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est\OneDrive\Desktop\"/>
    </mc:Choice>
  </mc:AlternateContent>
  <xr:revisionPtr revIDLastSave="0" documentId="8_{1D520B8E-346F-4D5E-8BF3-876EC879C7A6}" xr6:coauthVersionLast="47" xr6:coauthVersionMax="47" xr10:uidLastSave="{00000000-0000-0000-0000-000000000000}"/>
  <bookViews>
    <workbookView xWindow="-110" yWindow="-110" windowWidth="38620" windowHeight="21100" tabRatio="869" xr2:uid="{00000000-000D-0000-FFFF-FFFF00000000}"/>
  </bookViews>
  <sheets>
    <sheet name="2026 Particiaption Points" sheetId="16" r:id="rId1"/>
    <sheet name="Website" sheetId="6" r:id="rId2"/>
    <sheet name="Notes and Top List" sheetId="2" r:id="rId3"/>
    <sheet name="2025 Particiaption Points" sheetId="15" r:id="rId4"/>
    <sheet name="2024 Particiaption Points" sheetId="11" r:id="rId5"/>
    <sheet name="2023 Particiaption Points" sheetId="14" r:id="rId6"/>
    <sheet name="2022 Particiaption Points" sheetId="10" r:id="rId7"/>
    <sheet name="2021 Particiaption Points" sheetId="1" r:id="rId8"/>
    <sheet name="2020 Participation Points" sheetId="3" r:id="rId9"/>
    <sheet name="Removed Members" sheetId="12" r:id="rId10"/>
    <sheet name="Instructions" sheetId="9" r:id="rId11"/>
  </sheets>
  <definedNames>
    <definedName name="_xlnm._FilterDatabase" localSheetId="7" hidden="1">'2021 Particiaption Points'!$A$1:$HU$222</definedName>
    <definedName name="_xlnm._FilterDatabase" localSheetId="6" hidden="1">'2022 Particiaption Points'!$A$1:$IS$240</definedName>
    <definedName name="_xlnm._FilterDatabase" localSheetId="5" hidden="1">'2023 Particiaption Points'!$A$1:$JB$191</definedName>
    <definedName name="_xlnm._FilterDatabase" localSheetId="4" hidden="1">'2024 Particiaption Points'!$A$6:$FP$149</definedName>
    <definedName name="_xlnm._FilterDatabase" localSheetId="3" hidden="1">'2025 Particiaption Points'!$A$6:$FR$155</definedName>
    <definedName name="_xlnm._FilterDatabase" localSheetId="0" hidden="1">'2026 Particiaption Points'!$A$6:$AL$98</definedName>
    <definedName name="_xlnm.Print_Area" localSheetId="1">Website!$A$1:$J$2</definedName>
    <definedName name="_xlnm.Print_Titles" localSheetId="1">Website!$1:$2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" i="2" l="1" a="1"/>
  <c r="N4" i="2" s="1"/>
  <c r="M4" i="2" s="1" a="1"/>
  <c r="M4" i="2" s="1"/>
  <c r="N5" i="2" a="1"/>
  <c r="N5" i="2" s="1"/>
  <c r="N6" i="2" a="1"/>
  <c r="N6" i="2" s="1"/>
  <c r="N7" i="2" a="1"/>
  <c r="N7" i="2" s="1"/>
  <c r="M7" i="2" s="1" a="1"/>
  <c r="M7" i="2" s="1"/>
  <c r="N8" i="2" a="1"/>
  <c r="N8" i="2" s="1"/>
  <c r="M8" i="2" s="1" a="1"/>
  <c r="M8" i="2" s="1"/>
  <c r="N9" i="2" a="1"/>
  <c r="N9" i="2" s="1"/>
  <c r="N10" i="2" a="1"/>
  <c r="N10" i="2" s="1"/>
  <c r="N11" i="2" a="1"/>
  <c r="N11" i="2" s="1"/>
  <c r="N12" i="2" a="1"/>
  <c r="N12" i="2" s="1"/>
  <c r="N13" i="2" a="1"/>
  <c r="N13" i="2" s="1"/>
  <c r="N14" i="2" a="1"/>
  <c r="N14" i="2" s="1"/>
  <c r="N15" i="2" a="1"/>
  <c r="N15" i="2" s="1"/>
  <c r="M15" i="2" s="1" a="1"/>
  <c r="M15" i="2" s="1"/>
  <c r="N16" i="2" a="1"/>
  <c r="N16" i="2" s="1"/>
  <c r="M16" i="2" s="1" a="1"/>
  <c r="M16" i="2" s="1"/>
  <c r="N17" i="2" a="1"/>
  <c r="N17" i="2" s="1"/>
  <c r="N18" i="2" a="1"/>
  <c r="N18" i="2" s="1"/>
  <c r="N19" i="2" a="1"/>
  <c r="N19" i="2" s="1"/>
  <c r="N20" i="2" a="1"/>
  <c r="N20" i="2" s="1"/>
  <c r="N21" i="2" a="1"/>
  <c r="N21" i="2" s="1"/>
  <c r="N22" i="2" a="1"/>
  <c r="N22" i="2" s="1"/>
  <c r="N23" i="2" a="1"/>
  <c r="N23" i="2" s="1"/>
  <c r="M23" i="2" s="1" a="1"/>
  <c r="M23" i="2" s="1"/>
  <c r="N30" i="16"/>
  <c r="O30" i="16"/>
  <c r="P30" i="16"/>
  <c r="Q30" i="16"/>
  <c r="R30" i="16"/>
  <c r="S30" i="16"/>
  <c r="T30" i="16"/>
  <c r="U30" i="16"/>
  <c r="U98" i="16"/>
  <c r="T98" i="16"/>
  <c r="S98" i="16"/>
  <c r="R98" i="16"/>
  <c r="Q98" i="16"/>
  <c r="P98" i="16"/>
  <c r="O98" i="16"/>
  <c r="N98" i="16"/>
  <c r="X97" i="16"/>
  <c r="W97" i="16"/>
  <c r="U97" i="16"/>
  <c r="T97" i="16"/>
  <c r="S97" i="16"/>
  <c r="R97" i="16"/>
  <c r="Q97" i="16"/>
  <c r="P97" i="16"/>
  <c r="O97" i="16"/>
  <c r="N97" i="16"/>
  <c r="X96" i="16"/>
  <c r="W96" i="16"/>
  <c r="U96" i="16"/>
  <c r="T96" i="16"/>
  <c r="S96" i="16"/>
  <c r="R96" i="16"/>
  <c r="Q96" i="16"/>
  <c r="P96" i="16"/>
  <c r="O96" i="16"/>
  <c r="N96" i="16"/>
  <c r="W95" i="16"/>
  <c r="U95" i="16"/>
  <c r="J85" i="6" s="1"/>
  <c r="T95" i="16"/>
  <c r="I85" i="6" s="1"/>
  <c r="S95" i="16"/>
  <c r="H85" i="6" s="1"/>
  <c r="R95" i="16"/>
  <c r="G85" i="6" s="1"/>
  <c r="Q95" i="16"/>
  <c r="F85" i="6" s="1"/>
  <c r="P95" i="16"/>
  <c r="E85" i="6" s="1"/>
  <c r="O95" i="16"/>
  <c r="D85" i="6" s="1"/>
  <c r="N95" i="16"/>
  <c r="C85" i="6" s="1"/>
  <c r="AA94" i="16"/>
  <c r="Z94" i="16"/>
  <c r="Y94" i="16"/>
  <c r="X94" i="16"/>
  <c r="W94" i="16"/>
  <c r="U94" i="16"/>
  <c r="J84" i="6" s="1"/>
  <c r="T94" i="16"/>
  <c r="I84" i="6" s="1"/>
  <c r="S94" i="16"/>
  <c r="H84" i="6" s="1"/>
  <c r="R94" i="16"/>
  <c r="G84" i="6" s="1"/>
  <c r="Q94" i="16"/>
  <c r="F84" i="6" s="1"/>
  <c r="P94" i="16"/>
  <c r="E84" i="6" s="1"/>
  <c r="O94" i="16"/>
  <c r="D84" i="6" s="1"/>
  <c r="N94" i="16"/>
  <c r="C84" i="6" s="1"/>
  <c r="U93" i="16"/>
  <c r="J83" i="6" s="1"/>
  <c r="T93" i="16"/>
  <c r="I83" i="6" s="1"/>
  <c r="S93" i="16"/>
  <c r="H83" i="6" s="1"/>
  <c r="R93" i="16"/>
  <c r="G83" i="6" s="1"/>
  <c r="Q93" i="16"/>
  <c r="F83" i="6" s="1"/>
  <c r="P93" i="16"/>
  <c r="E83" i="6" s="1"/>
  <c r="O93" i="16"/>
  <c r="D83" i="6" s="1"/>
  <c r="N93" i="16"/>
  <c r="C83" i="6" s="1"/>
  <c r="U92" i="16"/>
  <c r="J82" i="6" s="1"/>
  <c r="T92" i="16"/>
  <c r="I82" i="6" s="1"/>
  <c r="S92" i="16"/>
  <c r="H82" i="6" s="1"/>
  <c r="R92" i="16"/>
  <c r="G82" i="6" s="1"/>
  <c r="Q92" i="16"/>
  <c r="F82" i="6" s="1"/>
  <c r="P92" i="16"/>
  <c r="E82" i="6" s="1"/>
  <c r="O92" i="16"/>
  <c r="D82" i="6" s="1"/>
  <c r="N92" i="16"/>
  <c r="C82" i="6" s="1"/>
  <c r="U91" i="16"/>
  <c r="J81" i="6" s="1"/>
  <c r="T91" i="16"/>
  <c r="I81" i="6" s="1"/>
  <c r="S91" i="16"/>
  <c r="H81" i="6" s="1"/>
  <c r="R91" i="16"/>
  <c r="G81" i="6" s="1"/>
  <c r="Q91" i="16"/>
  <c r="F81" i="6" s="1"/>
  <c r="P91" i="16"/>
  <c r="E81" i="6" s="1"/>
  <c r="O91" i="16"/>
  <c r="D81" i="6" s="1"/>
  <c r="N91" i="16"/>
  <c r="C81" i="6" s="1"/>
  <c r="X90" i="16"/>
  <c r="W90" i="16"/>
  <c r="U90" i="16"/>
  <c r="J80" i="6" s="1"/>
  <c r="T90" i="16"/>
  <c r="I80" i="6" s="1"/>
  <c r="S90" i="16"/>
  <c r="H80" i="6" s="1"/>
  <c r="R90" i="16"/>
  <c r="G80" i="6" s="1"/>
  <c r="Q90" i="16"/>
  <c r="F80" i="6" s="1"/>
  <c r="P90" i="16"/>
  <c r="E80" i="6" s="1"/>
  <c r="O90" i="16"/>
  <c r="D80" i="6" s="1"/>
  <c r="N90" i="16"/>
  <c r="C80" i="6" s="1"/>
  <c r="W89" i="16"/>
  <c r="U89" i="16"/>
  <c r="J79" i="6" s="1"/>
  <c r="T89" i="16"/>
  <c r="I79" i="6" s="1"/>
  <c r="S89" i="16"/>
  <c r="H79" i="6" s="1"/>
  <c r="R89" i="16"/>
  <c r="G79" i="6" s="1"/>
  <c r="Q89" i="16"/>
  <c r="F79" i="6" s="1"/>
  <c r="P89" i="16"/>
  <c r="E79" i="6" s="1"/>
  <c r="O89" i="16"/>
  <c r="D79" i="6" s="1"/>
  <c r="N89" i="16"/>
  <c r="C79" i="6" s="1"/>
  <c r="U88" i="16"/>
  <c r="J78" i="6" s="1"/>
  <c r="T88" i="16"/>
  <c r="I78" i="6" s="1"/>
  <c r="S88" i="16"/>
  <c r="H78" i="6" s="1"/>
  <c r="R88" i="16"/>
  <c r="G78" i="6" s="1"/>
  <c r="Q88" i="16"/>
  <c r="F78" i="6" s="1"/>
  <c r="P88" i="16"/>
  <c r="E78" i="6" s="1"/>
  <c r="O88" i="16"/>
  <c r="D78" i="6" s="1"/>
  <c r="N88" i="16"/>
  <c r="C78" i="6" s="1"/>
  <c r="X87" i="16"/>
  <c r="W87" i="16"/>
  <c r="U87" i="16"/>
  <c r="J77" i="6" s="1"/>
  <c r="T87" i="16"/>
  <c r="I77" i="6" s="1"/>
  <c r="S87" i="16"/>
  <c r="H77" i="6" s="1"/>
  <c r="R87" i="16"/>
  <c r="G77" i="6" s="1"/>
  <c r="Q87" i="16"/>
  <c r="F77" i="6" s="1"/>
  <c r="P87" i="16"/>
  <c r="E77" i="6" s="1"/>
  <c r="O87" i="16"/>
  <c r="D77" i="6" s="1"/>
  <c r="N87" i="16"/>
  <c r="C77" i="6" s="1"/>
  <c r="Y86" i="16"/>
  <c r="X86" i="16"/>
  <c r="W86" i="16"/>
  <c r="U86" i="16"/>
  <c r="J76" i="6" s="1"/>
  <c r="T86" i="16"/>
  <c r="I76" i="6" s="1"/>
  <c r="S86" i="16"/>
  <c r="H76" i="6" s="1"/>
  <c r="R86" i="16"/>
  <c r="G76" i="6" s="1"/>
  <c r="Q86" i="16"/>
  <c r="P86" i="16"/>
  <c r="E76" i="6" s="1"/>
  <c r="O86" i="16"/>
  <c r="D76" i="6" s="1"/>
  <c r="N86" i="16"/>
  <c r="C76" i="6" s="1"/>
  <c r="Y85" i="16"/>
  <c r="X85" i="16"/>
  <c r="W85" i="16"/>
  <c r="U85" i="16"/>
  <c r="T85" i="16"/>
  <c r="S85" i="16"/>
  <c r="R85" i="16"/>
  <c r="Q85" i="16"/>
  <c r="P85" i="16"/>
  <c r="O85" i="16"/>
  <c r="N85" i="16"/>
  <c r="W84" i="16"/>
  <c r="U84" i="16"/>
  <c r="J75" i="6" s="1"/>
  <c r="T84" i="16"/>
  <c r="I75" i="6" s="1"/>
  <c r="S84" i="16"/>
  <c r="H75" i="6" s="1"/>
  <c r="R84" i="16"/>
  <c r="G75" i="6" s="1"/>
  <c r="Q84" i="16"/>
  <c r="F75" i="6" s="1"/>
  <c r="P84" i="16"/>
  <c r="E75" i="6" s="1"/>
  <c r="O84" i="16"/>
  <c r="D75" i="6" s="1"/>
  <c r="N84" i="16"/>
  <c r="C75" i="6" s="1"/>
  <c r="U83" i="16"/>
  <c r="T83" i="16"/>
  <c r="S83" i="16"/>
  <c r="R83" i="16"/>
  <c r="Q83" i="16"/>
  <c r="P83" i="16"/>
  <c r="O83" i="16"/>
  <c r="N83" i="16"/>
  <c r="U82" i="16"/>
  <c r="J74" i="6" s="1"/>
  <c r="T82" i="16"/>
  <c r="I74" i="6" s="1"/>
  <c r="S82" i="16"/>
  <c r="H74" i="6" s="1"/>
  <c r="R82" i="16"/>
  <c r="G74" i="6" s="1"/>
  <c r="Q82" i="16"/>
  <c r="F74" i="6" s="1"/>
  <c r="P82" i="16"/>
  <c r="E74" i="6" s="1"/>
  <c r="O82" i="16"/>
  <c r="D74" i="6" s="1"/>
  <c r="N82" i="16"/>
  <c r="C74" i="6" s="1"/>
  <c r="U81" i="16"/>
  <c r="J73" i="6" s="1"/>
  <c r="T81" i="16"/>
  <c r="I73" i="6" s="1"/>
  <c r="S81" i="16"/>
  <c r="H73" i="6" s="1"/>
  <c r="R81" i="16"/>
  <c r="G73" i="6" s="1"/>
  <c r="Q81" i="16"/>
  <c r="F73" i="6" s="1"/>
  <c r="P81" i="16"/>
  <c r="E73" i="6" s="1"/>
  <c r="O81" i="16"/>
  <c r="D73" i="6" s="1"/>
  <c r="N81" i="16"/>
  <c r="C73" i="6" s="1"/>
  <c r="U80" i="16"/>
  <c r="J72" i="6" s="1"/>
  <c r="T80" i="16"/>
  <c r="I72" i="6" s="1"/>
  <c r="S80" i="16"/>
  <c r="H72" i="6" s="1"/>
  <c r="R80" i="16"/>
  <c r="G72" i="6" s="1"/>
  <c r="Q80" i="16"/>
  <c r="F72" i="6" s="1"/>
  <c r="P80" i="16"/>
  <c r="E72" i="6" s="1"/>
  <c r="O80" i="16"/>
  <c r="D72" i="6" s="1"/>
  <c r="N80" i="16"/>
  <c r="C72" i="6" s="1"/>
  <c r="U79" i="16"/>
  <c r="J71" i="6" s="1"/>
  <c r="T79" i="16"/>
  <c r="I71" i="6" s="1"/>
  <c r="S79" i="16"/>
  <c r="H71" i="6" s="1"/>
  <c r="R79" i="16"/>
  <c r="G71" i="6" s="1"/>
  <c r="Q79" i="16"/>
  <c r="F71" i="6" s="1"/>
  <c r="P79" i="16"/>
  <c r="E71" i="6" s="1"/>
  <c r="O79" i="16"/>
  <c r="D71" i="6" s="1"/>
  <c r="N79" i="16"/>
  <c r="C71" i="6" s="1"/>
  <c r="U78" i="16"/>
  <c r="J70" i="6" s="1"/>
  <c r="T78" i="16"/>
  <c r="I70" i="6" s="1"/>
  <c r="S78" i="16"/>
  <c r="H70" i="6" s="1"/>
  <c r="R78" i="16"/>
  <c r="G70" i="6" s="1"/>
  <c r="Q78" i="16"/>
  <c r="F70" i="6" s="1"/>
  <c r="P78" i="16"/>
  <c r="E70" i="6" s="1"/>
  <c r="O78" i="16"/>
  <c r="D70" i="6" s="1"/>
  <c r="N78" i="16"/>
  <c r="C70" i="6" s="1"/>
  <c r="U77" i="16"/>
  <c r="J69" i="6" s="1"/>
  <c r="T77" i="16"/>
  <c r="I69" i="6" s="1"/>
  <c r="S77" i="16"/>
  <c r="H69" i="6" s="1"/>
  <c r="R77" i="16"/>
  <c r="G69" i="6" s="1"/>
  <c r="Q77" i="16"/>
  <c r="F69" i="6" s="1"/>
  <c r="P77" i="16"/>
  <c r="E69" i="6" s="1"/>
  <c r="O77" i="16"/>
  <c r="D69" i="6" s="1"/>
  <c r="N77" i="16"/>
  <c r="C69" i="6" s="1"/>
  <c r="W76" i="16"/>
  <c r="U76" i="16"/>
  <c r="J68" i="6" s="1"/>
  <c r="T76" i="16"/>
  <c r="I68" i="6" s="1"/>
  <c r="S76" i="16"/>
  <c r="H68" i="6" s="1"/>
  <c r="R76" i="16"/>
  <c r="G68" i="6" s="1"/>
  <c r="Q76" i="16"/>
  <c r="F68" i="6" s="1"/>
  <c r="P76" i="16"/>
  <c r="E68" i="6" s="1"/>
  <c r="O76" i="16"/>
  <c r="D68" i="6" s="1"/>
  <c r="N76" i="16"/>
  <c r="C68" i="6" s="1"/>
  <c r="U75" i="16"/>
  <c r="J67" i="6" s="1"/>
  <c r="T75" i="16"/>
  <c r="I67" i="6" s="1"/>
  <c r="S75" i="16"/>
  <c r="H67" i="6" s="1"/>
  <c r="R75" i="16"/>
  <c r="G67" i="6" s="1"/>
  <c r="Q75" i="16"/>
  <c r="F67" i="6" s="1"/>
  <c r="P75" i="16"/>
  <c r="E67" i="6" s="1"/>
  <c r="O75" i="16"/>
  <c r="D67" i="6" s="1"/>
  <c r="N75" i="16"/>
  <c r="C67" i="6" s="1"/>
  <c r="U74" i="16"/>
  <c r="T74" i="16"/>
  <c r="S74" i="16"/>
  <c r="R74" i="16"/>
  <c r="Q74" i="16"/>
  <c r="P74" i="16"/>
  <c r="O74" i="16"/>
  <c r="N74" i="16"/>
  <c r="W73" i="16"/>
  <c r="U73" i="16"/>
  <c r="J66" i="6" s="1"/>
  <c r="T73" i="16"/>
  <c r="I66" i="6" s="1"/>
  <c r="S73" i="16"/>
  <c r="H66" i="6" s="1"/>
  <c r="R73" i="16"/>
  <c r="G66" i="6" s="1"/>
  <c r="Q73" i="16"/>
  <c r="F66" i="6" s="1"/>
  <c r="P73" i="16"/>
  <c r="E66" i="6" s="1"/>
  <c r="O73" i="16"/>
  <c r="D66" i="6" s="1"/>
  <c r="N73" i="16"/>
  <c r="C66" i="6" s="1"/>
  <c r="U72" i="16"/>
  <c r="J65" i="6" s="1"/>
  <c r="T72" i="16"/>
  <c r="I65" i="6" s="1"/>
  <c r="S72" i="16"/>
  <c r="H65" i="6" s="1"/>
  <c r="R72" i="16"/>
  <c r="G65" i="6" s="1"/>
  <c r="Q72" i="16"/>
  <c r="F65" i="6" s="1"/>
  <c r="P72" i="16"/>
  <c r="E65" i="6" s="1"/>
  <c r="O72" i="16"/>
  <c r="D65" i="6" s="1"/>
  <c r="N72" i="16"/>
  <c r="C65" i="6" s="1"/>
  <c r="W71" i="16"/>
  <c r="U71" i="16"/>
  <c r="J64" i="6" s="1"/>
  <c r="T71" i="16"/>
  <c r="I64" i="6" s="1"/>
  <c r="S71" i="16"/>
  <c r="H64" i="6" s="1"/>
  <c r="R71" i="16"/>
  <c r="G64" i="6" s="1"/>
  <c r="Q71" i="16"/>
  <c r="F64" i="6" s="1"/>
  <c r="P71" i="16"/>
  <c r="E64" i="6" s="1"/>
  <c r="O71" i="16"/>
  <c r="D64" i="6" s="1"/>
  <c r="N71" i="16"/>
  <c r="C64" i="6" s="1"/>
  <c r="Y70" i="16"/>
  <c r="X70" i="16"/>
  <c r="W70" i="16"/>
  <c r="U70" i="16"/>
  <c r="J63" i="6" s="1"/>
  <c r="T70" i="16"/>
  <c r="I63" i="6" s="1"/>
  <c r="S70" i="16"/>
  <c r="H63" i="6" s="1"/>
  <c r="R70" i="16"/>
  <c r="G63" i="6" s="1"/>
  <c r="Q70" i="16"/>
  <c r="F63" i="6" s="1"/>
  <c r="P70" i="16"/>
  <c r="E63" i="6" s="1"/>
  <c r="O70" i="16"/>
  <c r="N70" i="16"/>
  <c r="C63" i="6" s="1"/>
  <c r="U69" i="16"/>
  <c r="J62" i="6" s="1"/>
  <c r="T69" i="16"/>
  <c r="I62" i="6" s="1"/>
  <c r="S69" i="16"/>
  <c r="H62" i="6" s="1"/>
  <c r="R69" i="16"/>
  <c r="G62" i="6" s="1"/>
  <c r="Q69" i="16"/>
  <c r="F62" i="6" s="1"/>
  <c r="P69" i="16"/>
  <c r="E62" i="6" s="1"/>
  <c r="O69" i="16"/>
  <c r="N69" i="16"/>
  <c r="C62" i="6" s="1"/>
  <c r="U68" i="16"/>
  <c r="J61" i="6" s="1"/>
  <c r="T68" i="16"/>
  <c r="I61" i="6" s="1"/>
  <c r="S68" i="16"/>
  <c r="H61" i="6" s="1"/>
  <c r="R68" i="16"/>
  <c r="G61" i="6" s="1"/>
  <c r="Q68" i="16"/>
  <c r="F61" i="6" s="1"/>
  <c r="P68" i="16"/>
  <c r="E61" i="6" s="1"/>
  <c r="O68" i="16"/>
  <c r="D61" i="6" s="1"/>
  <c r="N68" i="16"/>
  <c r="C61" i="6" s="1"/>
  <c r="U67" i="16"/>
  <c r="J60" i="6" s="1"/>
  <c r="T67" i="16"/>
  <c r="I60" i="6" s="1"/>
  <c r="S67" i="16"/>
  <c r="H60" i="6" s="1"/>
  <c r="R67" i="16"/>
  <c r="G60" i="6" s="1"/>
  <c r="Q67" i="16"/>
  <c r="F60" i="6" s="1"/>
  <c r="P67" i="16"/>
  <c r="E60" i="6" s="1"/>
  <c r="O67" i="16"/>
  <c r="N67" i="16"/>
  <c r="C60" i="6" s="1"/>
  <c r="W66" i="16"/>
  <c r="U66" i="16"/>
  <c r="J59" i="6" s="1"/>
  <c r="T66" i="16"/>
  <c r="I59" i="6" s="1"/>
  <c r="S66" i="16"/>
  <c r="H59" i="6" s="1"/>
  <c r="R66" i="16"/>
  <c r="G59" i="6" s="1"/>
  <c r="Q66" i="16"/>
  <c r="F59" i="6" s="1"/>
  <c r="P66" i="16"/>
  <c r="E59" i="6" s="1"/>
  <c r="O66" i="16"/>
  <c r="D59" i="6" s="1"/>
  <c r="N66" i="16"/>
  <c r="C59" i="6" s="1"/>
  <c r="Y65" i="16"/>
  <c r="X65" i="16"/>
  <c r="W65" i="16"/>
  <c r="U65" i="16"/>
  <c r="J58" i="6" s="1"/>
  <c r="T65" i="16"/>
  <c r="I58" i="6" s="1"/>
  <c r="S65" i="16"/>
  <c r="H58" i="6" s="1"/>
  <c r="R65" i="16"/>
  <c r="G58" i="6" s="1"/>
  <c r="Q65" i="16"/>
  <c r="F58" i="6" s="1"/>
  <c r="P65" i="16"/>
  <c r="E58" i="6" s="1"/>
  <c r="O65" i="16"/>
  <c r="D58" i="6" s="1"/>
  <c r="N65" i="16"/>
  <c r="C58" i="6" s="1"/>
  <c r="Y64" i="16"/>
  <c r="X64" i="16"/>
  <c r="W64" i="16"/>
  <c r="U64" i="16"/>
  <c r="J57" i="6" s="1"/>
  <c r="T64" i="16"/>
  <c r="I57" i="6" s="1"/>
  <c r="S64" i="16"/>
  <c r="H57" i="6" s="1"/>
  <c r="R64" i="16"/>
  <c r="G57" i="6" s="1"/>
  <c r="Q64" i="16"/>
  <c r="F57" i="6" s="1"/>
  <c r="P64" i="16"/>
  <c r="E57" i="6" s="1"/>
  <c r="O64" i="16"/>
  <c r="D57" i="6" s="1"/>
  <c r="N64" i="16"/>
  <c r="C57" i="6" s="1"/>
  <c r="AA63" i="16"/>
  <c r="Z63" i="16"/>
  <c r="Y63" i="16"/>
  <c r="X63" i="16"/>
  <c r="W63" i="16"/>
  <c r="U63" i="16"/>
  <c r="J56" i="6" s="1"/>
  <c r="T63" i="16"/>
  <c r="I56" i="6" s="1"/>
  <c r="S63" i="16"/>
  <c r="H56" i="6" s="1"/>
  <c r="R63" i="16"/>
  <c r="G56" i="6" s="1"/>
  <c r="Q63" i="16"/>
  <c r="F56" i="6" s="1"/>
  <c r="P63" i="16"/>
  <c r="E56" i="6" s="1"/>
  <c r="O63" i="16"/>
  <c r="D56" i="6" s="1"/>
  <c r="N63" i="16"/>
  <c r="C56" i="6" s="1"/>
  <c r="U62" i="16"/>
  <c r="J55" i="6" s="1"/>
  <c r="T62" i="16"/>
  <c r="I55" i="6" s="1"/>
  <c r="S62" i="16"/>
  <c r="H55" i="6" s="1"/>
  <c r="R62" i="16"/>
  <c r="G55" i="6" s="1"/>
  <c r="Q62" i="16"/>
  <c r="F55" i="6" s="1"/>
  <c r="P62" i="16"/>
  <c r="E55" i="6" s="1"/>
  <c r="O62" i="16"/>
  <c r="D55" i="6" s="1"/>
  <c r="N62" i="16"/>
  <c r="C55" i="6" s="1"/>
  <c r="U61" i="16"/>
  <c r="J28" i="6" s="1"/>
  <c r="T61" i="16"/>
  <c r="I28" i="6" s="1"/>
  <c r="S61" i="16"/>
  <c r="H28" i="6" s="1"/>
  <c r="R61" i="16"/>
  <c r="G28" i="6" s="1"/>
  <c r="Q61" i="16"/>
  <c r="F28" i="6" s="1"/>
  <c r="P61" i="16"/>
  <c r="E28" i="6" s="1"/>
  <c r="O61" i="16"/>
  <c r="D28" i="6" s="1"/>
  <c r="N61" i="16"/>
  <c r="C28" i="6" s="1"/>
  <c r="U60" i="16"/>
  <c r="J54" i="6" s="1"/>
  <c r="T60" i="16"/>
  <c r="I54" i="6" s="1"/>
  <c r="S60" i="16"/>
  <c r="H54" i="6" s="1"/>
  <c r="R60" i="16"/>
  <c r="G54" i="6" s="1"/>
  <c r="Q60" i="16"/>
  <c r="F54" i="6" s="1"/>
  <c r="P60" i="16"/>
  <c r="E54" i="6" s="1"/>
  <c r="O60" i="16"/>
  <c r="N60" i="16"/>
  <c r="C54" i="6" s="1"/>
  <c r="W59" i="16"/>
  <c r="U59" i="16"/>
  <c r="J53" i="6" s="1"/>
  <c r="T59" i="16"/>
  <c r="I53" i="6" s="1"/>
  <c r="S59" i="16"/>
  <c r="H53" i="6" s="1"/>
  <c r="R59" i="16"/>
  <c r="G53" i="6" s="1"/>
  <c r="Q59" i="16"/>
  <c r="F53" i="6" s="1"/>
  <c r="P59" i="16"/>
  <c r="E53" i="6" s="1"/>
  <c r="O59" i="16"/>
  <c r="D53" i="6" s="1"/>
  <c r="N59" i="16"/>
  <c r="C53" i="6" s="1"/>
  <c r="U58" i="16"/>
  <c r="J52" i="6" s="1"/>
  <c r="T58" i="16"/>
  <c r="I52" i="6" s="1"/>
  <c r="S58" i="16"/>
  <c r="H52" i="6" s="1"/>
  <c r="R58" i="16"/>
  <c r="G52" i="6" s="1"/>
  <c r="Q58" i="16"/>
  <c r="F52" i="6" s="1"/>
  <c r="P58" i="16"/>
  <c r="E52" i="6" s="1"/>
  <c r="O58" i="16"/>
  <c r="D52" i="6" s="1"/>
  <c r="N58" i="16"/>
  <c r="C52" i="6" s="1"/>
  <c r="W57" i="16"/>
  <c r="U57" i="16"/>
  <c r="J51" i="6" s="1"/>
  <c r="T57" i="16"/>
  <c r="I51" i="6" s="1"/>
  <c r="S57" i="16"/>
  <c r="H51" i="6" s="1"/>
  <c r="R57" i="16"/>
  <c r="G51" i="6" s="1"/>
  <c r="Q57" i="16"/>
  <c r="F51" i="6" s="1"/>
  <c r="P57" i="16"/>
  <c r="E51" i="6" s="1"/>
  <c r="O57" i="16"/>
  <c r="D51" i="6" s="1"/>
  <c r="N57" i="16"/>
  <c r="C51" i="6" s="1"/>
  <c r="U56" i="16"/>
  <c r="J50" i="6" s="1"/>
  <c r="T56" i="16"/>
  <c r="I50" i="6" s="1"/>
  <c r="S56" i="16"/>
  <c r="H50" i="6" s="1"/>
  <c r="R56" i="16"/>
  <c r="G50" i="6" s="1"/>
  <c r="Q56" i="16"/>
  <c r="F50" i="6" s="1"/>
  <c r="P56" i="16"/>
  <c r="E50" i="6" s="1"/>
  <c r="O56" i="16"/>
  <c r="D50" i="6" s="1"/>
  <c r="N56" i="16"/>
  <c r="C50" i="6" s="1"/>
  <c r="U55" i="16"/>
  <c r="J49" i="6" s="1"/>
  <c r="T55" i="16"/>
  <c r="I49" i="6" s="1"/>
  <c r="S55" i="16"/>
  <c r="H49" i="6" s="1"/>
  <c r="R55" i="16"/>
  <c r="G49" i="6" s="1"/>
  <c r="Q55" i="16"/>
  <c r="F49" i="6" s="1"/>
  <c r="P55" i="16"/>
  <c r="E49" i="6" s="1"/>
  <c r="O55" i="16"/>
  <c r="D49" i="6" s="1"/>
  <c r="N55" i="16"/>
  <c r="C49" i="6" s="1"/>
  <c r="X54" i="16"/>
  <c r="W54" i="16"/>
  <c r="U54" i="16"/>
  <c r="J48" i="6" s="1"/>
  <c r="T54" i="16"/>
  <c r="I48" i="6" s="1"/>
  <c r="S54" i="16"/>
  <c r="H48" i="6" s="1"/>
  <c r="R54" i="16"/>
  <c r="G48" i="6" s="1"/>
  <c r="Q54" i="16"/>
  <c r="F48" i="6" s="1"/>
  <c r="P54" i="16"/>
  <c r="E48" i="6" s="1"/>
  <c r="O54" i="16"/>
  <c r="D48" i="6" s="1"/>
  <c r="N54" i="16"/>
  <c r="C48" i="6" s="1"/>
  <c r="U53" i="16"/>
  <c r="J47" i="6" s="1"/>
  <c r="T53" i="16"/>
  <c r="I47" i="6" s="1"/>
  <c r="S53" i="16"/>
  <c r="H47" i="6" s="1"/>
  <c r="R53" i="16"/>
  <c r="G47" i="6" s="1"/>
  <c r="Q53" i="16"/>
  <c r="F47" i="6" s="1"/>
  <c r="P53" i="16"/>
  <c r="E47" i="6" s="1"/>
  <c r="O53" i="16"/>
  <c r="N53" i="16"/>
  <c r="C47" i="6" s="1"/>
  <c r="U52" i="16"/>
  <c r="J46" i="6" s="1"/>
  <c r="T52" i="16"/>
  <c r="I46" i="6" s="1"/>
  <c r="S52" i="16"/>
  <c r="H46" i="6" s="1"/>
  <c r="R52" i="16"/>
  <c r="G46" i="6" s="1"/>
  <c r="Q52" i="16"/>
  <c r="F46" i="6" s="1"/>
  <c r="P52" i="16"/>
  <c r="E46" i="6" s="1"/>
  <c r="O52" i="16"/>
  <c r="D46" i="6" s="1"/>
  <c r="N52" i="16"/>
  <c r="C46" i="6" s="1"/>
  <c r="W51" i="16"/>
  <c r="U51" i="16"/>
  <c r="J45" i="6" s="1"/>
  <c r="T51" i="16"/>
  <c r="I45" i="6" s="1"/>
  <c r="S51" i="16"/>
  <c r="H45" i="6" s="1"/>
  <c r="R51" i="16"/>
  <c r="G45" i="6" s="1"/>
  <c r="Q51" i="16"/>
  <c r="F45" i="6" s="1"/>
  <c r="P51" i="16"/>
  <c r="E45" i="6" s="1"/>
  <c r="O51" i="16"/>
  <c r="D45" i="6" s="1"/>
  <c r="N51" i="16"/>
  <c r="C45" i="6" s="1"/>
  <c r="U50" i="16"/>
  <c r="J44" i="6" s="1"/>
  <c r="T50" i="16"/>
  <c r="I44" i="6" s="1"/>
  <c r="S50" i="16"/>
  <c r="H44" i="6" s="1"/>
  <c r="R50" i="16"/>
  <c r="G44" i="6" s="1"/>
  <c r="Q50" i="16"/>
  <c r="F44" i="6" s="1"/>
  <c r="P50" i="16"/>
  <c r="E44" i="6" s="1"/>
  <c r="O50" i="16"/>
  <c r="D44" i="6" s="1"/>
  <c r="N50" i="16"/>
  <c r="C44" i="6" s="1"/>
  <c r="Y49" i="16"/>
  <c r="X49" i="16"/>
  <c r="W49" i="16"/>
  <c r="U49" i="16"/>
  <c r="J43" i="6" s="1"/>
  <c r="T49" i="16"/>
  <c r="I43" i="6" s="1"/>
  <c r="S49" i="16"/>
  <c r="H43" i="6" s="1"/>
  <c r="R49" i="16"/>
  <c r="G43" i="6" s="1"/>
  <c r="Q49" i="16"/>
  <c r="F43" i="6" s="1"/>
  <c r="P49" i="16"/>
  <c r="E43" i="6" s="1"/>
  <c r="O49" i="16"/>
  <c r="D43" i="6" s="1"/>
  <c r="N49" i="16"/>
  <c r="C43" i="6" s="1"/>
  <c r="W48" i="16"/>
  <c r="U48" i="16"/>
  <c r="J42" i="6" s="1"/>
  <c r="T48" i="16"/>
  <c r="I42" i="6" s="1"/>
  <c r="S48" i="16"/>
  <c r="H42" i="6" s="1"/>
  <c r="R48" i="16"/>
  <c r="G42" i="6" s="1"/>
  <c r="Q48" i="16"/>
  <c r="F42" i="6" s="1"/>
  <c r="P48" i="16"/>
  <c r="E42" i="6" s="1"/>
  <c r="O48" i="16"/>
  <c r="D42" i="6" s="1"/>
  <c r="N48" i="16"/>
  <c r="C42" i="6" s="1"/>
  <c r="U47" i="16"/>
  <c r="T47" i="16"/>
  <c r="S47" i="16"/>
  <c r="R47" i="16"/>
  <c r="Q47" i="16"/>
  <c r="P47" i="16"/>
  <c r="O47" i="16"/>
  <c r="N47" i="16"/>
  <c r="U46" i="16"/>
  <c r="J41" i="6" s="1"/>
  <c r="T46" i="16"/>
  <c r="I41" i="6" s="1"/>
  <c r="S46" i="16"/>
  <c r="H41" i="6" s="1"/>
  <c r="R46" i="16"/>
  <c r="G41" i="6" s="1"/>
  <c r="Q46" i="16"/>
  <c r="F41" i="6" s="1"/>
  <c r="P46" i="16"/>
  <c r="E41" i="6" s="1"/>
  <c r="O46" i="16"/>
  <c r="D41" i="6" s="1"/>
  <c r="N46" i="16"/>
  <c r="C41" i="6" s="1"/>
  <c r="X45" i="16"/>
  <c r="W45" i="16"/>
  <c r="U45" i="16"/>
  <c r="J40" i="6" s="1"/>
  <c r="T45" i="16"/>
  <c r="I40" i="6" s="1"/>
  <c r="S45" i="16"/>
  <c r="H40" i="6" s="1"/>
  <c r="R45" i="16"/>
  <c r="G40" i="6" s="1"/>
  <c r="Q45" i="16"/>
  <c r="F40" i="6" s="1"/>
  <c r="P45" i="16"/>
  <c r="E40" i="6" s="1"/>
  <c r="O45" i="16"/>
  <c r="D40" i="6" s="1"/>
  <c r="N45" i="16"/>
  <c r="C40" i="6" s="1"/>
  <c r="U44" i="16"/>
  <c r="J39" i="6" s="1"/>
  <c r="T44" i="16"/>
  <c r="I39" i="6" s="1"/>
  <c r="S44" i="16"/>
  <c r="H39" i="6" s="1"/>
  <c r="R44" i="16"/>
  <c r="G39" i="6" s="1"/>
  <c r="Q44" i="16"/>
  <c r="F39" i="6" s="1"/>
  <c r="P44" i="16"/>
  <c r="E39" i="6" s="1"/>
  <c r="O44" i="16"/>
  <c r="D39" i="6" s="1"/>
  <c r="N44" i="16"/>
  <c r="C39" i="6" s="1"/>
  <c r="Y43" i="16"/>
  <c r="X43" i="16"/>
  <c r="W43" i="16"/>
  <c r="U43" i="16"/>
  <c r="J38" i="6" s="1"/>
  <c r="T43" i="16"/>
  <c r="I38" i="6" s="1"/>
  <c r="S43" i="16"/>
  <c r="H38" i="6" s="1"/>
  <c r="R43" i="16"/>
  <c r="G38" i="6" s="1"/>
  <c r="Q43" i="16"/>
  <c r="F38" i="6" s="1"/>
  <c r="P43" i="16"/>
  <c r="E38" i="6" s="1"/>
  <c r="O43" i="16"/>
  <c r="D38" i="6" s="1"/>
  <c r="N43" i="16"/>
  <c r="C38" i="6" s="1"/>
  <c r="Y42" i="16"/>
  <c r="X42" i="16"/>
  <c r="W42" i="16"/>
  <c r="U42" i="16"/>
  <c r="J37" i="6" s="1"/>
  <c r="T42" i="16"/>
  <c r="I37" i="6" s="1"/>
  <c r="S42" i="16"/>
  <c r="H37" i="6" s="1"/>
  <c r="R42" i="16"/>
  <c r="G37" i="6" s="1"/>
  <c r="Q42" i="16"/>
  <c r="F37" i="6" s="1"/>
  <c r="P42" i="16"/>
  <c r="E37" i="6" s="1"/>
  <c r="O42" i="16"/>
  <c r="D37" i="6" s="1"/>
  <c r="N42" i="16"/>
  <c r="C37" i="6" s="1"/>
  <c r="AA41" i="16"/>
  <c r="Z41" i="16"/>
  <c r="Y41" i="16"/>
  <c r="X41" i="16"/>
  <c r="W41" i="16"/>
  <c r="U41" i="16"/>
  <c r="J36" i="6" s="1"/>
  <c r="T41" i="16"/>
  <c r="I36" i="6" s="1"/>
  <c r="S41" i="16"/>
  <c r="H36" i="6" s="1"/>
  <c r="R41" i="16"/>
  <c r="G36" i="6" s="1"/>
  <c r="Q41" i="16"/>
  <c r="F36" i="6" s="1"/>
  <c r="P41" i="16"/>
  <c r="E36" i="6" s="1"/>
  <c r="O41" i="16"/>
  <c r="D36" i="6" s="1"/>
  <c r="N41" i="16"/>
  <c r="C36" i="6" s="1"/>
  <c r="U40" i="16"/>
  <c r="J35" i="6" s="1"/>
  <c r="T40" i="16"/>
  <c r="I35" i="6" s="1"/>
  <c r="S40" i="16"/>
  <c r="H35" i="6" s="1"/>
  <c r="R40" i="16"/>
  <c r="G35" i="6" s="1"/>
  <c r="Q40" i="16"/>
  <c r="F35" i="6" s="1"/>
  <c r="P40" i="16"/>
  <c r="E35" i="6" s="1"/>
  <c r="O40" i="16"/>
  <c r="D35" i="6" s="1"/>
  <c r="N40" i="16"/>
  <c r="C35" i="6" s="1"/>
  <c r="U39" i="16"/>
  <c r="J34" i="6" s="1"/>
  <c r="T39" i="16"/>
  <c r="I34" i="6" s="1"/>
  <c r="S39" i="16"/>
  <c r="H34" i="6" s="1"/>
  <c r="R39" i="16"/>
  <c r="G34" i="6" s="1"/>
  <c r="Q39" i="16"/>
  <c r="F34" i="6" s="1"/>
  <c r="P39" i="16"/>
  <c r="E34" i="6" s="1"/>
  <c r="O39" i="16"/>
  <c r="D34" i="6" s="1"/>
  <c r="N39" i="16"/>
  <c r="C34" i="6" s="1"/>
  <c r="U38" i="16"/>
  <c r="J33" i="6" s="1"/>
  <c r="T38" i="16"/>
  <c r="I33" i="6" s="1"/>
  <c r="S38" i="16"/>
  <c r="H33" i="6" s="1"/>
  <c r="R38" i="16"/>
  <c r="G33" i="6" s="1"/>
  <c r="Q38" i="16"/>
  <c r="F33" i="6" s="1"/>
  <c r="P38" i="16"/>
  <c r="E33" i="6" s="1"/>
  <c r="O38" i="16"/>
  <c r="D33" i="6" s="1"/>
  <c r="N38" i="16"/>
  <c r="C33" i="6" s="1"/>
  <c r="U37" i="16"/>
  <c r="J32" i="6" s="1"/>
  <c r="T37" i="16"/>
  <c r="I32" i="6" s="1"/>
  <c r="S37" i="16"/>
  <c r="H32" i="6" s="1"/>
  <c r="R37" i="16"/>
  <c r="G32" i="6" s="1"/>
  <c r="Q37" i="16"/>
  <c r="F32" i="6" s="1"/>
  <c r="P37" i="16"/>
  <c r="E32" i="6" s="1"/>
  <c r="O37" i="16"/>
  <c r="D32" i="6" s="1"/>
  <c r="N37" i="16"/>
  <c r="C32" i="6" s="1"/>
  <c r="U36" i="16"/>
  <c r="J31" i="6" s="1"/>
  <c r="T36" i="16"/>
  <c r="I31" i="6" s="1"/>
  <c r="S36" i="16"/>
  <c r="H31" i="6" s="1"/>
  <c r="R36" i="16"/>
  <c r="G31" i="6" s="1"/>
  <c r="Q36" i="16"/>
  <c r="F31" i="6" s="1"/>
  <c r="P36" i="16"/>
  <c r="E31" i="6" s="1"/>
  <c r="O36" i="16"/>
  <c r="D31" i="6" s="1"/>
  <c r="N36" i="16"/>
  <c r="C31" i="6" s="1"/>
  <c r="U35" i="16"/>
  <c r="J30" i="6" s="1"/>
  <c r="T35" i="16"/>
  <c r="I30" i="6" s="1"/>
  <c r="S35" i="16"/>
  <c r="H30" i="6" s="1"/>
  <c r="R35" i="16"/>
  <c r="G30" i="6" s="1"/>
  <c r="Q35" i="16"/>
  <c r="F30" i="6" s="1"/>
  <c r="P35" i="16"/>
  <c r="E30" i="6" s="1"/>
  <c r="O35" i="16"/>
  <c r="D30" i="6" s="1"/>
  <c r="N35" i="16"/>
  <c r="C30" i="6" s="1"/>
  <c r="U34" i="16"/>
  <c r="J29" i="6" s="1"/>
  <c r="T34" i="16"/>
  <c r="I29" i="6" s="1"/>
  <c r="S34" i="16"/>
  <c r="H29" i="6" s="1"/>
  <c r="R34" i="16"/>
  <c r="G29" i="6" s="1"/>
  <c r="Q34" i="16"/>
  <c r="F29" i="6" s="1"/>
  <c r="P34" i="16"/>
  <c r="E29" i="6" s="1"/>
  <c r="O34" i="16"/>
  <c r="D29" i="6" s="1"/>
  <c r="N34" i="16"/>
  <c r="C29" i="6" s="1"/>
  <c r="W33" i="16"/>
  <c r="U33" i="16"/>
  <c r="J27" i="6" s="1"/>
  <c r="T33" i="16"/>
  <c r="I27" i="6" s="1"/>
  <c r="S33" i="16"/>
  <c r="H27" i="6" s="1"/>
  <c r="R33" i="16"/>
  <c r="G27" i="6" s="1"/>
  <c r="Q33" i="16"/>
  <c r="F27" i="6" s="1"/>
  <c r="P33" i="16"/>
  <c r="E27" i="6" s="1"/>
  <c r="O33" i="16"/>
  <c r="D27" i="6" s="1"/>
  <c r="N33" i="16"/>
  <c r="C27" i="6" s="1"/>
  <c r="U32" i="16"/>
  <c r="J26" i="6" s="1"/>
  <c r="T32" i="16"/>
  <c r="I26" i="6" s="1"/>
  <c r="S32" i="16"/>
  <c r="H26" i="6" s="1"/>
  <c r="R32" i="16"/>
  <c r="G26" i="6" s="1"/>
  <c r="Q32" i="16"/>
  <c r="F26" i="6" s="1"/>
  <c r="P32" i="16"/>
  <c r="E26" i="6" s="1"/>
  <c r="O32" i="16"/>
  <c r="D26" i="6" s="1"/>
  <c r="N32" i="16"/>
  <c r="C26" i="6" s="1"/>
  <c r="U31" i="16"/>
  <c r="J25" i="6" s="1"/>
  <c r="T31" i="16"/>
  <c r="I25" i="6" s="1"/>
  <c r="S31" i="16"/>
  <c r="H25" i="6" s="1"/>
  <c r="R31" i="16"/>
  <c r="G25" i="6" s="1"/>
  <c r="Q31" i="16"/>
  <c r="F25" i="6" s="1"/>
  <c r="P31" i="16"/>
  <c r="E25" i="6" s="1"/>
  <c r="O31" i="16"/>
  <c r="D25" i="6" s="1"/>
  <c r="N31" i="16"/>
  <c r="C25" i="6" s="1"/>
  <c r="Z29" i="16"/>
  <c r="Y29" i="16"/>
  <c r="X29" i="16"/>
  <c r="W29" i="16"/>
  <c r="U29" i="16"/>
  <c r="T29" i="16"/>
  <c r="S29" i="16"/>
  <c r="R29" i="16"/>
  <c r="Q29" i="16"/>
  <c r="P29" i="16"/>
  <c r="O29" i="16"/>
  <c r="N29" i="16"/>
  <c r="X28" i="16"/>
  <c r="W28" i="16"/>
  <c r="U28" i="16"/>
  <c r="J24" i="6" s="1"/>
  <c r="T28" i="16"/>
  <c r="I24" i="6" s="1"/>
  <c r="S28" i="16"/>
  <c r="H24" i="6" s="1"/>
  <c r="R28" i="16"/>
  <c r="G24" i="6" s="1"/>
  <c r="Q28" i="16"/>
  <c r="F24" i="6" s="1"/>
  <c r="P28" i="16"/>
  <c r="O28" i="16"/>
  <c r="D24" i="6" s="1"/>
  <c r="N28" i="16"/>
  <c r="C24" i="6" s="1"/>
  <c r="X27" i="16"/>
  <c r="W27" i="16"/>
  <c r="U27" i="16"/>
  <c r="J23" i="6" s="1"/>
  <c r="T27" i="16"/>
  <c r="I23" i="6" s="1"/>
  <c r="S27" i="16"/>
  <c r="H23" i="6" s="1"/>
  <c r="R27" i="16"/>
  <c r="G23" i="6" s="1"/>
  <c r="Q27" i="16"/>
  <c r="F23" i="6" s="1"/>
  <c r="P27" i="16"/>
  <c r="E23" i="6" s="1"/>
  <c r="O27" i="16"/>
  <c r="D23" i="6" s="1"/>
  <c r="N27" i="16"/>
  <c r="C23" i="6" s="1"/>
  <c r="Y26" i="16"/>
  <c r="W26" i="16"/>
  <c r="U26" i="16"/>
  <c r="J22" i="6" s="1"/>
  <c r="T26" i="16"/>
  <c r="I22" i="6" s="1"/>
  <c r="S26" i="16"/>
  <c r="H22" i="6" s="1"/>
  <c r="R26" i="16"/>
  <c r="G22" i="6" s="1"/>
  <c r="Q26" i="16"/>
  <c r="F22" i="6" s="1"/>
  <c r="P26" i="16"/>
  <c r="E22" i="6" s="1"/>
  <c r="O26" i="16"/>
  <c r="D22" i="6" s="1"/>
  <c r="N26" i="16"/>
  <c r="C22" i="6" s="1"/>
  <c r="U25" i="16"/>
  <c r="J21" i="6" s="1"/>
  <c r="T25" i="16"/>
  <c r="I21" i="6" s="1"/>
  <c r="S25" i="16"/>
  <c r="H21" i="6" s="1"/>
  <c r="R25" i="16"/>
  <c r="G21" i="6" s="1"/>
  <c r="Q25" i="16"/>
  <c r="F21" i="6" s="1"/>
  <c r="P25" i="16"/>
  <c r="E21" i="6" s="1"/>
  <c r="O25" i="16"/>
  <c r="D21" i="6" s="1"/>
  <c r="N25" i="16"/>
  <c r="C21" i="6" s="1"/>
  <c r="U24" i="16"/>
  <c r="J20" i="6" s="1"/>
  <c r="T24" i="16"/>
  <c r="I20" i="6" s="1"/>
  <c r="S24" i="16"/>
  <c r="H20" i="6" s="1"/>
  <c r="R24" i="16"/>
  <c r="G20" i="6" s="1"/>
  <c r="Q24" i="16"/>
  <c r="F20" i="6" s="1"/>
  <c r="P24" i="16"/>
  <c r="E20" i="6" s="1"/>
  <c r="O24" i="16"/>
  <c r="D20" i="6" s="1"/>
  <c r="N24" i="16"/>
  <c r="C20" i="6" s="1"/>
  <c r="AA23" i="16"/>
  <c r="Z23" i="16"/>
  <c r="Y23" i="16"/>
  <c r="X23" i="16"/>
  <c r="W23" i="16"/>
  <c r="U23" i="16"/>
  <c r="J19" i="6" s="1"/>
  <c r="T23" i="16"/>
  <c r="I19" i="6" s="1"/>
  <c r="S23" i="16"/>
  <c r="H19" i="6" s="1"/>
  <c r="R23" i="16"/>
  <c r="G19" i="6" s="1"/>
  <c r="Q23" i="16"/>
  <c r="F19" i="6" s="1"/>
  <c r="P23" i="16"/>
  <c r="E19" i="6" s="1"/>
  <c r="O23" i="16"/>
  <c r="D19" i="6" s="1"/>
  <c r="N23" i="16"/>
  <c r="C19" i="6" s="1"/>
  <c r="AA22" i="16"/>
  <c r="Z22" i="16"/>
  <c r="Y22" i="16"/>
  <c r="X22" i="16"/>
  <c r="W22" i="16"/>
  <c r="U22" i="16"/>
  <c r="J18" i="6" s="1"/>
  <c r="T22" i="16"/>
  <c r="I18" i="6" s="1"/>
  <c r="S22" i="16"/>
  <c r="H18" i="6" s="1"/>
  <c r="R22" i="16"/>
  <c r="G18" i="6" s="1"/>
  <c r="Q22" i="16"/>
  <c r="F18" i="6" s="1"/>
  <c r="P22" i="16"/>
  <c r="E18" i="6" s="1"/>
  <c r="O22" i="16"/>
  <c r="D18" i="6" s="1"/>
  <c r="N22" i="16"/>
  <c r="C18" i="6" s="1"/>
  <c r="U21" i="16"/>
  <c r="J17" i="6" s="1"/>
  <c r="T21" i="16"/>
  <c r="I17" i="6" s="1"/>
  <c r="S21" i="16"/>
  <c r="H17" i="6" s="1"/>
  <c r="R21" i="16"/>
  <c r="G17" i="6" s="1"/>
  <c r="Q21" i="16"/>
  <c r="F17" i="6" s="1"/>
  <c r="P21" i="16"/>
  <c r="E17" i="6" s="1"/>
  <c r="O21" i="16"/>
  <c r="D17" i="6" s="1"/>
  <c r="N21" i="16"/>
  <c r="C17" i="6" s="1"/>
  <c r="U20" i="16"/>
  <c r="J16" i="6" s="1"/>
  <c r="T20" i="16"/>
  <c r="I16" i="6" s="1"/>
  <c r="S20" i="16"/>
  <c r="H16" i="6" s="1"/>
  <c r="R20" i="16"/>
  <c r="G16" i="6" s="1"/>
  <c r="Q20" i="16"/>
  <c r="F16" i="6" s="1"/>
  <c r="P20" i="16"/>
  <c r="E16" i="6" s="1"/>
  <c r="O20" i="16"/>
  <c r="D16" i="6" s="1"/>
  <c r="N20" i="16"/>
  <c r="C16" i="6" s="1"/>
  <c r="U19" i="16"/>
  <c r="J15" i="6" s="1"/>
  <c r="T19" i="16"/>
  <c r="I15" i="6" s="1"/>
  <c r="S19" i="16"/>
  <c r="H15" i="6" s="1"/>
  <c r="R19" i="16"/>
  <c r="G15" i="6" s="1"/>
  <c r="Q19" i="16"/>
  <c r="F15" i="6" s="1"/>
  <c r="P19" i="16"/>
  <c r="E15" i="6" s="1"/>
  <c r="O19" i="16"/>
  <c r="D15" i="6" s="1"/>
  <c r="N19" i="16"/>
  <c r="C15" i="6" s="1"/>
  <c r="W18" i="16"/>
  <c r="U18" i="16"/>
  <c r="J14" i="6" s="1"/>
  <c r="T18" i="16"/>
  <c r="I14" i="6" s="1"/>
  <c r="S18" i="16"/>
  <c r="H14" i="6" s="1"/>
  <c r="R18" i="16"/>
  <c r="G14" i="6" s="1"/>
  <c r="Q18" i="16"/>
  <c r="F14" i="6" s="1"/>
  <c r="P18" i="16"/>
  <c r="E14" i="6" s="1"/>
  <c r="O18" i="16"/>
  <c r="D14" i="6" s="1"/>
  <c r="N18" i="16"/>
  <c r="C14" i="6" s="1"/>
  <c r="X17" i="16"/>
  <c r="W17" i="16"/>
  <c r="U17" i="16"/>
  <c r="J13" i="6" s="1"/>
  <c r="T17" i="16"/>
  <c r="I13" i="6" s="1"/>
  <c r="S17" i="16"/>
  <c r="H13" i="6" s="1"/>
  <c r="R17" i="16"/>
  <c r="G13" i="6" s="1"/>
  <c r="Q17" i="16"/>
  <c r="F13" i="6" s="1"/>
  <c r="P17" i="16"/>
  <c r="E13" i="6" s="1"/>
  <c r="O17" i="16"/>
  <c r="D13" i="6" s="1"/>
  <c r="N17" i="16"/>
  <c r="C13" i="6" s="1"/>
  <c r="X16" i="16"/>
  <c r="W16" i="16"/>
  <c r="U16" i="16"/>
  <c r="J12" i="6" s="1"/>
  <c r="T16" i="16"/>
  <c r="I12" i="6" s="1"/>
  <c r="S16" i="16"/>
  <c r="H12" i="6" s="1"/>
  <c r="R16" i="16"/>
  <c r="G12" i="6" s="1"/>
  <c r="Q16" i="16"/>
  <c r="F12" i="6" s="1"/>
  <c r="P16" i="16"/>
  <c r="E12" i="6" s="1"/>
  <c r="O16" i="16"/>
  <c r="D12" i="6" s="1"/>
  <c r="N16" i="16"/>
  <c r="C12" i="6" s="1"/>
  <c r="X15" i="16"/>
  <c r="W15" i="16"/>
  <c r="U15" i="16"/>
  <c r="J11" i="6" s="1"/>
  <c r="T15" i="16"/>
  <c r="I11" i="6" s="1"/>
  <c r="S15" i="16"/>
  <c r="H11" i="6" s="1"/>
  <c r="R15" i="16"/>
  <c r="G11" i="6" s="1"/>
  <c r="Q15" i="16"/>
  <c r="F11" i="6" s="1"/>
  <c r="P15" i="16"/>
  <c r="E11" i="6" s="1"/>
  <c r="O15" i="16"/>
  <c r="D11" i="6" s="1"/>
  <c r="N15" i="16"/>
  <c r="C11" i="6" s="1"/>
  <c r="Y14" i="16"/>
  <c r="X14" i="16"/>
  <c r="W14" i="16"/>
  <c r="U14" i="16"/>
  <c r="J10" i="6" s="1"/>
  <c r="T14" i="16"/>
  <c r="I10" i="6" s="1"/>
  <c r="S14" i="16"/>
  <c r="H10" i="6" s="1"/>
  <c r="R14" i="16"/>
  <c r="G10" i="6" s="1"/>
  <c r="Q14" i="16"/>
  <c r="F10" i="6" s="1"/>
  <c r="P14" i="16"/>
  <c r="E10" i="6" s="1"/>
  <c r="O14" i="16"/>
  <c r="D10" i="6" s="1"/>
  <c r="N14" i="16"/>
  <c r="C10" i="6" s="1"/>
  <c r="U13" i="16"/>
  <c r="J9" i="6" s="1"/>
  <c r="T13" i="16"/>
  <c r="I9" i="6" s="1"/>
  <c r="S13" i="16"/>
  <c r="H9" i="6" s="1"/>
  <c r="R13" i="16"/>
  <c r="G9" i="6" s="1"/>
  <c r="Q13" i="16"/>
  <c r="F9" i="6" s="1"/>
  <c r="P13" i="16"/>
  <c r="E9" i="6" s="1"/>
  <c r="O13" i="16"/>
  <c r="D9" i="6" s="1"/>
  <c r="N13" i="16"/>
  <c r="C9" i="6" s="1"/>
  <c r="Y12" i="16"/>
  <c r="X12" i="16"/>
  <c r="W12" i="16"/>
  <c r="U12" i="16"/>
  <c r="J8" i="6" s="1"/>
  <c r="T12" i="16"/>
  <c r="I8" i="6" s="1"/>
  <c r="S12" i="16"/>
  <c r="H8" i="6" s="1"/>
  <c r="R12" i="16"/>
  <c r="G8" i="6" s="1"/>
  <c r="Q12" i="16"/>
  <c r="F8" i="6" s="1"/>
  <c r="P12" i="16"/>
  <c r="E8" i="6" s="1"/>
  <c r="O12" i="16"/>
  <c r="D8" i="6" s="1"/>
  <c r="N12" i="16"/>
  <c r="C8" i="6" s="1"/>
  <c r="X11" i="16"/>
  <c r="W11" i="16"/>
  <c r="U11" i="16"/>
  <c r="J7" i="6" s="1"/>
  <c r="T11" i="16"/>
  <c r="I7" i="6" s="1"/>
  <c r="S11" i="16"/>
  <c r="H7" i="6" s="1"/>
  <c r="R11" i="16"/>
  <c r="G7" i="6" s="1"/>
  <c r="Q11" i="16"/>
  <c r="F7" i="6" s="1"/>
  <c r="P11" i="16"/>
  <c r="E7" i="6" s="1"/>
  <c r="O11" i="16"/>
  <c r="D7" i="6" s="1"/>
  <c r="N11" i="16"/>
  <c r="C7" i="6" s="1"/>
  <c r="U10" i="16"/>
  <c r="J6" i="6" s="1"/>
  <c r="T10" i="16"/>
  <c r="I6" i="6" s="1"/>
  <c r="S10" i="16"/>
  <c r="H6" i="6" s="1"/>
  <c r="R10" i="16"/>
  <c r="G6" i="6" s="1"/>
  <c r="Q10" i="16"/>
  <c r="F6" i="6" s="1"/>
  <c r="P10" i="16"/>
  <c r="E6" i="6" s="1"/>
  <c r="O10" i="16"/>
  <c r="D6" i="6" s="1"/>
  <c r="N10" i="16"/>
  <c r="C6" i="6" s="1"/>
  <c r="X9" i="16"/>
  <c r="W9" i="16"/>
  <c r="U9" i="16"/>
  <c r="J5" i="6" s="1"/>
  <c r="T9" i="16"/>
  <c r="I5" i="6" s="1"/>
  <c r="S9" i="16"/>
  <c r="H5" i="6" s="1"/>
  <c r="R9" i="16"/>
  <c r="G5" i="6" s="1"/>
  <c r="Q9" i="16"/>
  <c r="F5" i="6" s="1"/>
  <c r="P9" i="16"/>
  <c r="E5" i="6" s="1"/>
  <c r="O9" i="16"/>
  <c r="D5" i="6" s="1"/>
  <c r="N9" i="16"/>
  <c r="C5" i="6" s="1"/>
  <c r="Y8" i="16"/>
  <c r="X8" i="16"/>
  <c r="W8" i="16"/>
  <c r="U8" i="16"/>
  <c r="J4" i="6" s="1"/>
  <c r="T8" i="16"/>
  <c r="I4" i="6" s="1"/>
  <c r="S8" i="16"/>
  <c r="H4" i="6" s="1"/>
  <c r="R8" i="16"/>
  <c r="G4" i="6" s="1"/>
  <c r="Q8" i="16"/>
  <c r="F4" i="6" s="1"/>
  <c r="P8" i="16"/>
  <c r="E4" i="6" s="1"/>
  <c r="O8" i="16"/>
  <c r="D4" i="6" s="1"/>
  <c r="N8" i="16"/>
  <c r="C4" i="6" s="1"/>
  <c r="U7" i="16"/>
  <c r="J3" i="6" s="1"/>
  <c r="T7" i="16"/>
  <c r="I3" i="6" s="1"/>
  <c r="S7" i="16"/>
  <c r="H3" i="6" s="1"/>
  <c r="R7" i="16"/>
  <c r="G3" i="6" s="1"/>
  <c r="Q7" i="16"/>
  <c r="F3" i="6" s="1"/>
  <c r="P7" i="16"/>
  <c r="O7" i="16"/>
  <c r="D3" i="6" s="1"/>
  <c r="N7" i="16"/>
  <c r="C3" i="6" s="1"/>
  <c r="M5" i="16"/>
  <c r="L5" i="16"/>
  <c r="K5" i="16"/>
  <c r="J5" i="16"/>
  <c r="I5" i="16"/>
  <c r="H5" i="16"/>
  <c r="AA3" i="16"/>
  <c r="Z3" i="16"/>
  <c r="Y3" i="16"/>
  <c r="X3" i="16"/>
  <c r="W3" i="16"/>
  <c r="U3" i="16"/>
  <c r="J2" i="6" s="1"/>
  <c r="T2" i="16"/>
  <c r="I2" i="6" s="1"/>
  <c r="S2" i="16"/>
  <c r="H2" i="6" s="1"/>
  <c r="R2" i="16"/>
  <c r="G2" i="6" s="1"/>
  <c r="Q2" i="16"/>
  <c r="F2" i="6" s="1"/>
  <c r="P2" i="16"/>
  <c r="E2" i="6" s="1"/>
  <c r="O2" i="16"/>
  <c r="D2" i="6" s="1"/>
  <c r="N2" i="16"/>
  <c r="C2" i="6" s="1"/>
  <c r="ET82" i="15"/>
  <c r="EU82" i="15"/>
  <c r="EV82" i="15"/>
  <c r="EW82" i="15"/>
  <c r="EX82" i="15"/>
  <c r="EY82" i="15"/>
  <c r="EZ82" i="15"/>
  <c r="FA82" i="15"/>
  <c r="BH5" i="15"/>
  <c r="F22" i="2" l="1" a="1"/>
  <c r="F22" i="2" s="1"/>
  <c r="E22" i="2" s="1" a="1"/>
  <c r="E22" i="2" s="1"/>
  <c r="F23" i="2" a="1"/>
  <c r="F23" i="2" s="1"/>
  <c r="E23" i="2" s="1" a="1"/>
  <c r="E23" i="2" s="1"/>
  <c r="J4" i="2" a="1"/>
  <c r="J4" i="2" s="1"/>
  <c r="I4" i="2" s="1" a="1"/>
  <c r="I4" i="2" s="1"/>
  <c r="J5" i="2" a="1"/>
  <c r="J5" i="2" s="1"/>
  <c r="I5" i="2" s="1" a="1"/>
  <c r="I5" i="2" s="1"/>
  <c r="F4" i="2" a="1"/>
  <c r="F4" i="2" s="1"/>
  <c r="E4" i="2" s="1" a="1"/>
  <c r="E4" i="2" s="1"/>
  <c r="J6" i="2" a="1"/>
  <c r="J6" i="2" s="1"/>
  <c r="I6" i="2" s="1" a="1"/>
  <c r="I6" i="2" s="1"/>
  <c r="F5" i="2" a="1"/>
  <c r="F5" i="2" s="1"/>
  <c r="E5" i="2" s="1" a="1"/>
  <c r="E5" i="2" s="1"/>
  <c r="J7" i="2" a="1"/>
  <c r="J7" i="2" s="1"/>
  <c r="I7" i="2" s="1" a="1"/>
  <c r="I7" i="2" s="1"/>
  <c r="F6" i="2" a="1"/>
  <c r="F6" i="2" s="1"/>
  <c r="E6" i="2" s="1" a="1"/>
  <c r="E6" i="2" s="1"/>
  <c r="J8" i="2" a="1"/>
  <c r="J8" i="2" s="1"/>
  <c r="I8" i="2" s="1" a="1"/>
  <c r="I8" i="2" s="1"/>
  <c r="F7" i="2" a="1"/>
  <c r="F7" i="2" s="1"/>
  <c r="E7" i="2" s="1" a="1"/>
  <c r="E7" i="2" s="1"/>
  <c r="J9" i="2" a="1"/>
  <c r="J9" i="2" s="1"/>
  <c r="I9" i="2" s="1" a="1"/>
  <c r="I9" i="2" s="1"/>
  <c r="F8" i="2" a="1"/>
  <c r="F8" i="2" s="1"/>
  <c r="E8" i="2" s="1" a="1"/>
  <c r="E8" i="2" s="1"/>
  <c r="F9" i="2" a="1"/>
  <c r="F9" i="2" s="1"/>
  <c r="E9" i="2" s="1" a="1"/>
  <c r="E9" i="2" s="1"/>
  <c r="J11" i="2" a="1"/>
  <c r="J11" i="2" s="1"/>
  <c r="I11" i="2" s="1" a="1"/>
  <c r="I11" i="2" s="1"/>
  <c r="J10" i="2" a="1"/>
  <c r="J10" i="2" s="1"/>
  <c r="I10" i="2" s="1" a="1"/>
  <c r="I10" i="2" s="1"/>
  <c r="F10" i="2" a="1"/>
  <c r="F10" i="2" s="1"/>
  <c r="E10" i="2" s="1" a="1"/>
  <c r="E10" i="2" s="1"/>
  <c r="J12" i="2" a="1"/>
  <c r="J12" i="2" s="1"/>
  <c r="I12" i="2" s="1" a="1"/>
  <c r="I12" i="2" s="1"/>
  <c r="F11" i="2" a="1"/>
  <c r="F11" i="2" s="1"/>
  <c r="E11" i="2" s="1" a="1"/>
  <c r="E11" i="2" s="1"/>
  <c r="J13" i="2" a="1"/>
  <c r="J13" i="2" s="1"/>
  <c r="I13" i="2" s="1" a="1"/>
  <c r="I13" i="2" s="1"/>
  <c r="F12" i="2" a="1"/>
  <c r="F12" i="2" s="1"/>
  <c r="E12" i="2" s="1" a="1"/>
  <c r="E12" i="2" s="1"/>
  <c r="J14" i="2" a="1"/>
  <c r="J14" i="2" s="1"/>
  <c r="I14" i="2" s="1" a="1"/>
  <c r="I14" i="2" s="1"/>
  <c r="F13" i="2" a="1"/>
  <c r="F13" i="2" s="1"/>
  <c r="E13" i="2" s="1" a="1"/>
  <c r="E13" i="2" s="1"/>
  <c r="J15" i="2" a="1"/>
  <c r="J15" i="2" s="1"/>
  <c r="I15" i="2" s="1" a="1"/>
  <c r="I15" i="2" s="1"/>
  <c r="F14" i="2" a="1"/>
  <c r="F14" i="2" s="1"/>
  <c r="E14" i="2" s="1" a="1"/>
  <c r="E14" i="2" s="1"/>
  <c r="J16" i="2" a="1"/>
  <c r="J16" i="2" s="1"/>
  <c r="I16" i="2" s="1" a="1"/>
  <c r="I16" i="2" s="1"/>
  <c r="F15" i="2" a="1"/>
  <c r="F15" i="2" s="1"/>
  <c r="E15" i="2" s="1" a="1"/>
  <c r="E15" i="2" s="1"/>
  <c r="J17" i="2" a="1"/>
  <c r="J17" i="2" s="1"/>
  <c r="I17" i="2" s="1" a="1"/>
  <c r="I17" i="2" s="1"/>
  <c r="F16" i="2" a="1"/>
  <c r="F16" i="2" s="1"/>
  <c r="E16" i="2" s="1" a="1"/>
  <c r="E16" i="2" s="1"/>
  <c r="J18" i="2" a="1"/>
  <c r="J18" i="2" s="1"/>
  <c r="I18" i="2" s="1" a="1"/>
  <c r="I18" i="2" s="1"/>
  <c r="F17" i="2" a="1"/>
  <c r="F17" i="2" s="1"/>
  <c r="E17" i="2" s="1" a="1"/>
  <c r="E17" i="2" s="1"/>
  <c r="J19" i="2" a="1"/>
  <c r="J19" i="2" s="1"/>
  <c r="I19" i="2" s="1" a="1"/>
  <c r="I19" i="2" s="1"/>
  <c r="F18" i="2" a="1"/>
  <c r="F18" i="2" s="1"/>
  <c r="E18" i="2" s="1" a="1"/>
  <c r="E18" i="2" s="1"/>
  <c r="J20" i="2" a="1"/>
  <c r="J20" i="2" s="1"/>
  <c r="I20" i="2" s="1" a="1"/>
  <c r="I20" i="2" s="1"/>
  <c r="F19" i="2" a="1"/>
  <c r="F19" i="2" s="1"/>
  <c r="E19" i="2" s="1" a="1"/>
  <c r="E19" i="2" s="1"/>
  <c r="J21" i="2" a="1"/>
  <c r="J21" i="2" s="1"/>
  <c r="I21" i="2" s="1" a="1"/>
  <c r="I21" i="2" s="1"/>
  <c r="F20" i="2" a="1"/>
  <c r="F20" i="2" s="1"/>
  <c r="E20" i="2" s="1" a="1"/>
  <c r="E20" i="2" s="1"/>
  <c r="J22" i="2" a="1"/>
  <c r="J22" i="2" s="1"/>
  <c r="I22" i="2" s="1" a="1"/>
  <c r="I22" i="2" s="1"/>
  <c r="F21" i="2" a="1"/>
  <c r="F21" i="2" s="1"/>
  <c r="E21" i="2" s="1" a="1"/>
  <c r="E21" i="2" s="1"/>
  <c r="J23" i="2" a="1"/>
  <c r="J23" i="2" s="1"/>
  <c r="I23" i="2" s="1" a="1"/>
  <c r="I23" i="2" s="1"/>
  <c r="H5" i="2"/>
  <c r="M13" i="2" a="1"/>
  <c r="M13" i="2" s="1"/>
  <c r="M18" i="2" a="1"/>
  <c r="M18" i="2" s="1"/>
  <c r="M14" i="2" a="1"/>
  <c r="M14" i="2" s="1"/>
  <c r="M12" i="2" a="1"/>
  <c r="M12" i="2" s="1"/>
  <c r="M22" i="2" a="1"/>
  <c r="M22" i="2" s="1"/>
  <c r="M21" i="2" a="1"/>
  <c r="M21" i="2" s="1"/>
  <c r="M20" i="2" a="1"/>
  <c r="M20" i="2" s="1"/>
  <c r="M10" i="2" a="1"/>
  <c r="M10" i="2" s="1"/>
  <c r="M6" i="2" a="1"/>
  <c r="M6" i="2" s="1"/>
  <c r="L5" i="2"/>
  <c r="L6" i="2" s="1"/>
  <c r="L7" i="2" s="1"/>
  <c r="M5" i="2" a="1"/>
  <c r="M5" i="2" s="1"/>
  <c r="M19" i="2" a="1"/>
  <c r="M19" i="2" s="1"/>
  <c r="M11" i="2" a="1"/>
  <c r="M11" i="2" s="1"/>
  <c r="M17" i="2" a="1"/>
  <c r="M17" i="2" s="1"/>
  <c r="M9" i="2" a="1"/>
  <c r="M9" i="2" s="1"/>
  <c r="W30" i="16"/>
  <c r="X30" i="16" s="1"/>
  <c r="Y30" i="16" s="1"/>
  <c r="Z30" i="16" s="1"/>
  <c r="AA30" i="16" s="1"/>
  <c r="W7" i="16"/>
  <c r="E3" i="6"/>
  <c r="Y28" i="16"/>
  <c r="Z28" i="16" s="1"/>
  <c r="AA28" i="16" s="1"/>
  <c r="E24" i="6"/>
  <c r="W53" i="16"/>
  <c r="X53" i="16" s="1"/>
  <c r="Y53" i="16" s="1"/>
  <c r="Z53" i="16" s="1"/>
  <c r="AA53" i="16" s="1"/>
  <c r="D47" i="6"/>
  <c r="W60" i="16"/>
  <c r="X60" i="16" s="1"/>
  <c r="Y60" i="16" s="1"/>
  <c r="Z60" i="16" s="1"/>
  <c r="AA60" i="16" s="1"/>
  <c r="D54" i="6"/>
  <c r="W67" i="16"/>
  <c r="X67" i="16" s="1"/>
  <c r="Y67" i="16" s="1"/>
  <c r="Z67" i="16" s="1"/>
  <c r="AA67" i="16" s="1"/>
  <c r="D60" i="6"/>
  <c r="W69" i="16"/>
  <c r="X69" i="16" s="1"/>
  <c r="Y69" i="16" s="1"/>
  <c r="Z69" i="16" s="1"/>
  <c r="AA69" i="16" s="1"/>
  <c r="D62" i="6"/>
  <c r="Z86" i="16"/>
  <c r="AA86" i="16" s="1"/>
  <c r="F76" i="6"/>
  <c r="Z70" i="16"/>
  <c r="AA70" i="16" s="1"/>
  <c r="D63" i="6"/>
  <c r="W50" i="16"/>
  <c r="X50" i="16" s="1"/>
  <c r="Y50" i="16" s="1"/>
  <c r="Z50" i="16" s="1"/>
  <c r="AA50" i="16" s="1"/>
  <c r="W21" i="16"/>
  <c r="X21" i="16" s="1"/>
  <c r="Y21" i="16" s="1"/>
  <c r="Z21" i="16" s="1"/>
  <c r="AA21" i="16" s="1"/>
  <c r="Y45" i="16"/>
  <c r="Z45" i="16" s="1"/>
  <c r="AA45" i="16" s="1"/>
  <c r="W92" i="16"/>
  <c r="X92" i="16" s="1"/>
  <c r="Y92" i="16" s="1"/>
  <c r="Z92" i="16" s="1"/>
  <c r="AA92" i="16" s="1"/>
  <c r="Y15" i="16"/>
  <c r="Z15" i="16" s="1"/>
  <c r="AA15" i="16" s="1"/>
  <c r="W24" i="16"/>
  <c r="X24" i="16" s="1"/>
  <c r="Y24" i="16" s="1"/>
  <c r="Z24" i="16" s="1"/>
  <c r="AA24" i="16" s="1"/>
  <c r="W25" i="16"/>
  <c r="X25" i="16" s="1"/>
  <c r="Y25" i="16" s="1"/>
  <c r="Z25" i="16" s="1"/>
  <c r="AA25" i="16" s="1"/>
  <c r="X71" i="16"/>
  <c r="Y71" i="16" s="1"/>
  <c r="Z71" i="16" s="1"/>
  <c r="AA71" i="16" s="1"/>
  <c r="Y97" i="16"/>
  <c r="Z97" i="16" s="1"/>
  <c r="AA97" i="16" s="1"/>
  <c r="X84" i="16"/>
  <c r="Y84" i="16" s="1"/>
  <c r="Z84" i="16" s="1"/>
  <c r="AA84" i="16" s="1"/>
  <c r="Z12" i="16"/>
  <c r="AA12" i="16" s="1"/>
  <c r="W37" i="16"/>
  <c r="X37" i="16" s="1"/>
  <c r="Y37" i="16" s="1"/>
  <c r="Z37" i="16" s="1"/>
  <c r="AA37" i="16" s="1"/>
  <c r="W61" i="16"/>
  <c r="X61" i="16" s="1"/>
  <c r="Y61" i="16" s="1"/>
  <c r="Z61" i="16" s="1"/>
  <c r="AA61" i="16" s="1"/>
  <c r="W77" i="16"/>
  <c r="X77" i="16" s="1"/>
  <c r="Y77" i="16" s="1"/>
  <c r="Z77" i="16" s="1"/>
  <c r="AA77" i="16" s="1"/>
  <c r="Y11" i="16"/>
  <c r="Z11" i="16" s="1"/>
  <c r="AA11" i="16" s="1"/>
  <c r="W35" i="16"/>
  <c r="X35" i="16" s="1"/>
  <c r="Y35" i="16" s="1"/>
  <c r="Z35" i="16" s="1"/>
  <c r="AA35" i="16" s="1"/>
  <c r="W38" i="16"/>
  <c r="X38" i="16" s="1"/>
  <c r="Y38" i="16" s="1"/>
  <c r="Z38" i="16" s="1"/>
  <c r="AA38" i="16" s="1"/>
  <c r="W39" i="16"/>
  <c r="X39" i="16" s="1"/>
  <c r="Y39" i="16" s="1"/>
  <c r="Z39" i="16" s="1"/>
  <c r="AA39" i="16" s="1"/>
  <c r="X51" i="16"/>
  <c r="Y51" i="16" s="1"/>
  <c r="Z51" i="16" s="1"/>
  <c r="AA51" i="16" s="1"/>
  <c r="W58" i="16"/>
  <c r="X58" i="16" s="1"/>
  <c r="Y58" i="16" s="1"/>
  <c r="Z58" i="16" s="1"/>
  <c r="AA58" i="16" s="1"/>
  <c r="W75" i="16"/>
  <c r="X75" i="16" s="1"/>
  <c r="Y75" i="16" s="1"/>
  <c r="Z75" i="16" s="1"/>
  <c r="AA75" i="16" s="1"/>
  <c r="W91" i="16"/>
  <c r="X91" i="16" s="1"/>
  <c r="Y91" i="16" s="1"/>
  <c r="Z91" i="16" s="1"/>
  <c r="AA91" i="16" s="1"/>
  <c r="Y87" i="16"/>
  <c r="Z87" i="16" s="1"/>
  <c r="AA87" i="16" s="1"/>
  <c r="W68" i="16"/>
  <c r="X68" i="16" s="1"/>
  <c r="Y68" i="16" s="1"/>
  <c r="Z68" i="16" s="1"/>
  <c r="AA68" i="16" s="1"/>
  <c r="W78" i="16"/>
  <c r="X78" i="16" s="1"/>
  <c r="Y78" i="16" s="1"/>
  <c r="Z78" i="16" s="1"/>
  <c r="AA78" i="16" s="1"/>
  <c r="W79" i="16"/>
  <c r="X79" i="16" s="1"/>
  <c r="Y79" i="16" s="1"/>
  <c r="Z79" i="16" s="1"/>
  <c r="AA79" i="16" s="1"/>
  <c r="W80" i="16"/>
  <c r="X80" i="16" s="1"/>
  <c r="Y80" i="16" s="1"/>
  <c r="Z80" i="16" s="1"/>
  <c r="AA80" i="16" s="1"/>
  <c r="W93" i="16"/>
  <c r="X93" i="16" s="1"/>
  <c r="Y93" i="16" s="1"/>
  <c r="Z93" i="16" s="1"/>
  <c r="AA93" i="16" s="1"/>
  <c r="Z8" i="16"/>
  <c r="AA8" i="16" s="1"/>
  <c r="W44" i="16"/>
  <c r="X44" i="16" s="1"/>
  <c r="Y44" i="16" s="1"/>
  <c r="Z44" i="16" s="1"/>
  <c r="AA44" i="16" s="1"/>
  <c r="W52" i="16"/>
  <c r="X52" i="16" s="1"/>
  <c r="Y52" i="16" s="1"/>
  <c r="Z52" i="16" s="1"/>
  <c r="AA52" i="16" s="1"/>
  <c r="W81" i="16"/>
  <c r="X81" i="16" s="1"/>
  <c r="Y81" i="16" s="1"/>
  <c r="Z81" i="16" s="1"/>
  <c r="AA81" i="16" s="1"/>
  <c r="W83" i="16"/>
  <c r="X83" i="16" s="1"/>
  <c r="Y83" i="16" s="1"/>
  <c r="Z83" i="16" s="1"/>
  <c r="AA83" i="16" s="1"/>
  <c r="W88" i="16"/>
  <c r="X88" i="16" s="1"/>
  <c r="Y88" i="16" s="1"/>
  <c r="Z88" i="16" s="1"/>
  <c r="AA88" i="16" s="1"/>
  <c r="Y17" i="16"/>
  <c r="Z17" i="16" s="1"/>
  <c r="AA17" i="16" s="1"/>
  <c r="X33" i="16"/>
  <c r="Y33" i="16" s="1"/>
  <c r="Z33" i="16" s="1"/>
  <c r="AA33" i="16" s="1"/>
  <c r="W47" i="16"/>
  <c r="X47" i="16" s="1"/>
  <c r="Y47" i="16" s="1"/>
  <c r="Z47" i="16" s="1"/>
  <c r="AA47" i="16" s="1"/>
  <c r="X48" i="16"/>
  <c r="Y48" i="16" s="1"/>
  <c r="Z48" i="16" s="1"/>
  <c r="AA48" i="16" s="1"/>
  <c r="X57" i="16"/>
  <c r="Y57" i="16" s="1"/>
  <c r="Z57" i="16" s="1"/>
  <c r="AA57" i="16" s="1"/>
  <c r="W72" i="16"/>
  <c r="X72" i="16" s="1"/>
  <c r="Y72" i="16" s="1"/>
  <c r="Z72" i="16" s="1"/>
  <c r="AA72" i="16" s="1"/>
  <c r="Z85" i="16"/>
  <c r="AA85" i="16" s="1"/>
  <c r="X95" i="16"/>
  <c r="Y95" i="16" s="1"/>
  <c r="Z95" i="16" s="1"/>
  <c r="AA95" i="16" s="1"/>
  <c r="Y9" i="16"/>
  <c r="Z9" i="16" s="1"/>
  <c r="AA9" i="16" s="1"/>
  <c r="U6" i="16"/>
  <c r="W13" i="16"/>
  <c r="X13" i="16" s="1"/>
  <c r="Y13" i="16" s="1"/>
  <c r="Z13" i="16" s="1"/>
  <c r="AA13" i="16" s="1"/>
  <c r="Z14" i="16"/>
  <c r="AA14" i="16" s="1"/>
  <c r="X18" i="16"/>
  <c r="Y18" i="16" s="1"/>
  <c r="Z18" i="16" s="1"/>
  <c r="AA18" i="16" s="1"/>
  <c r="Y27" i="16"/>
  <c r="Z27" i="16" s="1"/>
  <c r="AA27" i="16" s="1"/>
  <c r="W32" i="16"/>
  <c r="X32" i="16" s="1"/>
  <c r="Y32" i="16" s="1"/>
  <c r="Z32" i="16" s="1"/>
  <c r="AA32" i="16" s="1"/>
  <c r="W55" i="16"/>
  <c r="X55" i="16" s="1"/>
  <c r="Y55" i="16" s="1"/>
  <c r="Z55" i="16" s="1"/>
  <c r="AA55" i="16" s="1"/>
  <c r="W56" i="16"/>
  <c r="X56" i="16" s="1"/>
  <c r="Y56" i="16" s="1"/>
  <c r="Z56" i="16" s="1"/>
  <c r="AA56" i="16" s="1"/>
  <c r="Y90" i="16"/>
  <c r="Z90" i="16" s="1"/>
  <c r="AA90" i="16" s="1"/>
  <c r="W19" i="16"/>
  <c r="X19" i="16" s="1"/>
  <c r="Y19" i="16" s="1"/>
  <c r="Z19" i="16" s="1"/>
  <c r="AA19" i="16" s="1"/>
  <c r="W31" i="16"/>
  <c r="X31" i="16" s="1"/>
  <c r="Y31" i="16" s="1"/>
  <c r="Z31" i="16" s="1"/>
  <c r="AA31" i="16" s="1"/>
  <c r="W36" i="16"/>
  <c r="X36" i="16" s="1"/>
  <c r="Y36" i="16" s="1"/>
  <c r="Z36" i="16" s="1"/>
  <c r="AA36" i="16" s="1"/>
  <c r="Z42" i="16"/>
  <c r="AA42" i="16" s="1"/>
  <c r="Z64" i="16"/>
  <c r="AA64" i="16" s="1"/>
  <c r="X76" i="16"/>
  <c r="Y76" i="16" s="1"/>
  <c r="Z76" i="16" s="1"/>
  <c r="AA76" i="16" s="1"/>
  <c r="X7" i="16"/>
  <c r="Z49" i="16"/>
  <c r="AA49" i="16" s="1"/>
  <c r="W98" i="16"/>
  <c r="X98" i="16" s="1"/>
  <c r="Y98" i="16" s="1"/>
  <c r="Z98" i="16" s="1"/>
  <c r="AA98" i="16" s="1"/>
  <c r="W20" i="16"/>
  <c r="X20" i="16" s="1"/>
  <c r="Y20" i="16" s="1"/>
  <c r="Z20" i="16" s="1"/>
  <c r="AA20" i="16" s="1"/>
  <c r="X59" i="16"/>
  <c r="Y59" i="16" s="1"/>
  <c r="Z59" i="16" s="1"/>
  <c r="AA59" i="16" s="1"/>
  <c r="X66" i="16"/>
  <c r="Y66" i="16" s="1"/>
  <c r="Z66" i="16" s="1"/>
  <c r="AA66" i="16" s="1"/>
  <c r="W74" i="16"/>
  <c r="X74" i="16" s="1"/>
  <c r="Y74" i="16" s="1"/>
  <c r="Z74" i="16" s="1"/>
  <c r="AA74" i="16" s="1"/>
  <c r="Z26" i="16"/>
  <c r="AA26" i="16" s="1"/>
  <c r="Z43" i="16"/>
  <c r="AA43" i="16" s="1"/>
  <c r="W62" i="16"/>
  <c r="X62" i="16" s="1"/>
  <c r="Y62" i="16" s="1"/>
  <c r="Z62" i="16" s="1"/>
  <c r="AA62" i="16" s="1"/>
  <c r="X89" i="16"/>
  <c r="Y89" i="16" s="1"/>
  <c r="Z89" i="16" s="1"/>
  <c r="AA89" i="16" s="1"/>
  <c r="AA29" i="16"/>
  <c r="Y96" i="16"/>
  <c r="Z96" i="16" s="1"/>
  <c r="AA96" i="16" s="1"/>
  <c r="W40" i="16"/>
  <c r="X40" i="16" s="1"/>
  <c r="Y40" i="16" s="1"/>
  <c r="Z40" i="16" s="1"/>
  <c r="AA40" i="16" s="1"/>
  <c r="W46" i="16"/>
  <c r="X46" i="16" s="1"/>
  <c r="Y46" i="16" s="1"/>
  <c r="Z46" i="16" s="1"/>
  <c r="AA46" i="16" s="1"/>
  <c r="Y54" i="16"/>
  <c r="Z54" i="16" s="1"/>
  <c r="AA54" i="16" s="1"/>
  <c r="X73" i="16"/>
  <c r="Y73" i="16" s="1"/>
  <c r="Z73" i="16" s="1"/>
  <c r="AA73" i="16" s="1"/>
  <c r="W82" i="16"/>
  <c r="X82" i="16" s="1"/>
  <c r="Y82" i="16" s="1"/>
  <c r="Z82" i="16" s="1"/>
  <c r="AA82" i="16" s="1"/>
  <c r="W10" i="16"/>
  <c r="X10" i="16" s="1"/>
  <c r="Y10" i="16" s="1"/>
  <c r="Z10" i="16" s="1"/>
  <c r="AA10" i="16" s="1"/>
  <c r="W34" i="16"/>
  <c r="X34" i="16" s="1"/>
  <c r="Y34" i="16" s="1"/>
  <c r="Z34" i="16" s="1"/>
  <c r="AA34" i="16" s="1"/>
  <c r="Z65" i="16"/>
  <c r="AA65" i="16" s="1"/>
  <c r="Y16" i="16"/>
  <c r="Z16" i="16" s="1"/>
  <c r="AA16" i="16" s="1"/>
  <c r="FC82" i="15"/>
  <c r="FD82" i="15" s="1"/>
  <c r="FE82" i="15" s="1"/>
  <c r="FF82" i="15" s="1"/>
  <c r="FG82" i="15" s="1"/>
  <c r="R5" i="15"/>
  <c r="S5" i="15"/>
  <c r="T5" i="15"/>
  <c r="ET87" i="15"/>
  <c r="EU87" i="15"/>
  <c r="EV87" i="15"/>
  <c r="EW87" i="15"/>
  <c r="EX87" i="15"/>
  <c r="EY87" i="15"/>
  <c r="EZ87" i="15"/>
  <c r="FA87" i="15"/>
  <c r="ET49" i="15"/>
  <c r="EU49" i="15"/>
  <c r="EV49" i="15"/>
  <c r="EW49" i="15"/>
  <c r="EX49" i="15"/>
  <c r="EY49" i="15"/>
  <c r="EZ49" i="15"/>
  <c r="FA49" i="15"/>
  <c r="ET30" i="15"/>
  <c r="EU30" i="15"/>
  <c r="EV30" i="15"/>
  <c r="EW30" i="15"/>
  <c r="EX30" i="15"/>
  <c r="EY30" i="15"/>
  <c r="EZ30" i="15"/>
  <c r="FA30" i="15"/>
  <c r="ET76" i="15"/>
  <c r="EU76" i="15"/>
  <c r="EV76" i="15"/>
  <c r="EW76" i="15"/>
  <c r="EX76" i="15"/>
  <c r="EY76" i="15"/>
  <c r="EZ76" i="15"/>
  <c r="FA76" i="15"/>
  <c r="FA60" i="15"/>
  <c r="EZ60" i="15"/>
  <c r="EY60" i="15"/>
  <c r="EX60" i="15"/>
  <c r="EW60" i="15"/>
  <c r="EV60" i="15"/>
  <c r="EU60" i="15"/>
  <c r="ET60" i="15"/>
  <c r="AJ5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BC5" i="15"/>
  <c r="BD5" i="15"/>
  <c r="BE5" i="15"/>
  <c r="BF5" i="15"/>
  <c r="BG5" i="15"/>
  <c r="BI5" i="15"/>
  <c r="BJ5" i="15"/>
  <c r="BK5" i="15"/>
  <c r="BL5" i="15"/>
  <c r="BM5" i="15"/>
  <c r="BN5" i="15"/>
  <c r="BO5" i="15"/>
  <c r="BP5" i="15"/>
  <c r="BQ5" i="15"/>
  <c r="BR5" i="15"/>
  <c r="BS5" i="15"/>
  <c r="BT5" i="15"/>
  <c r="BU5" i="15"/>
  <c r="BV5" i="15"/>
  <c r="BW5" i="15"/>
  <c r="BX5" i="15"/>
  <c r="BY5" i="15"/>
  <c r="BZ5" i="15"/>
  <c r="CA5" i="15"/>
  <c r="CB5" i="15"/>
  <c r="CC5" i="15"/>
  <c r="CD5" i="15"/>
  <c r="CE5" i="15"/>
  <c r="CF5" i="15"/>
  <c r="CG5" i="15"/>
  <c r="CH5" i="15"/>
  <c r="CI5" i="15"/>
  <c r="CJ5" i="15"/>
  <c r="CK5" i="15"/>
  <c r="CL5" i="15"/>
  <c r="CM5" i="15"/>
  <c r="CN5" i="15"/>
  <c r="CO5" i="15"/>
  <c r="CP5" i="15"/>
  <c r="CQ5" i="15"/>
  <c r="CR5" i="15"/>
  <c r="CS5" i="15"/>
  <c r="CT5" i="15"/>
  <c r="CU5" i="15"/>
  <c r="CV5" i="15"/>
  <c r="CW5" i="15"/>
  <c r="CX5" i="15"/>
  <c r="CY5" i="15"/>
  <c r="CZ5" i="15"/>
  <c r="DA5" i="15"/>
  <c r="DB5" i="15"/>
  <c r="DC5" i="15"/>
  <c r="DD5" i="15"/>
  <c r="DE5" i="15"/>
  <c r="DF5" i="15"/>
  <c r="DG5" i="15"/>
  <c r="DH5" i="15"/>
  <c r="DI5" i="15"/>
  <c r="DJ5" i="15"/>
  <c r="DK5" i="15"/>
  <c r="DL5" i="15"/>
  <c r="DM5" i="15"/>
  <c r="DN5" i="15"/>
  <c r="DO5" i="15"/>
  <c r="DP5" i="15"/>
  <c r="DQ5" i="15"/>
  <c r="DR5" i="15"/>
  <c r="DS5" i="15"/>
  <c r="DT5" i="15"/>
  <c r="DU5" i="15"/>
  <c r="DV5" i="15"/>
  <c r="DW5" i="15"/>
  <c r="DX5" i="15"/>
  <c r="DY5" i="15"/>
  <c r="DZ5" i="15"/>
  <c r="EA5" i="15"/>
  <c r="EB5" i="15"/>
  <c r="EC5" i="15"/>
  <c r="ED5" i="15"/>
  <c r="EE5" i="15"/>
  <c r="EF5" i="15"/>
  <c r="EG5" i="15"/>
  <c r="EH5" i="15"/>
  <c r="EI5" i="15"/>
  <c r="EJ5" i="15"/>
  <c r="EK5" i="15"/>
  <c r="EL5" i="15"/>
  <c r="EM5" i="15"/>
  <c r="EN5" i="15"/>
  <c r="EO5" i="15"/>
  <c r="EP5" i="15"/>
  <c r="EQ5" i="15"/>
  <c r="ER5" i="15"/>
  <c r="ES5" i="15"/>
  <c r="N5" i="15"/>
  <c r="O5" i="15"/>
  <c r="P5" i="15"/>
  <c r="Q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ET21" i="15"/>
  <c r="EU21" i="15"/>
  <c r="EV21" i="15"/>
  <c r="EW21" i="15"/>
  <c r="EX21" i="15"/>
  <c r="EY21" i="15"/>
  <c r="EZ21" i="15"/>
  <c r="FA21" i="15"/>
  <c r="FA155" i="15"/>
  <c r="EZ155" i="15"/>
  <c r="EY155" i="15"/>
  <c r="EX155" i="15"/>
  <c r="EW155" i="15"/>
  <c r="EV155" i="15"/>
  <c r="EU155" i="15"/>
  <c r="ET155" i="15"/>
  <c r="FA154" i="15"/>
  <c r="EZ154" i="15"/>
  <c r="EY154" i="15"/>
  <c r="EX154" i="15"/>
  <c r="EW154" i="15"/>
  <c r="EV154" i="15"/>
  <c r="EU154" i="15"/>
  <c r="ET154" i="15"/>
  <c r="FA153" i="15"/>
  <c r="EZ153" i="15"/>
  <c r="EY153" i="15"/>
  <c r="EX153" i="15"/>
  <c r="EW153" i="15"/>
  <c r="EV153" i="15"/>
  <c r="EU153" i="15"/>
  <c r="ET153" i="15"/>
  <c r="FA152" i="15"/>
  <c r="EZ152" i="15"/>
  <c r="EY152" i="15"/>
  <c r="EX152" i="15"/>
  <c r="EW152" i="15"/>
  <c r="EV152" i="15"/>
  <c r="EU152" i="15"/>
  <c r="ET152" i="15"/>
  <c r="FA151" i="15"/>
  <c r="EZ151" i="15"/>
  <c r="EY151" i="15"/>
  <c r="EX151" i="15"/>
  <c r="EW151" i="15"/>
  <c r="EV151" i="15"/>
  <c r="EU151" i="15"/>
  <c r="ET151" i="15"/>
  <c r="FA150" i="15"/>
  <c r="EZ150" i="15"/>
  <c r="EY150" i="15"/>
  <c r="EX150" i="15"/>
  <c r="EW150" i="15"/>
  <c r="EV150" i="15"/>
  <c r="EU150" i="15"/>
  <c r="ET150" i="15"/>
  <c r="FA149" i="15"/>
  <c r="EZ149" i="15"/>
  <c r="EY149" i="15"/>
  <c r="EX149" i="15"/>
  <c r="EW149" i="15"/>
  <c r="EV149" i="15"/>
  <c r="EU149" i="15"/>
  <c r="ET149" i="15"/>
  <c r="FA148" i="15"/>
  <c r="EZ148" i="15"/>
  <c r="EY148" i="15"/>
  <c r="EX148" i="15"/>
  <c r="EW148" i="15"/>
  <c r="EV148" i="15"/>
  <c r="EU148" i="15"/>
  <c r="ET148" i="15"/>
  <c r="FA147" i="15"/>
  <c r="EZ147" i="15"/>
  <c r="EY147" i="15"/>
  <c r="EX147" i="15"/>
  <c r="EW147" i="15"/>
  <c r="EV147" i="15"/>
  <c r="EU147" i="15"/>
  <c r="ET147" i="15"/>
  <c r="FA146" i="15"/>
  <c r="EZ146" i="15"/>
  <c r="EY146" i="15"/>
  <c r="EX146" i="15"/>
  <c r="EW146" i="15"/>
  <c r="EV146" i="15"/>
  <c r="EU146" i="15"/>
  <c r="ET146" i="15"/>
  <c r="FA145" i="15"/>
  <c r="EZ145" i="15"/>
  <c r="EY145" i="15"/>
  <c r="EX145" i="15"/>
  <c r="EW145" i="15"/>
  <c r="EV145" i="15"/>
  <c r="EU145" i="15"/>
  <c r="ET145" i="15"/>
  <c r="FA144" i="15"/>
  <c r="EZ144" i="15"/>
  <c r="EY144" i="15"/>
  <c r="EX144" i="15"/>
  <c r="EW144" i="15"/>
  <c r="EV144" i="15"/>
  <c r="EU144" i="15"/>
  <c r="ET144" i="15"/>
  <c r="FA143" i="15"/>
  <c r="EZ143" i="15"/>
  <c r="EY143" i="15"/>
  <c r="EX143" i="15"/>
  <c r="EW143" i="15"/>
  <c r="EV143" i="15"/>
  <c r="EU143" i="15"/>
  <c r="ET143" i="15"/>
  <c r="FA142" i="15"/>
  <c r="EZ142" i="15"/>
  <c r="EY142" i="15"/>
  <c r="EX142" i="15"/>
  <c r="EW142" i="15"/>
  <c r="EV142" i="15"/>
  <c r="EU142" i="15"/>
  <c r="ET142" i="15"/>
  <c r="FA141" i="15"/>
  <c r="EZ141" i="15"/>
  <c r="EY141" i="15"/>
  <c r="EX141" i="15"/>
  <c r="EW141" i="15"/>
  <c r="EV141" i="15"/>
  <c r="EU141" i="15"/>
  <c r="ET141" i="15"/>
  <c r="FA140" i="15"/>
  <c r="EZ140" i="15"/>
  <c r="EY140" i="15"/>
  <c r="EX140" i="15"/>
  <c r="EW140" i="15"/>
  <c r="EV140" i="15"/>
  <c r="EU140" i="15"/>
  <c r="ET140" i="15"/>
  <c r="FA139" i="15"/>
  <c r="EZ139" i="15"/>
  <c r="EY139" i="15"/>
  <c r="EX139" i="15"/>
  <c r="EW139" i="15"/>
  <c r="EV139" i="15"/>
  <c r="EU139" i="15"/>
  <c r="ET139" i="15"/>
  <c r="FA138" i="15"/>
  <c r="EZ138" i="15"/>
  <c r="EY138" i="15"/>
  <c r="EX138" i="15"/>
  <c r="EW138" i="15"/>
  <c r="EV138" i="15"/>
  <c r="EU138" i="15"/>
  <c r="ET138" i="15"/>
  <c r="FA137" i="15"/>
  <c r="EZ137" i="15"/>
  <c r="EY137" i="15"/>
  <c r="EX137" i="15"/>
  <c r="EW137" i="15"/>
  <c r="EV137" i="15"/>
  <c r="EU137" i="15"/>
  <c r="ET137" i="15"/>
  <c r="FA136" i="15"/>
  <c r="EZ136" i="15"/>
  <c r="EY136" i="15"/>
  <c r="EX136" i="15"/>
  <c r="EW136" i="15"/>
  <c r="EV136" i="15"/>
  <c r="EU136" i="15"/>
  <c r="ET136" i="15"/>
  <c r="FA135" i="15"/>
  <c r="EZ135" i="15"/>
  <c r="EY135" i="15"/>
  <c r="EX135" i="15"/>
  <c r="EW135" i="15"/>
  <c r="EV135" i="15"/>
  <c r="EU135" i="15"/>
  <c r="ET135" i="15"/>
  <c r="FA134" i="15"/>
  <c r="EZ134" i="15"/>
  <c r="EY134" i="15"/>
  <c r="EX134" i="15"/>
  <c r="EW134" i="15"/>
  <c r="EV134" i="15"/>
  <c r="EU134" i="15"/>
  <c r="ET134" i="15"/>
  <c r="FA133" i="15"/>
  <c r="EZ133" i="15"/>
  <c r="EY133" i="15"/>
  <c r="EX133" i="15"/>
  <c r="EW133" i="15"/>
  <c r="EV133" i="15"/>
  <c r="EU133" i="15"/>
  <c r="ET133" i="15"/>
  <c r="FA132" i="15"/>
  <c r="EZ132" i="15"/>
  <c r="EY132" i="15"/>
  <c r="EX132" i="15"/>
  <c r="EW132" i="15"/>
  <c r="EV132" i="15"/>
  <c r="EU132" i="15"/>
  <c r="ET132" i="15"/>
  <c r="FA131" i="15"/>
  <c r="EZ131" i="15"/>
  <c r="EY131" i="15"/>
  <c r="EX131" i="15"/>
  <c r="EW131" i="15"/>
  <c r="EV131" i="15"/>
  <c r="EU131" i="15"/>
  <c r="ET131" i="15"/>
  <c r="FA130" i="15"/>
  <c r="EZ130" i="15"/>
  <c r="EY130" i="15"/>
  <c r="EX130" i="15"/>
  <c r="EW130" i="15"/>
  <c r="EV130" i="15"/>
  <c r="EU130" i="15"/>
  <c r="ET130" i="15"/>
  <c r="FA129" i="15"/>
  <c r="EZ129" i="15"/>
  <c r="EY129" i="15"/>
  <c r="EX129" i="15"/>
  <c r="EW129" i="15"/>
  <c r="EV129" i="15"/>
  <c r="EU129" i="15"/>
  <c r="ET129" i="15"/>
  <c r="FA128" i="15"/>
  <c r="EZ128" i="15"/>
  <c r="EY128" i="15"/>
  <c r="EX128" i="15"/>
  <c r="EW128" i="15"/>
  <c r="EV128" i="15"/>
  <c r="EU128" i="15"/>
  <c r="ET128" i="15"/>
  <c r="FA127" i="15"/>
  <c r="EZ127" i="15"/>
  <c r="EY127" i="15"/>
  <c r="EX127" i="15"/>
  <c r="EW127" i="15"/>
  <c r="EV127" i="15"/>
  <c r="EU127" i="15"/>
  <c r="ET127" i="15"/>
  <c r="FA126" i="15"/>
  <c r="EZ126" i="15"/>
  <c r="EY126" i="15"/>
  <c r="EX126" i="15"/>
  <c r="EW126" i="15"/>
  <c r="EV126" i="15"/>
  <c r="EU126" i="15"/>
  <c r="ET126" i="15"/>
  <c r="FA125" i="15"/>
  <c r="EZ125" i="15"/>
  <c r="EY125" i="15"/>
  <c r="EX125" i="15"/>
  <c r="EW125" i="15"/>
  <c r="EV125" i="15"/>
  <c r="EU125" i="15"/>
  <c r="ET125" i="15"/>
  <c r="FA124" i="15"/>
  <c r="EZ124" i="15"/>
  <c r="EY124" i="15"/>
  <c r="EX124" i="15"/>
  <c r="EW124" i="15"/>
  <c r="EV124" i="15"/>
  <c r="EU124" i="15"/>
  <c r="ET124" i="15"/>
  <c r="FA123" i="15"/>
  <c r="EZ123" i="15"/>
  <c r="EY123" i="15"/>
  <c r="EX123" i="15"/>
  <c r="EW123" i="15"/>
  <c r="EV123" i="15"/>
  <c r="EU123" i="15"/>
  <c r="ET123" i="15"/>
  <c r="FA122" i="15"/>
  <c r="EZ122" i="15"/>
  <c r="EY122" i="15"/>
  <c r="EX122" i="15"/>
  <c r="EW122" i="15"/>
  <c r="EV122" i="15"/>
  <c r="EU122" i="15"/>
  <c r="ET122" i="15"/>
  <c r="FA121" i="15"/>
  <c r="EZ121" i="15"/>
  <c r="EY121" i="15"/>
  <c r="EX121" i="15"/>
  <c r="EW121" i="15"/>
  <c r="EV121" i="15"/>
  <c r="EU121" i="15"/>
  <c r="ET121" i="15"/>
  <c r="FA120" i="15"/>
  <c r="EZ120" i="15"/>
  <c r="EY120" i="15"/>
  <c r="EX120" i="15"/>
  <c r="EW120" i="15"/>
  <c r="EV120" i="15"/>
  <c r="EU120" i="15"/>
  <c r="ET120" i="15"/>
  <c r="FA119" i="15"/>
  <c r="EZ119" i="15"/>
  <c r="EY119" i="15"/>
  <c r="EX119" i="15"/>
  <c r="EW119" i="15"/>
  <c r="EV119" i="15"/>
  <c r="EU119" i="15"/>
  <c r="ET119" i="15"/>
  <c r="FA118" i="15"/>
  <c r="EZ118" i="15"/>
  <c r="EY118" i="15"/>
  <c r="EX118" i="15"/>
  <c r="EW118" i="15"/>
  <c r="EV118" i="15"/>
  <c r="EU118" i="15"/>
  <c r="ET118" i="15"/>
  <c r="FA117" i="15"/>
  <c r="EZ117" i="15"/>
  <c r="EY117" i="15"/>
  <c r="EX117" i="15"/>
  <c r="EW117" i="15"/>
  <c r="EV117" i="15"/>
  <c r="EU117" i="15"/>
  <c r="ET117" i="15"/>
  <c r="FA116" i="15"/>
  <c r="EZ116" i="15"/>
  <c r="EY116" i="15"/>
  <c r="EX116" i="15"/>
  <c r="EW116" i="15"/>
  <c r="EV116" i="15"/>
  <c r="EU116" i="15"/>
  <c r="ET116" i="15"/>
  <c r="FA115" i="15"/>
  <c r="EZ115" i="15"/>
  <c r="EY115" i="15"/>
  <c r="EX115" i="15"/>
  <c r="EW115" i="15"/>
  <c r="EV115" i="15"/>
  <c r="EU115" i="15"/>
  <c r="ET115" i="15"/>
  <c r="FA114" i="15"/>
  <c r="EZ114" i="15"/>
  <c r="EY114" i="15"/>
  <c r="EX114" i="15"/>
  <c r="EW114" i="15"/>
  <c r="EV114" i="15"/>
  <c r="EU114" i="15"/>
  <c r="ET114" i="15"/>
  <c r="FA113" i="15"/>
  <c r="EZ113" i="15"/>
  <c r="EY113" i="15"/>
  <c r="EX113" i="15"/>
  <c r="EW113" i="15"/>
  <c r="EV113" i="15"/>
  <c r="EU113" i="15"/>
  <c r="ET113" i="15"/>
  <c r="FA112" i="15"/>
  <c r="EZ112" i="15"/>
  <c r="EY112" i="15"/>
  <c r="EX112" i="15"/>
  <c r="EW112" i="15"/>
  <c r="EV112" i="15"/>
  <c r="EU112" i="15"/>
  <c r="ET112" i="15"/>
  <c r="FA111" i="15"/>
  <c r="EZ111" i="15"/>
  <c r="EY111" i="15"/>
  <c r="EX111" i="15"/>
  <c r="EW111" i="15"/>
  <c r="EV111" i="15"/>
  <c r="EU111" i="15"/>
  <c r="ET111" i="15"/>
  <c r="FA110" i="15"/>
  <c r="EZ110" i="15"/>
  <c r="EY110" i="15"/>
  <c r="EX110" i="15"/>
  <c r="EW110" i="15"/>
  <c r="EV110" i="15"/>
  <c r="EU110" i="15"/>
  <c r="ET110" i="15"/>
  <c r="FA109" i="15"/>
  <c r="EZ109" i="15"/>
  <c r="EY109" i="15"/>
  <c r="EX109" i="15"/>
  <c r="EW109" i="15"/>
  <c r="EV109" i="15"/>
  <c r="EU109" i="15"/>
  <c r="ET109" i="15"/>
  <c r="FA108" i="15"/>
  <c r="EZ108" i="15"/>
  <c r="EY108" i="15"/>
  <c r="EX108" i="15"/>
  <c r="EW108" i="15"/>
  <c r="EV108" i="15"/>
  <c r="EU108" i="15"/>
  <c r="ET108" i="15"/>
  <c r="FA107" i="15"/>
  <c r="EZ107" i="15"/>
  <c r="EY107" i="15"/>
  <c r="EX107" i="15"/>
  <c r="EW107" i="15"/>
  <c r="EV107" i="15"/>
  <c r="EU107" i="15"/>
  <c r="ET107" i="15"/>
  <c r="FA106" i="15"/>
  <c r="EZ106" i="15"/>
  <c r="EY106" i="15"/>
  <c r="EX106" i="15"/>
  <c r="EW106" i="15"/>
  <c r="EV106" i="15"/>
  <c r="EU106" i="15"/>
  <c r="ET106" i="15"/>
  <c r="FA105" i="15"/>
  <c r="EZ105" i="15"/>
  <c r="EY105" i="15"/>
  <c r="EX105" i="15"/>
  <c r="EW105" i="15"/>
  <c r="EV105" i="15"/>
  <c r="EU105" i="15"/>
  <c r="ET105" i="15"/>
  <c r="FA104" i="15"/>
  <c r="EZ104" i="15"/>
  <c r="EY104" i="15"/>
  <c r="EX104" i="15"/>
  <c r="EW104" i="15"/>
  <c r="EV104" i="15"/>
  <c r="EU104" i="15"/>
  <c r="ET104" i="15"/>
  <c r="FA103" i="15"/>
  <c r="EZ103" i="15"/>
  <c r="EY103" i="15"/>
  <c r="EX103" i="15"/>
  <c r="EW103" i="15"/>
  <c r="EV103" i="15"/>
  <c r="EU103" i="15"/>
  <c r="ET103" i="15"/>
  <c r="FA102" i="15"/>
  <c r="EZ102" i="15"/>
  <c r="EY102" i="15"/>
  <c r="EX102" i="15"/>
  <c r="EW102" i="15"/>
  <c r="EV102" i="15"/>
  <c r="EU102" i="15"/>
  <c r="ET102" i="15"/>
  <c r="FA101" i="15"/>
  <c r="EZ101" i="15"/>
  <c r="EY101" i="15"/>
  <c r="EX101" i="15"/>
  <c r="EW101" i="15"/>
  <c r="EV101" i="15"/>
  <c r="EU101" i="15"/>
  <c r="ET101" i="15"/>
  <c r="FA100" i="15"/>
  <c r="EZ100" i="15"/>
  <c r="EY100" i="15"/>
  <c r="EX100" i="15"/>
  <c r="EW100" i="15"/>
  <c r="EV100" i="15"/>
  <c r="EU100" i="15"/>
  <c r="ET100" i="15"/>
  <c r="FA99" i="15"/>
  <c r="EZ99" i="15"/>
  <c r="EY99" i="15"/>
  <c r="EX99" i="15"/>
  <c r="EW99" i="15"/>
  <c r="EV99" i="15"/>
  <c r="EU99" i="15"/>
  <c r="ET99" i="15"/>
  <c r="FA98" i="15"/>
  <c r="EZ98" i="15"/>
  <c r="EY98" i="15"/>
  <c r="EX98" i="15"/>
  <c r="EW98" i="15"/>
  <c r="EV98" i="15"/>
  <c r="EU98" i="15"/>
  <c r="ET98" i="15"/>
  <c r="FA34" i="15"/>
  <c r="EZ34" i="15"/>
  <c r="EY34" i="15"/>
  <c r="EX34" i="15"/>
  <c r="EW34" i="15"/>
  <c r="EV34" i="15"/>
  <c r="EU34" i="15"/>
  <c r="ET34" i="15"/>
  <c r="FA33" i="15"/>
  <c r="EZ33" i="15"/>
  <c r="EY33" i="15"/>
  <c r="EX33" i="15"/>
  <c r="EW33" i="15"/>
  <c r="EV33" i="15"/>
  <c r="EU33" i="15"/>
  <c r="ET33" i="15"/>
  <c r="FA20" i="15"/>
  <c r="EZ20" i="15"/>
  <c r="EY20" i="15"/>
  <c r="EX20" i="15"/>
  <c r="EW20" i="15"/>
  <c r="EV20" i="15"/>
  <c r="EU20" i="15"/>
  <c r="ET20" i="15"/>
  <c r="FA97" i="15"/>
  <c r="EZ97" i="15"/>
  <c r="EY97" i="15"/>
  <c r="EX97" i="15"/>
  <c r="EW97" i="15"/>
  <c r="EV97" i="15"/>
  <c r="EU97" i="15"/>
  <c r="ET97" i="15"/>
  <c r="FC96" i="15"/>
  <c r="FA96" i="15"/>
  <c r="EZ96" i="15"/>
  <c r="EY96" i="15"/>
  <c r="EX96" i="15"/>
  <c r="EW96" i="15"/>
  <c r="EV96" i="15"/>
  <c r="EU96" i="15"/>
  <c r="ET96" i="15"/>
  <c r="FD95" i="15"/>
  <c r="FC95" i="15"/>
  <c r="FA95" i="15"/>
  <c r="EZ95" i="15"/>
  <c r="EY95" i="15"/>
  <c r="EX95" i="15"/>
  <c r="EW95" i="15"/>
  <c r="EV95" i="15"/>
  <c r="EU95" i="15"/>
  <c r="ET95" i="15"/>
  <c r="FC94" i="15"/>
  <c r="FA94" i="15"/>
  <c r="EZ94" i="15"/>
  <c r="EY94" i="15"/>
  <c r="EX94" i="15"/>
  <c r="EW94" i="15"/>
  <c r="EV94" i="15"/>
  <c r="EU94" i="15"/>
  <c r="ET94" i="15"/>
  <c r="FG93" i="15"/>
  <c r="FF93" i="15"/>
  <c r="FE93" i="15"/>
  <c r="FD93" i="15"/>
  <c r="FC93" i="15"/>
  <c r="FA93" i="15"/>
  <c r="EZ93" i="15"/>
  <c r="EY93" i="15"/>
  <c r="EX93" i="15"/>
  <c r="EW93" i="15"/>
  <c r="EV93" i="15"/>
  <c r="EU93" i="15"/>
  <c r="ET93" i="15"/>
  <c r="FA92" i="15"/>
  <c r="EZ92" i="15"/>
  <c r="EY92" i="15"/>
  <c r="EX92" i="15"/>
  <c r="EW92" i="15"/>
  <c r="EV92" i="15"/>
  <c r="EU92" i="15"/>
  <c r="ET92" i="15"/>
  <c r="FA91" i="15"/>
  <c r="EZ91" i="15"/>
  <c r="EY91" i="15"/>
  <c r="EX91" i="15"/>
  <c r="EW91" i="15"/>
  <c r="EV91" i="15"/>
  <c r="EU91" i="15"/>
  <c r="ET91" i="15"/>
  <c r="FA90" i="15"/>
  <c r="EZ90" i="15"/>
  <c r="EY90" i="15"/>
  <c r="EX90" i="15"/>
  <c r="EW90" i="15"/>
  <c r="EV90" i="15"/>
  <c r="EU90" i="15"/>
  <c r="ET90" i="15"/>
  <c r="FD89" i="15"/>
  <c r="FC89" i="15"/>
  <c r="FA89" i="15"/>
  <c r="EZ89" i="15"/>
  <c r="EY89" i="15"/>
  <c r="EX89" i="15"/>
  <c r="EW89" i="15"/>
  <c r="EV89" i="15"/>
  <c r="EU89" i="15"/>
  <c r="ET89" i="15"/>
  <c r="FC88" i="15"/>
  <c r="FA88" i="15"/>
  <c r="EZ88" i="15"/>
  <c r="EY88" i="15"/>
  <c r="EX88" i="15"/>
  <c r="EW88" i="15"/>
  <c r="EV88" i="15"/>
  <c r="EU88" i="15"/>
  <c r="ET88" i="15"/>
  <c r="FD86" i="15"/>
  <c r="FC86" i="15"/>
  <c r="FA86" i="15"/>
  <c r="EZ86" i="15"/>
  <c r="EY86" i="15"/>
  <c r="EX86" i="15"/>
  <c r="EW86" i="15"/>
  <c r="EV86" i="15"/>
  <c r="EU86" i="15"/>
  <c r="ET86" i="15"/>
  <c r="FE85" i="15"/>
  <c r="FD85" i="15"/>
  <c r="FC85" i="15"/>
  <c r="FA85" i="15"/>
  <c r="EZ85" i="15"/>
  <c r="EY85" i="15"/>
  <c r="EX85" i="15"/>
  <c r="EW85" i="15"/>
  <c r="EV85" i="15"/>
  <c r="EU85" i="15"/>
  <c r="ET85" i="15"/>
  <c r="FE84" i="15"/>
  <c r="FD84" i="15"/>
  <c r="FC84" i="15"/>
  <c r="FA84" i="15"/>
  <c r="EZ84" i="15"/>
  <c r="EY84" i="15"/>
  <c r="EX84" i="15"/>
  <c r="EW84" i="15"/>
  <c r="EV84" i="15"/>
  <c r="EU84" i="15"/>
  <c r="ET84" i="15"/>
  <c r="FC83" i="15"/>
  <c r="FA83" i="15"/>
  <c r="EZ83" i="15"/>
  <c r="EY83" i="15"/>
  <c r="EX83" i="15"/>
  <c r="EW83" i="15"/>
  <c r="EV83" i="15"/>
  <c r="EU83" i="15"/>
  <c r="ET83" i="15"/>
  <c r="FA81" i="15"/>
  <c r="EZ81" i="15"/>
  <c r="EY81" i="15"/>
  <c r="EX81" i="15"/>
  <c r="EW81" i="15"/>
  <c r="EV81" i="15"/>
  <c r="EU81" i="15"/>
  <c r="ET81" i="15"/>
  <c r="FA80" i="15"/>
  <c r="EZ80" i="15"/>
  <c r="EY80" i="15"/>
  <c r="EX80" i="15"/>
  <c r="EW80" i="15"/>
  <c r="EV80" i="15"/>
  <c r="EU80" i="15"/>
  <c r="ET80" i="15"/>
  <c r="FA79" i="15"/>
  <c r="EZ79" i="15"/>
  <c r="EY79" i="15"/>
  <c r="EX79" i="15"/>
  <c r="EW79" i="15"/>
  <c r="EV79" i="15"/>
  <c r="EU79" i="15"/>
  <c r="ET79" i="15"/>
  <c r="FA78" i="15"/>
  <c r="EZ78" i="15"/>
  <c r="EY78" i="15"/>
  <c r="EX78" i="15"/>
  <c r="EW78" i="15"/>
  <c r="EV78" i="15"/>
  <c r="EU78" i="15"/>
  <c r="ET78" i="15"/>
  <c r="FA77" i="15"/>
  <c r="EZ77" i="15"/>
  <c r="EY77" i="15"/>
  <c r="EX77" i="15"/>
  <c r="EW77" i="15"/>
  <c r="EV77" i="15"/>
  <c r="EU77" i="15"/>
  <c r="ET77" i="15"/>
  <c r="FC75" i="15"/>
  <c r="FA75" i="15"/>
  <c r="EZ75" i="15"/>
  <c r="EY75" i="15"/>
  <c r="EX75" i="15"/>
  <c r="EW75" i="15"/>
  <c r="EV75" i="15"/>
  <c r="EU75" i="15"/>
  <c r="ET75" i="15"/>
  <c r="FA74" i="15"/>
  <c r="EZ74" i="15"/>
  <c r="EY74" i="15"/>
  <c r="EX74" i="15"/>
  <c r="EW74" i="15"/>
  <c r="EV74" i="15"/>
  <c r="EU74" i="15"/>
  <c r="ET74" i="15"/>
  <c r="FA73" i="15"/>
  <c r="EZ73" i="15"/>
  <c r="EY73" i="15"/>
  <c r="EX73" i="15"/>
  <c r="EW73" i="15"/>
  <c r="EV73" i="15"/>
  <c r="EU73" i="15"/>
  <c r="ET73" i="15"/>
  <c r="FC72" i="15"/>
  <c r="FA72" i="15"/>
  <c r="EZ72" i="15"/>
  <c r="EY72" i="15"/>
  <c r="EX72" i="15"/>
  <c r="EW72" i="15"/>
  <c r="EV72" i="15"/>
  <c r="EU72" i="15"/>
  <c r="ET72" i="15"/>
  <c r="FA71" i="15"/>
  <c r="EZ71" i="15"/>
  <c r="EY71" i="15"/>
  <c r="EX71" i="15"/>
  <c r="EW71" i="15"/>
  <c r="EV71" i="15"/>
  <c r="EU71" i="15"/>
  <c r="ET71" i="15"/>
  <c r="FC70" i="15"/>
  <c r="FA70" i="15"/>
  <c r="EZ70" i="15"/>
  <c r="EY70" i="15"/>
  <c r="EX70" i="15"/>
  <c r="EW70" i="15"/>
  <c r="EV70" i="15"/>
  <c r="EU70" i="15"/>
  <c r="ET70" i="15"/>
  <c r="FE69" i="15"/>
  <c r="FD69" i="15"/>
  <c r="FC69" i="15"/>
  <c r="FA69" i="15"/>
  <c r="EZ69" i="15"/>
  <c r="EY69" i="15"/>
  <c r="EX69" i="15"/>
  <c r="EW69" i="15"/>
  <c r="EV69" i="15"/>
  <c r="EU69" i="15"/>
  <c r="ET69" i="15"/>
  <c r="FA68" i="15"/>
  <c r="EZ68" i="15"/>
  <c r="EY68" i="15"/>
  <c r="EX68" i="15"/>
  <c r="EW68" i="15"/>
  <c r="EV68" i="15"/>
  <c r="EU68" i="15"/>
  <c r="ET68" i="15"/>
  <c r="FA67" i="15"/>
  <c r="EZ67" i="15"/>
  <c r="EY67" i="15"/>
  <c r="EX67" i="15"/>
  <c r="EW67" i="15"/>
  <c r="EV67" i="15"/>
  <c r="EU67" i="15"/>
  <c r="ET67" i="15"/>
  <c r="FA66" i="15"/>
  <c r="EZ66" i="15"/>
  <c r="EY66" i="15"/>
  <c r="EX66" i="15"/>
  <c r="EW66" i="15"/>
  <c r="EV66" i="15"/>
  <c r="EU66" i="15"/>
  <c r="ET66" i="15"/>
  <c r="FA65" i="15"/>
  <c r="EZ65" i="15"/>
  <c r="EY65" i="15"/>
  <c r="EX65" i="15"/>
  <c r="EW65" i="15"/>
  <c r="EV65" i="15"/>
  <c r="EU65" i="15"/>
  <c r="FC65" i="15" s="1"/>
  <c r="ET65" i="15"/>
  <c r="FE64" i="15"/>
  <c r="FD64" i="15"/>
  <c r="FC64" i="15"/>
  <c r="FA64" i="15"/>
  <c r="EZ64" i="15"/>
  <c r="EY64" i="15"/>
  <c r="EX64" i="15"/>
  <c r="EW64" i="15"/>
  <c r="EV64" i="15"/>
  <c r="EU64" i="15"/>
  <c r="ET64" i="15"/>
  <c r="FE63" i="15"/>
  <c r="FD63" i="15"/>
  <c r="FC63" i="15"/>
  <c r="FA63" i="15"/>
  <c r="EZ63" i="15"/>
  <c r="EY63" i="15"/>
  <c r="EX63" i="15"/>
  <c r="EW63" i="15"/>
  <c r="EV63" i="15"/>
  <c r="EU63" i="15"/>
  <c r="ET63" i="15"/>
  <c r="FG62" i="15"/>
  <c r="FF62" i="15"/>
  <c r="FE62" i="15"/>
  <c r="FD62" i="15"/>
  <c r="FC62" i="15"/>
  <c r="FA62" i="15"/>
  <c r="EZ62" i="15"/>
  <c r="EY62" i="15"/>
  <c r="EX62" i="15"/>
  <c r="EW62" i="15"/>
  <c r="EV62" i="15"/>
  <c r="EU62" i="15"/>
  <c r="ET62" i="15"/>
  <c r="FA61" i="15"/>
  <c r="EZ61" i="15"/>
  <c r="EY61" i="15"/>
  <c r="EX61" i="15"/>
  <c r="EW61" i="15"/>
  <c r="EV61" i="15"/>
  <c r="EU61" i="15"/>
  <c r="ET61" i="15"/>
  <c r="FA59" i="15"/>
  <c r="EZ59" i="15"/>
  <c r="EY59" i="15"/>
  <c r="EX59" i="15"/>
  <c r="EW59" i="15"/>
  <c r="EV59" i="15"/>
  <c r="EU59" i="15"/>
  <c r="ET59" i="15"/>
  <c r="FC58" i="15"/>
  <c r="FA58" i="15"/>
  <c r="EZ58" i="15"/>
  <c r="EY58" i="15"/>
  <c r="EX58" i="15"/>
  <c r="EW58" i="15"/>
  <c r="EV58" i="15"/>
  <c r="EU58" i="15"/>
  <c r="ET58" i="15"/>
  <c r="FA57" i="15"/>
  <c r="EZ57" i="15"/>
  <c r="EY57" i="15"/>
  <c r="EX57" i="15"/>
  <c r="EW57" i="15"/>
  <c r="EV57" i="15"/>
  <c r="EU57" i="15"/>
  <c r="ET57" i="15"/>
  <c r="FC56" i="15"/>
  <c r="FA56" i="15"/>
  <c r="EZ56" i="15"/>
  <c r="EY56" i="15"/>
  <c r="EX56" i="15"/>
  <c r="EW56" i="15"/>
  <c r="EV56" i="15"/>
  <c r="EU56" i="15"/>
  <c r="ET56" i="15"/>
  <c r="FA55" i="15"/>
  <c r="EZ55" i="15"/>
  <c r="EY55" i="15"/>
  <c r="EX55" i="15"/>
  <c r="EW55" i="15"/>
  <c r="EV55" i="15"/>
  <c r="EU55" i="15"/>
  <c r="ET55" i="15"/>
  <c r="FA54" i="15"/>
  <c r="EZ54" i="15"/>
  <c r="EY54" i="15"/>
  <c r="EX54" i="15"/>
  <c r="EW54" i="15"/>
  <c r="EV54" i="15"/>
  <c r="EU54" i="15"/>
  <c r="ET54" i="15"/>
  <c r="FD53" i="15"/>
  <c r="FC53" i="15"/>
  <c r="FA53" i="15"/>
  <c r="EZ53" i="15"/>
  <c r="EY53" i="15"/>
  <c r="EX53" i="15"/>
  <c r="EW53" i="15"/>
  <c r="EV53" i="15"/>
  <c r="EU53" i="15"/>
  <c r="ET53" i="15"/>
  <c r="FA52" i="15"/>
  <c r="EZ52" i="15"/>
  <c r="EY52" i="15"/>
  <c r="EX52" i="15"/>
  <c r="EW52" i="15"/>
  <c r="EV52" i="15"/>
  <c r="EU52" i="15"/>
  <c r="ET52" i="15"/>
  <c r="FA51" i="15"/>
  <c r="EZ51" i="15"/>
  <c r="EY51" i="15"/>
  <c r="EX51" i="15"/>
  <c r="EW51" i="15"/>
  <c r="EV51" i="15"/>
  <c r="EU51" i="15"/>
  <c r="ET51" i="15"/>
  <c r="FC50" i="15"/>
  <c r="FA50" i="15"/>
  <c r="EZ50" i="15"/>
  <c r="EY50" i="15"/>
  <c r="EX50" i="15"/>
  <c r="EW50" i="15"/>
  <c r="EV50" i="15"/>
  <c r="EU50" i="15"/>
  <c r="ET50" i="15"/>
  <c r="FE48" i="15"/>
  <c r="FD48" i="15"/>
  <c r="FC48" i="15"/>
  <c r="FA48" i="15"/>
  <c r="EZ48" i="15"/>
  <c r="EY48" i="15"/>
  <c r="EX48" i="15"/>
  <c r="EW48" i="15"/>
  <c r="EV48" i="15"/>
  <c r="EU48" i="15"/>
  <c r="ET48" i="15"/>
  <c r="FC47" i="15"/>
  <c r="FA47" i="15"/>
  <c r="EZ47" i="15"/>
  <c r="EY47" i="15"/>
  <c r="EX47" i="15"/>
  <c r="EW47" i="15"/>
  <c r="EV47" i="15"/>
  <c r="EU47" i="15"/>
  <c r="ET47" i="15"/>
  <c r="FA46" i="15"/>
  <c r="EZ46" i="15"/>
  <c r="EY46" i="15"/>
  <c r="EX46" i="15"/>
  <c r="EW46" i="15"/>
  <c r="EV46" i="15"/>
  <c r="EU46" i="15"/>
  <c r="ET46" i="15"/>
  <c r="FA45" i="15"/>
  <c r="EZ45" i="15"/>
  <c r="EY45" i="15"/>
  <c r="EX45" i="15"/>
  <c r="EW45" i="15"/>
  <c r="EV45" i="15"/>
  <c r="EU45" i="15"/>
  <c r="ET45" i="15"/>
  <c r="FD44" i="15"/>
  <c r="FC44" i="15"/>
  <c r="FA44" i="15"/>
  <c r="EZ44" i="15"/>
  <c r="EY44" i="15"/>
  <c r="EX44" i="15"/>
  <c r="EW44" i="15"/>
  <c r="EV44" i="15"/>
  <c r="EU44" i="15"/>
  <c r="ET44" i="15"/>
  <c r="FA43" i="15"/>
  <c r="EZ43" i="15"/>
  <c r="EY43" i="15"/>
  <c r="EX43" i="15"/>
  <c r="EW43" i="15"/>
  <c r="EV43" i="15"/>
  <c r="EU43" i="15"/>
  <c r="ET43" i="15"/>
  <c r="FE42" i="15"/>
  <c r="FD42" i="15"/>
  <c r="FC42" i="15"/>
  <c r="FA42" i="15"/>
  <c r="EZ42" i="15"/>
  <c r="EY42" i="15"/>
  <c r="EX42" i="15"/>
  <c r="EW42" i="15"/>
  <c r="EV42" i="15"/>
  <c r="EU42" i="15"/>
  <c r="ET42" i="15"/>
  <c r="FE41" i="15"/>
  <c r="FD41" i="15"/>
  <c r="FC41" i="15"/>
  <c r="FA41" i="15"/>
  <c r="EZ41" i="15"/>
  <c r="EY41" i="15"/>
  <c r="EX41" i="15"/>
  <c r="EW41" i="15"/>
  <c r="EV41" i="15"/>
  <c r="EU41" i="15"/>
  <c r="ET41" i="15"/>
  <c r="FF40" i="15"/>
  <c r="FE40" i="15"/>
  <c r="FD40" i="15"/>
  <c r="FC40" i="15"/>
  <c r="FA40" i="15"/>
  <c r="EZ40" i="15"/>
  <c r="EY40" i="15"/>
  <c r="EX40" i="15"/>
  <c r="EW40" i="15"/>
  <c r="EV40" i="15"/>
  <c r="EU40" i="15"/>
  <c r="ET40" i="15"/>
  <c r="FA39" i="15"/>
  <c r="EZ39" i="15"/>
  <c r="EY39" i="15"/>
  <c r="EX39" i="15"/>
  <c r="EW39" i="15"/>
  <c r="EV39" i="15"/>
  <c r="EU39" i="15"/>
  <c r="ET39" i="15"/>
  <c r="FA38" i="15"/>
  <c r="EZ38" i="15"/>
  <c r="EY38" i="15"/>
  <c r="EX38" i="15"/>
  <c r="EW38" i="15"/>
  <c r="EV38" i="15"/>
  <c r="EU38" i="15"/>
  <c r="ET38" i="15"/>
  <c r="FA37" i="15"/>
  <c r="EZ37" i="15"/>
  <c r="EY37" i="15"/>
  <c r="EX37" i="15"/>
  <c r="EW37" i="15"/>
  <c r="EV37" i="15"/>
  <c r="EU37" i="15"/>
  <c r="ET37" i="15"/>
  <c r="FA36" i="15"/>
  <c r="EZ36" i="15"/>
  <c r="EY36" i="15"/>
  <c r="EX36" i="15"/>
  <c r="EW36" i="15"/>
  <c r="EV36" i="15"/>
  <c r="EU36" i="15"/>
  <c r="ET36" i="15"/>
  <c r="FA35" i="15"/>
  <c r="EZ35" i="15"/>
  <c r="EY35" i="15"/>
  <c r="EX35" i="15"/>
  <c r="EW35" i="15"/>
  <c r="EV35" i="15"/>
  <c r="EU35" i="15"/>
  <c r="ET35" i="15"/>
  <c r="FC32" i="15"/>
  <c r="FA32" i="15"/>
  <c r="EZ32" i="15"/>
  <c r="EY32" i="15"/>
  <c r="EX32" i="15"/>
  <c r="EW32" i="15"/>
  <c r="EV32" i="15"/>
  <c r="EU32" i="15"/>
  <c r="ET32" i="15"/>
  <c r="FA31" i="15"/>
  <c r="EZ31" i="15"/>
  <c r="EY31" i="15"/>
  <c r="EX31" i="15"/>
  <c r="EW31" i="15"/>
  <c r="EV31" i="15"/>
  <c r="EU31" i="15"/>
  <c r="ET31" i="15"/>
  <c r="FF29" i="15"/>
  <c r="FE29" i="15"/>
  <c r="FD29" i="15"/>
  <c r="FC29" i="15"/>
  <c r="FA29" i="15"/>
  <c r="EZ29" i="15"/>
  <c r="EY29" i="15"/>
  <c r="EX29" i="15"/>
  <c r="EW29" i="15"/>
  <c r="EV29" i="15"/>
  <c r="EU29" i="15"/>
  <c r="ET29" i="15"/>
  <c r="FD28" i="15"/>
  <c r="FC28" i="15"/>
  <c r="FA28" i="15"/>
  <c r="EZ28" i="15"/>
  <c r="EY28" i="15"/>
  <c r="EX28" i="15"/>
  <c r="EW28" i="15"/>
  <c r="EV28" i="15"/>
  <c r="EU28" i="15"/>
  <c r="ET28" i="15"/>
  <c r="FD27" i="15"/>
  <c r="FC27" i="15"/>
  <c r="FA27" i="15"/>
  <c r="EZ27" i="15"/>
  <c r="EY27" i="15"/>
  <c r="EX27" i="15"/>
  <c r="EW27" i="15"/>
  <c r="EV27" i="15"/>
  <c r="EU27" i="15"/>
  <c r="ET27" i="15"/>
  <c r="FE26" i="15"/>
  <c r="FC26" i="15"/>
  <c r="FA26" i="15"/>
  <c r="EZ26" i="15"/>
  <c r="EY26" i="15"/>
  <c r="EX26" i="15"/>
  <c r="EW26" i="15"/>
  <c r="EV26" i="15"/>
  <c r="EU26" i="15"/>
  <c r="ET26" i="15"/>
  <c r="FA25" i="15"/>
  <c r="EZ25" i="15"/>
  <c r="EY25" i="15"/>
  <c r="EX25" i="15"/>
  <c r="EW25" i="15"/>
  <c r="EV25" i="15"/>
  <c r="EU25" i="15"/>
  <c r="ET25" i="15"/>
  <c r="FA24" i="15"/>
  <c r="EZ24" i="15"/>
  <c r="EY24" i="15"/>
  <c r="EX24" i="15"/>
  <c r="EW24" i="15"/>
  <c r="EV24" i="15"/>
  <c r="EU24" i="15"/>
  <c r="ET24" i="15"/>
  <c r="FG23" i="15"/>
  <c r="FF23" i="15"/>
  <c r="FE23" i="15"/>
  <c r="FD23" i="15"/>
  <c r="FC23" i="15"/>
  <c r="FA23" i="15"/>
  <c r="EZ23" i="15"/>
  <c r="EY23" i="15"/>
  <c r="EX23" i="15"/>
  <c r="EW23" i="15"/>
  <c r="EV23" i="15"/>
  <c r="EU23" i="15"/>
  <c r="ET23" i="15"/>
  <c r="FG22" i="15"/>
  <c r="FF22" i="15"/>
  <c r="FE22" i="15"/>
  <c r="FD22" i="15"/>
  <c r="FC22" i="15"/>
  <c r="FA22" i="15"/>
  <c r="EZ22" i="15"/>
  <c r="EY22" i="15"/>
  <c r="EX22" i="15"/>
  <c r="EW22" i="15"/>
  <c r="EV22" i="15"/>
  <c r="EU22" i="15"/>
  <c r="ET22" i="15"/>
  <c r="FA19" i="15"/>
  <c r="EZ19" i="15"/>
  <c r="EY19" i="15"/>
  <c r="EX19" i="15"/>
  <c r="EW19" i="15"/>
  <c r="EV19" i="15"/>
  <c r="EU19" i="15"/>
  <c r="ET19" i="15"/>
  <c r="FC18" i="15"/>
  <c r="FA18" i="15"/>
  <c r="EZ18" i="15"/>
  <c r="EY18" i="15"/>
  <c r="EX18" i="15"/>
  <c r="EW18" i="15"/>
  <c r="EV18" i="15"/>
  <c r="EU18" i="15"/>
  <c r="ET18" i="15"/>
  <c r="FD17" i="15"/>
  <c r="FC17" i="15"/>
  <c r="FA17" i="15"/>
  <c r="EZ17" i="15"/>
  <c r="EY17" i="15"/>
  <c r="EX17" i="15"/>
  <c r="EW17" i="15"/>
  <c r="EV17" i="15"/>
  <c r="EU17" i="15"/>
  <c r="ET17" i="15"/>
  <c r="FD16" i="15"/>
  <c r="FC16" i="15"/>
  <c r="FA16" i="15"/>
  <c r="EZ16" i="15"/>
  <c r="EY16" i="15"/>
  <c r="EX16" i="15"/>
  <c r="EW16" i="15"/>
  <c r="EV16" i="15"/>
  <c r="EU16" i="15"/>
  <c r="ET16" i="15"/>
  <c r="FD15" i="15"/>
  <c r="FC15" i="15"/>
  <c r="FA15" i="15"/>
  <c r="EZ15" i="15"/>
  <c r="EY15" i="15"/>
  <c r="EX15" i="15"/>
  <c r="EW15" i="15"/>
  <c r="EV15" i="15"/>
  <c r="EU15" i="15"/>
  <c r="ET15" i="15"/>
  <c r="FE14" i="15"/>
  <c r="FD14" i="15"/>
  <c r="FC14" i="15"/>
  <c r="FA14" i="15"/>
  <c r="EZ14" i="15"/>
  <c r="EY14" i="15"/>
  <c r="EX14" i="15"/>
  <c r="EW14" i="15"/>
  <c r="EV14" i="15"/>
  <c r="EU14" i="15"/>
  <c r="ET14" i="15"/>
  <c r="FA13" i="15"/>
  <c r="EZ13" i="15"/>
  <c r="EY13" i="15"/>
  <c r="EX13" i="15"/>
  <c r="EW13" i="15"/>
  <c r="EV13" i="15"/>
  <c r="EU13" i="15"/>
  <c r="ET13" i="15"/>
  <c r="FE12" i="15"/>
  <c r="FD12" i="15"/>
  <c r="FC12" i="15"/>
  <c r="FA12" i="15"/>
  <c r="EZ12" i="15"/>
  <c r="EY12" i="15"/>
  <c r="EX12" i="15"/>
  <c r="EW12" i="15"/>
  <c r="EV12" i="15"/>
  <c r="EU12" i="15"/>
  <c r="ET12" i="15"/>
  <c r="FD11" i="15"/>
  <c r="FC11" i="15"/>
  <c r="FA11" i="15"/>
  <c r="EZ11" i="15"/>
  <c r="EY11" i="15"/>
  <c r="EX11" i="15"/>
  <c r="EW11" i="15"/>
  <c r="EV11" i="15"/>
  <c r="EU11" i="15"/>
  <c r="ET11" i="15"/>
  <c r="FA10" i="15"/>
  <c r="EZ10" i="15"/>
  <c r="EY10" i="15"/>
  <c r="EX10" i="15"/>
  <c r="EW10" i="15"/>
  <c r="EV10" i="15"/>
  <c r="EU10" i="15"/>
  <c r="ET10" i="15"/>
  <c r="FD9" i="15"/>
  <c r="FC9" i="15"/>
  <c r="FA9" i="15"/>
  <c r="EZ9" i="15"/>
  <c r="EY9" i="15"/>
  <c r="EX9" i="15"/>
  <c r="EW9" i="15"/>
  <c r="EV9" i="15"/>
  <c r="EU9" i="15"/>
  <c r="ET9" i="15"/>
  <c r="FD8" i="15"/>
  <c r="FC8" i="15"/>
  <c r="FA8" i="15"/>
  <c r="EZ8" i="15"/>
  <c r="EY8" i="15"/>
  <c r="EX8" i="15"/>
  <c r="EW8" i="15"/>
  <c r="EV8" i="15"/>
  <c r="EU8" i="15"/>
  <c r="ET8" i="15"/>
  <c r="FA7" i="15"/>
  <c r="EZ7" i="15"/>
  <c r="EY7" i="15"/>
  <c r="EX7" i="15"/>
  <c r="EW7" i="15"/>
  <c r="EV7" i="15"/>
  <c r="EU7" i="15"/>
  <c r="ET7" i="15"/>
  <c r="M5" i="15"/>
  <c r="L5" i="15"/>
  <c r="K5" i="15"/>
  <c r="J5" i="15"/>
  <c r="I5" i="15"/>
  <c r="H5" i="15"/>
  <c r="FG3" i="15"/>
  <c r="FF3" i="15"/>
  <c r="FE3" i="15"/>
  <c r="FD3" i="15"/>
  <c r="FC3" i="15"/>
  <c r="FA3" i="15"/>
  <c r="EZ2" i="15"/>
  <c r="EY2" i="15"/>
  <c r="EX2" i="15"/>
  <c r="EW2" i="15"/>
  <c r="EV2" i="15"/>
  <c r="EU2" i="15"/>
  <c r="ET2" i="15"/>
  <c r="EY43" i="11"/>
  <c r="EY31" i="11"/>
  <c r="EX31" i="11"/>
  <c r="EW31" i="11"/>
  <c r="EV31" i="11"/>
  <c r="EU31" i="11"/>
  <c r="ET31" i="11"/>
  <c r="ES31" i="11"/>
  <c r="ER31" i="11"/>
  <c r="EY71" i="11"/>
  <c r="EX71" i="11"/>
  <c r="EW71" i="11"/>
  <c r="EV71" i="11"/>
  <c r="EU71" i="11"/>
  <c r="ET71" i="11"/>
  <c r="ES71" i="11"/>
  <c r="ER71" i="11"/>
  <c r="EY10" i="11"/>
  <c r="EX10" i="11"/>
  <c r="EW10" i="11"/>
  <c r="EV10" i="11"/>
  <c r="EU10" i="11"/>
  <c r="ET10" i="11"/>
  <c r="ES10" i="11"/>
  <c r="ER10" i="11"/>
  <c r="EY53" i="11"/>
  <c r="EX53" i="11"/>
  <c r="EW53" i="11"/>
  <c r="EV53" i="11"/>
  <c r="EU53" i="11"/>
  <c r="ET53" i="11"/>
  <c r="ES53" i="11"/>
  <c r="ER53" i="11"/>
  <c r="CY5" i="11"/>
  <c r="AV5" i="11"/>
  <c r="CQ5" i="11"/>
  <c r="BN5" i="11"/>
  <c r="EY61" i="11"/>
  <c r="EX61" i="11"/>
  <c r="EW61" i="11"/>
  <c r="EV61" i="11"/>
  <c r="EU61" i="11"/>
  <c r="ET61" i="11"/>
  <c r="ES61" i="11"/>
  <c r="ER61" i="11"/>
  <c r="ER32" i="11"/>
  <c r="ES32" i="11"/>
  <c r="ET32" i="11"/>
  <c r="EU32" i="11"/>
  <c r="EV32" i="11"/>
  <c r="EW32" i="11"/>
  <c r="EX32" i="11"/>
  <c r="EY32" i="11"/>
  <c r="ER51" i="11"/>
  <c r="ES51" i="11"/>
  <c r="ET51" i="11"/>
  <c r="EU51" i="11"/>
  <c r="EV51" i="11"/>
  <c r="EW51" i="11"/>
  <c r="EX51" i="11"/>
  <c r="EY51" i="11"/>
  <c r="ER41" i="11"/>
  <c r="ES41" i="11"/>
  <c r="ET41" i="11"/>
  <c r="EU41" i="11"/>
  <c r="EV41" i="11"/>
  <c r="EW41" i="11"/>
  <c r="EX41" i="11"/>
  <c r="EY41" i="11"/>
  <c r="ER23" i="11"/>
  <c r="ES23" i="11"/>
  <c r="ET23" i="11"/>
  <c r="EU23" i="11"/>
  <c r="EV23" i="11"/>
  <c r="EW23" i="11"/>
  <c r="EX23" i="11"/>
  <c r="EY23" i="11"/>
  <c r="ER19" i="11"/>
  <c r="ES19" i="11"/>
  <c r="ET19" i="11"/>
  <c r="EU19" i="11"/>
  <c r="EV19" i="11"/>
  <c r="EW19" i="11"/>
  <c r="EX19" i="11"/>
  <c r="EY19" i="11"/>
  <c r="FB8" i="11"/>
  <c r="ES8" i="11"/>
  <c r="ET8" i="11"/>
  <c r="EU8" i="11"/>
  <c r="EV8" i="11"/>
  <c r="EW8" i="11"/>
  <c r="FA8" i="11"/>
  <c r="FC56" i="11"/>
  <c r="ES56" i="11"/>
  <c r="ET56" i="11"/>
  <c r="EU56" i="11"/>
  <c r="EW56" i="11"/>
  <c r="FB56" i="11"/>
  <c r="FA56" i="11"/>
  <c r="ER56" i="11"/>
  <c r="EV56" i="11"/>
  <c r="EX56" i="11"/>
  <c r="EY56" i="11"/>
  <c r="IU51" i="12"/>
  <c r="IV51" i="12"/>
  <c r="IW51" i="12"/>
  <c r="IX51" i="12"/>
  <c r="IY51" i="12"/>
  <c r="IZ51" i="12"/>
  <c r="JA51" i="12"/>
  <c r="JB51" i="12"/>
  <c r="JD51" i="12"/>
  <c r="JE51" i="12"/>
  <c r="JF51" i="12"/>
  <c r="IU52" i="12"/>
  <c r="IV52" i="12"/>
  <c r="IW52" i="12"/>
  <c r="IX52" i="12"/>
  <c r="IY52" i="12"/>
  <c r="IZ52" i="12"/>
  <c r="JA52" i="12"/>
  <c r="JB52" i="12"/>
  <c r="IU53" i="12"/>
  <c r="IV53" i="12"/>
  <c r="IW53" i="12"/>
  <c r="IX53" i="12"/>
  <c r="IY53" i="12"/>
  <c r="IZ53" i="12"/>
  <c r="JA53" i="12"/>
  <c r="JB53" i="12"/>
  <c r="JD53" i="12"/>
  <c r="JE53" i="12"/>
  <c r="JD43" i="12"/>
  <c r="IV43" i="12"/>
  <c r="IW43" i="12"/>
  <c r="IX43" i="12"/>
  <c r="JB43" i="12"/>
  <c r="JA43" i="12"/>
  <c r="IZ43" i="12"/>
  <c r="IY43" i="12"/>
  <c r="IU43" i="12"/>
  <c r="JF27" i="12"/>
  <c r="IV27" i="12"/>
  <c r="IW27" i="12"/>
  <c r="IX27" i="12"/>
  <c r="IZ27" i="12"/>
  <c r="JE27" i="12"/>
  <c r="JD27" i="12"/>
  <c r="JB27" i="12"/>
  <c r="JA27" i="12"/>
  <c r="IY27" i="12"/>
  <c r="IU27" i="12"/>
  <c r="JD2" i="12"/>
  <c r="IV2" i="12"/>
  <c r="IW2" i="12"/>
  <c r="IX2" i="12"/>
  <c r="JB2" i="12"/>
  <c r="JA2" i="12"/>
  <c r="IZ2" i="12"/>
  <c r="IY2" i="12"/>
  <c r="IU2" i="12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W5" i="11"/>
  <c r="AX5" i="11"/>
  <c r="AY5" i="11"/>
  <c r="BA5" i="11"/>
  <c r="BB5" i="11"/>
  <c r="BC5" i="11"/>
  <c r="BD5" i="11"/>
  <c r="BE5" i="11"/>
  <c r="BF5" i="11"/>
  <c r="BG5" i="11"/>
  <c r="BH5" i="11"/>
  <c r="BI5" i="11"/>
  <c r="BJ5" i="11"/>
  <c r="BK5" i="11"/>
  <c r="BL5" i="11"/>
  <c r="BM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L5" i="11"/>
  <c r="CM5" i="11"/>
  <c r="CN5" i="11"/>
  <c r="CO5" i="11"/>
  <c r="CP5" i="11"/>
  <c r="CR5" i="11"/>
  <c r="CS5" i="11"/>
  <c r="CT5" i="11"/>
  <c r="CU5" i="11"/>
  <c r="CV5" i="11"/>
  <c r="CW5" i="11"/>
  <c r="CX5" i="11"/>
  <c r="CZ5" i="11"/>
  <c r="DA5" i="11"/>
  <c r="DB5" i="11"/>
  <c r="DC5" i="11"/>
  <c r="DD5" i="11"/>
  <c r="DE5" i="11"/>
  <c r="DF5" i="11"/>
  <c r="DG5" i="11"/>
  <c r="DH5" i="11"/>
  <c r="DI5" i="11"/>
  <c r="DJ5" i="11"/>
  <c r="DK5" i="11"/>
  <c r="DL5" i="11"/>
  <c r="DM5" i="11"/>
  <c r="DN5" i="11"/>
  <c r="DO5" i="11"/>
  <c r="DP5" i="11"/>
  <c r="DQ5" i="11"/>
  <c r="DR5" i="11"/>
  <c r="DS5" i="11"/>
  <c r="DT5" i="11"/>
  <c r="DU5" i="11"/>
  <c r="DV5" i="11"/>
  <c r="DW5" i="11"/>
  <c r="DX5" i="11"/>
  <c r="DY5" i="11"/>
  <c r="DZ5" i="11"/>
  <c r="EA5" i="11"/>
  <c r="EB5" i="11"/>
  <c r="EC5" i="11"/>
  <c r="ED5" i="11"/>
  <c r="EE5" i="11"/>
  <c r="EF5" i="11"/>
  <c r="EG5" i="11"/>
  <c r="EH5" i="11"/>
  <c r="EI5" i="11"/>
  <c r="EJ5" i="11"/>
  <c r="EK5" i="11"/>
  <c r="EL5" i="11"/>
  <c r="EM5" i="11"/>
  <c r="EN5" i="11"/>
  <c r="EO5" i="11"/>
  <c r="EP5" i="11"/>
  <c r="EQ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EW5" i="14"/>
  <c r="FC24" i="11"/>
  <c r="FA80" i="11"/>
  <c r="JD110" i="14"/>
  <c r="JB191" i="14"/>
  <c r="JA191" i="14"/>
  <c r="IZ191" i="14"/>
  <c r="IY191" i="14"/>
  <c r="IX191" i="14"/>
  <c r="IW191" i="14"/>
  <c r="IV191" i="14"/>
  <c r="JD191" i="14" s="1"/>
  <c r="JE191" i="14" s="1"/>
  <c r="JF191" i="14" s="1"/>
  <c r="JG191" i="14" s="1"/>
  <c r="JH191" i="14" s="1"/>
  <c r="IU191" i="14"/>
  <c r="JB190" i="14"/>
  <c r="JA190" i="14"/>
  <c r="IZ190" i="14"/>
  <c r="IY190" i="14"/>
  <c r="IX190" i="14"/>
  <c r="IW190" i="14"/>
  <c r="IV190" i="14"/>
  <c r="JD190" i="14" s="1"/>
  <c r="JE190" i="14" s="1"/>
  <c r="JF190" i="14" s="1"/>
  <c r="JG190" i="14" s="1"/>
  <c r="JH190" i="14" s="1"/>
  <c r="IU190" i="14"/>
  <c r="JB189" i="14"/>
  <c r="JA189" i="14"/>
  <c r="IZ189" i="14"/>
  <c r="IY189" i="14"/>
  <c r="IX189" i="14"/>
  <c r="IW189" i="14"/>
  <c r="IV189" i="14"/>
  <c r="JD189" i="14"/>
  <c r="JE189" i="14"/>
  <c r="JF189" i="14" s="1"/>
  <c r="JG189" i="14" s="1"/>
  <c r="JH189" i="14" s="1"/>
  <c r="IU189" i="14"/>
  <c r="JB188" i="14"/>
  <c r="JA188" i="14"/>
  <c r="IZ188" i="14"/>
  <c r="IY188" i="14"/>
  <c r="IX188" i="14"/>
  <c r="IW188" i="14"/>
  <c r="IV188" i="14"/>
  <c r="IU188" i="14"/>
  <c r="JB187" i="14"/>
  <c r="JA187" i="14"/>
  <c r="IZ187" i="14"/>
  <c r="IY187" i="14"/>
  <c r="IX187" i="14"/>
  <c r="IW187" i="14"/>
  <c r="IV187" i="14"/>
  <c r="IU187" i="14"/>
  <c r="JB186" i="14"/>
  <c r="JA186" i="14"/>
  <c r="IZ186" i="14"/>
  <c r="IY186" i="14"/>
  <c r="IX186" i="14"/>
  <c r="IW186" i="14"/>
  <c r="IV186" i="14"/>
  <c r="IU186" i="14"/>
  <c r="JB185" i="14"/>
  <c r="JA185" i="14"/>
  <c r="IZ185" i="14"/>
  <c r="IY185" i="14"/>
  <c r="IX185" i="14"/>
  <c r="IW185" i="14"/>
  <c r="IV185" i="14"/>
  <c r="IU185" i="14"/>
  <c r="JB184" i="14"/>
  <c r="JA184" i="14"/>
  <c r="IZ184" i="14"/>
  <c r="IY184" i="14"/>
  <c r="IX184" i="14"/>
  <c r="IW184" i="14"/>
  <c r="IV184" i="14"/>
  <c r="IU184" i="14"/>
  <c r="JB183" i="14"/>
  <c r="JA183" i="14"/>
  <c r="IZ183" i="14"/>
  <c r="IY183" i="14"/>
  <c r="IX183" i="14"/>
  <c r="IW183" i="14"/>
  <c r="IV183" i="14"/>
  <c r="IU183" i="14"/>
  <c r="JB182" i="14"/>
  <c r="JA182" i="14"/>
  <c r="IZ182" i="14"/>
  <c r="IY182" i="14"/>
  <c r="IX182" i="14"/>
  <c r="IW182" i="14"/>
  <c r="IV182" i="14"/>
  <c r="IU182" i="14"/>
  <c r="JB181" i="14"/>
  <c r="JA181" i="14"/>
  <c r="IZ181" i="14"/>
  <c r="IY181" i="14"/>
  <c r="IX181" i="14"/>
  <c r="IW181" i="14"/>
  <c r="IV181" i="14"/>
  <c r="IU181" i="14"/>
  <c r="JB180" i="14"/>
  <c r="JA180" i="14"/>
  <c r="IZ180" i="14"/>
  <c r="IY180" i="14"/>
  <c r="IX180" i="14"/>
  <c r="IW180" i="14"/>
  <c r="IV180" i="14"/>
  <c r="IU180" i="14"/>
  <c r="JB179" i="14"/>
  <c r="JA179" i="14"/>
  <c r="IZ179" i="14"/>
  <c r="IY179" i="14"/>
  <c r="IX179" i="14"/>
  <c r="IW179" i="14"/>
  <c r="IV179" i="14"/>
  <c r="JD179" i="14" s="1"/>
  <c r="JE179" i="14" s="1"/>
  <c r="JF179" i="14" s="1"/>
  <c r="JG179" i="14" s="1"/>
  <c r="JH179" i="14" s="1"/>
  <c r="IU179" i="14"/>
  <c r="JB178" i="14"/>
  <c r="JA178" i="14"/>
  <c r="IZ178" i="14"/>
  <c r="IY178" i="14"/>
  <c r="IX178" i="14"/>
  <c r="IW178" i="14"/>
  <c r="IV178" i="14"/>
  <c r="IU178" i="14"/>
  <c r="JB177" i="14"/>
  <c r="JA177" i="14"/>
  <c r="IZ177" i="14"/>
  <c r="IY177" i="14"/>
  <c r="IX177" i="14"/>
  <c r="IW177" i="14"/>
  <c r="IV177" i="14"/>
  <c r="IU177" i="14"/>
  <c r="JB176" i="14"/>
  <c r="JA176" i="14"/>
  <c r="IZ176" i="14"/>
  <c r="IY176" i="14"/>
  <c r="IX176" i="14"/>
  <c r="IW176" i="14"/>
  <c r="IV176" i="14"/>
  <c r="IU176" i="14"/>
  <c r="JB175" i="14"/>
  <c r="JA175" i="14"/>
  <c r="IZ175" i="14"/>
  <c r="IY175" i="14"/>
  <c r="IX175" i="14"/>
  <c r="IW175" i="14"/>
  <c r="IV175" i="14"/>
  <c r="IU175" i="14"/>
  <c r="JB174" i="14"/>
  <c r="JA174" i="14"/>
  <c r="IZ174" i="14"/>
  <c r="IY174" i="14"/>
  <c r="IX174" i="14"/>
  <c r="IW174" i="14"/>
  <c r="IV174" i="14"/>
  <c r="IU174" i="14"/>
  <c r="JB173" i="14"/>
  <c r="JA173" i="14"/>
  <c r="IZ173" i="14"/>
  <c r="IY173" i="14"/>
  <c r="IX173" i="14"/>
  <c r="IW173" i="14"/>
  <c r="IV173" i="14"/>
  <c r="IU173" i="14"/>
  <c r="JB172" i="14"/>
  <c r="JA172" i="14"/>
  <c r="IZ172" i="14"/>
  <c r="IY172" i="14"/>
  <c r="IX172" i="14"/>
  <c r="IW172" i="14"/>
  <c r="IV172" i="14"/>
  <c r="IU172" i="14"/>
  <c r="JB171" i="14"/>
  <c r="AH6" i="2" s="1" a="1"/>
  <c r="AH6" i="2" s="1"/>
  <c r="JA171" i="14"/>
  <c r="IZ171" i="14"/>
  <c r="IY171" i="14"/>
  <c r="IX171" i="14"/>
  <c r="IW171" i="14"/>
  <c r="IV171" i="14"/>
  <c r="JD171" i="14" s="1"/>
  <c r="JE171" i="14"/>
  <c r="JF171" i="14" s="1"/>
  <c r="JG171" i="14" s="1"/>
  <c r="JH171" i="14" s="1"/>
  <c r="IU171" i="14"/>
  <c r="JB170" i="14"/>
  <c r="JA170" i="14"/>
  <c r="IZ170" i="14"/>
  <c r="IY170" i="14"/>
  <c r="IX170" i="14"/>
  <c r="IW170" i="14"/>
  <c r="JD170" i="14" s="1"/>
  <c r="IV170" i="14"/>
  <c r="IU170" i="14"/>
  <c r="JB169" i="14"/>
  <c r="JA169" i="14"/>
  <c r="IZ169" i="14"/>
  <c r="IY169" i="14"/>
  <c r="IX169" i="14"/>
  <c r="IW169" i="14"/>
  <c r="IV169" i="14"/>
  <c r="IU169" i="14"/>
  <c r="JB168" i="14"/>
  <c r="JA168" i="14"/>
  <c r="IZ168" i="14"/>
  <c r="IY168" i="14"/>
  <c r="IX168" i="14"/>
  <c r="IW168" i="14"/>
  <c r="JD168" i="14" s="1"/>
  <c r="JE168" i="14" s="1"/>
  <c r="JF168" i="14" s="1"/>
  <c r="JG168" i="14" s="1"/>
  <c r="JH168" i="14" s="1"/>
  <c r="IV168" i="14"/>
  <c r="IU168" i="14"/>
  <c r="JB167" i="14"/>
  <c r="JA167" i="14"/>
  <c r="IZ167" i="14"/>
  <c r="IY167" i="14"/>
  <c r="IX167" i="14"/>
  <c r="IW167" i="14"/>
  <c r="JD167" i="14" s="1"/>
  <c r="JE167" i="14" s="1"/>
  <c r="JF167" i="14" s="1"/>
  <c r="JG167" i="14" s="1"/>
  <c r="JH167" i="14" s="1"/>
  <c r="IV167" i="14"/>
  <c r="IU167" i="14"/>
  <c r="JB166" i="14"/>
  <c r="JA166" i="14"/>
  <c r="IZ166" i="14"/>
  <c r="IY166" i="14"/>
  <c r="IX166" i="14"/>
  <c r="IW166" i="14"/>
  <c r="IV166" i="14"/>
  <c r="IU166" i="14"/>
  <c r="JB165" i="14"/>
  <c r="JA165" i="14"/>
  <c r="IZ165" i="14"/>
  <c r="IY165" i="14"/>
  <c r="IX165" i="14"/>
  <c r="IW165" i="14"/>
  <c r="IV165" i="14"/>
  <c r="IU165" i="14"/>
  <c r="JB164" i="14"/>
  <c r="JA164" i="14"/>
  <c r="IZ164" i="14"/>
  <c r="IY164" i="14"/>
  <c r="IX164" i="14"/>
  <c r="JD164" i="14" s="1"/>
  <c r="JE164" i="14" s="1"/>
  <c r="JF164" i="14" s="1"/>
  <c r="JG164" i="14" s="1"/>
  <c r="JH164" i="14" s="1"/>
  <c r="IW164" i="14"/>
  <c r="IV164" i="14"/>
  <c r="IU164" i="14"/>
  <c r="JB163" i="14"/>
  <c r="JA163" i="14"/>
  <c r="IZ163" i="14"/>
  <c r="IY163" i="14"/>
  <c r="IX163" i="14"/>
  <c r="JD163" i="14" s="1"/>
  <c r="JE163" i="14" s="1"/>
  <c r="JF163" i="14" s="1"/>
  <c r="JG163" i="14" s="1"/>
  <c r="JH163" i="14" s="1"/>
  <c r="IW163" i="14"/>
  <c r="IV163" i="14"/>
  <c r="IU163" i="14"/>
  <c r="JB162" i="14"/>
  <c r="JA162" i="14"/>
  <c r="IZ162" i="14"/>
  <c r="IY162" i="14"/>
  <c r="IX162" i="14"/>
  <c r="IW162" i="14"/>
  <c r="IV162" i="14"/>
  <c r="IU162" i="14"/>
  <c r="JB161" i="14"/>
  <c r="JA161" i="14"/>
  <c r="IZ161" i="14"/>
  <c r="IY161" i="14"/>
  <c r="IX161" i="14"/>
  <c r="IW161" i="14"/>
  <c r="IV161" i="14"/>
  <c r="IU161" i="14"/>
  <c r="JB160" i="14"/>
  <c r="JA160" i="14"/>
  <c r="IZ160" i="14"/>
  <c r="IY160" i="14"/>
  <c r="IX160" i="14"/>
  <c r="IW160" i="14"/>
  <c r="IV160" i="14"/>
  <c r="IU160" i="14"/>
  <c r="JB159" i="14"/>
  <c r="JA159" i="14"/>
  <c r="IZ159" i="14"/>
  <c r="IY159" i="14"/>
  <c r="IX159" i="14"/>
  <c r="IW159" i="14"/>
  <c r="IV159" i="14"/>
  <c r="IU159" i="14"/>
  <c r="JB158" i="14"/>
  <c r="JA158" i="14"/>
  <c r="IZ158" i="14"/>
  <c r="IY158" i="14"/>
  <c r="IX158" i="14"/>
  <c r="IW158" i="14"/>
  <c r="IV158" i="14"/>
  <c r="JD158" i="14" s="1"/>
  <c r="JE158" i="14" s="1"/>
  <c r="JF158" i="14" s="1"/>
  <c r="JG158" i="14" s="1"/>
  <c r="JH158" i="14"/>
  <c r="IU158" i="14"/>
  <c r="JB157" i="14"/>
  <c r="JA157" i="14"/>
  <c r="IZ157" i="14"/>
  <c r="IY157" i="14"/>
  <c r="IX157" i="14"/>
  <c r="IW157" i="14"/>
  <c r="IV157" i="14"/>
  <c r="JD157" i="14" s="1"/>
  <c r="JE157" i="14" s="1"/>
  <c r="JF157" i="14" s="1"/>
  <c r="JG157" i="14" s="1"/>
  <c r="JH157" i="14" s="1"/>
  <c r="IU157" i="14"/>
  <c r="JB156" i="14"/>
  <c r="JA156" i="14"/>
  <c r="IZ156" i="14"/>
  <c r="IY156" i="14"/>
  <c r="IX156" i="14"/>
  <c r="IW156" i="14"/>
  <c r="IV156" i="14"/>
  <c r="IU156" i="14"/>
  <c r="JB155" i="14"/>
  <c r="JA155" i="14"/>
  <c r="IZ155" i="14"/>
  <c r="IY155" i="14"/>
  <c r="IX155" i="14"/>
  <c r="IW155" i="14"/>
  <c r="IV155" i="14"/>
  <c r="JD155" i="14"/>
  <c r="JE155" i="14" s="1"/>
  <c r="JF155" i="14" s="1"/>
  <c r="JG155" i="14" s="1"/>
  <c r="JH155" i="14" s="1"/>
  <c r="IU155" i="14"/>
  <c r="JB154" i="14"/>
  <c r="JA154" i="14"/>
  <c r="IZ154" i="14"/>
  <c r="IY154" i="14"/>
  <c r="IX154" i="14"/>
  <c r="IW154" i="14"/>
  <c r="IV154" i="14"/>
  <c r="JD154" i="14" s="1"/>
  <c r="JE154" i="14" s="1"/>
  <c r="JF154" i="14" s="1"/>
  <c r="JG154" i="14" s="1"/>
  <c r="JH154" i="14" s="1"/>
  <c r="IU154" i="14"/>
  <c r="JB153" i="14"/>
  <c r="JA153" i="14"/>
  <c r="IZ153" i="14"/>
  <c r="IY153" i="14"/>
  <c r="IX153" i="14"/>
  <c r="IW153" i="14"/>
  <c r="IV153" i="14"/>
  <c r="JD153" i="14" s="1"/>
  <c r="JE153" i="14" s="1"/>
  <c r="JF153" i="14" s="1"/>
  <c r="JG153" i="14" s="1"/>
  <c r="JH153" i="14" s="1"/>
  <c r="IU153" i="14"/>
  <c r="JB152" i="14"/>
  <c r="JA152" i="14"/>
  <c r="IZ152" i="14"/>
  <c r="IY152" i="14"/>
  <c r="IX152" i="14"/>
  <c r="IW152" i="14"/>
  <c r="IV152" i="14"/>
  <c r="JD152" i="14" s="1"/>
  <c r="JE152" i="14" s="1"/>
  <c r="JF152" i="14" s="1"/>
  <c r="JG152" i="14" s="1"/>
  <c r="JH152" i="14" s="1"/>
  <c r="IU152" i="14"/>
  <c r="JB151" i="14"/>
  <c r="JA151" i="14"/>
  <c r="IZ151" i="14"/>
  <c r="IY151" i="14"/>
  <c r="IX151" i="14"/>
  <c r="IW151" i="14"/>
  <c r="IV151" i="14"/>
  <c r="IU151" i="14"/>
  <c r="JB150" i="14"/>
  <c r="JA150" i="14"/>
  <c r="IZ150" i="14"/>
  <c r="IY150" i="14"/>
  <c r="IX150" i="14"/>
  <c r="IW150" i="14"/>
  <c r="IV150" i="14"/>
  <c r="JD150" i="14" s="1"/>
  <c r="JE150" i="14" s="1"/>
  <c r="JF150" i="14" s="1"/>
  <c r="JG150" i="14" s="1"/>
  <c r="JH150" i="14" s="1"/>
  <c r="IU150" i="14"/>
  <c r="JB149" i="14"/>
  <c r="JA149" i="14"/>
  <c r="IZ149" i="14"/>
  <c r="IY149" i="14"/>
  <c r="IX149" i="14"/>
  <c r="IW149" i="14"/>
  <c r="IV149" i="14"/>
  <c r="JD149" i="14" s="1"/>
  <c r="JE149" i="14" s="1"/>
  <c r="JF149" i="14" s="1"/>
  <c r="JG149" i="14" s="1"/>
  <c r="JH149" i="14" s="1"/>
  <c r="IU149" i="14"/>
  <c r="JB148" i="14"/>
  <c r="JA148" i="14"/>
  <c r="IZ148" i="14"/>
  <c r="IY148" i="14"/>
  <c r="IX148" i="14"/>
  <c r="IW148" i="14"/>
  <c r="IV148" i="14"/>
  <c r="IU148" i="14"/>
  <c r="JB147" i="14"/>
  <c r="JA147" i="14"/>
  <c r="IZ147" i="14"/>
  <c r="IY147" i="14"/>
  <c r="IX147" i="14"/>
  <c r="IW147" i="14"/>
  <c r="IV147" i="14"/>
  <c r="IU147" i="14"/>
  <c r="JB146" i="14"/>
  <c r="JA146" i="14"/>
  <c r="IZ146" i="14"/>
  <c r="IY146" i="14"/>
  <c r="IX146" i="14"/>
  <c r="IW146" i="14"/>
  <c r="IV146" i="14"/>
  <c r="JD146" i="14" s="1"/>
  <c r="JE146" i="14" s="1"/>
  <c r="JF146" i="14" s="1"/>
  <c r="JG146" i="14" s="1"/>
  <c r="JH146" i="14" s="1"/>
  <c r="IU146" i="14"/>
  <c r="JB145" i="14"/>
  <c r="JA145" i="14"/>
  <c r="IZ145" i="14"/>
  <c r="IY145" i="14"/>
  <c r="IX145" i="14"/>
  <c r="IW145" i="14"/>
  <c r="IV145" i="14"/>
  <c r="JD145" i="14" s="1"/>
  <c r="JE145" i="14" s="1"/>
  <c r="JF145" i="14" s="1"/>
  <c r="JG145" i="14" s="1"/>
  <c r="JH145" i="14" s="1"/>
  <c r="IU145" i="14"/>
  <c r="JB144" i="14"/>
  <c r="JA144" i="14"/>
  <c r="IZ144" i="14"/>
  <c r="IY144" i="14"/>
  <c r="IX144" i="14"/>
  <c r="IW144" i="14"/>
  <c r="IV144" i="14"/>
  <c r="IU144" i="14"/>
  <c r="JB143" i="14"/>
  <c r="JA143" i="14"/>
  <c r="IZ143" i="14"/>
  <c r="IY143" i="14"/>
  <c r="IX143" i="14"/>
  <c r="IW143" i="14"/>
  <c r="IV143" i="14"/>
  <c r="IU143" i="14"/>
  <c r="JB142" i="14"/>
  <c r="JA142" i="14"/>
  <c r="IZ142" i="14"/>
  <c r="IY142" i="14"/>
  <c r="IX142" i="14"/>
  <c r="IW142" i="14"/>
  <c r="IV142" i="14"/>
  <c r="IU142" i="14"/>
  <c r="JB141" i="14"/>
  <c r="JA141" i="14"/>
  <c r="IZ141" i="14"/>
  <c r="IY141" i="14"/>
  <c r="IX141" i="14"/>
  <c r="IW141" i="14"/>
  <c r="IV141" i="14"/>
  <c r="JD141" i="14" s="1"/>
  <c r="JE141" i="14" s="1"/>
  <c r="JF141" i="14" s="1"/>
  <c r="JG141" i="14" s="1"/>
  <c r="JH141" i="14" s="1"/>
  <c r="IU141" i="14"/>
  <c r="JB140" i="14"/>
  <c r="JA140" i="14"/>
  <c r="IZ140" i="14"/>
  <c r="IY140" i="14"/>
  <c r="IX140" i="14"/>
  <c r="IW140" i="14"/>
  <c r="IV140" i="14"/>
  <c r="JD140" i="14" s="1"/>
  <c r="JE140" i="14" s="1"/>
  <c r="JF140" i="14" s="1"/>
  <c r="JG140" i="14" s="1"/>
  <c r="JH140" i="14" s="1"/>
  <c r="IU140" i="14"/>
  <c r="JB139" i="14"/>
  <c r="JA139" i="14"/>
  <c r="IZ139" i="14"/>
  <c r="IY139" i="14"/>
  <c r="IX139" i="14"/>
  <c r="IW139" i="14"/>
  <c r="IV139" i="14"/>
  <c r="JD139" i="14" s="1"/>
  <c r="JE139" i="14" s="1"/>
  <c r="JF139" i="14" s="1"/>
  <c r="JG139" i="14" s="1"/>
  <c r="JH139" i="14" s="1"/>
  <c r="IU139" i="14"/>
  <c r="JB138" i="14"/>
  <c r="JA138" i="14"/>
  <c r="IZ138" i="14"/>
  <c r="IY138" i="14"/>
  <c r="IX138" i="14"/>
  <c r="IW138" i="14"/>
  <c r="JD138" i="14" s="1"/>
  <c r="JE138" i="14" s="1"/>
  <c r="JF138" i="14" s="1"/>
  <c r="JG138" i="14" s="1"/>
  <c r="JH138" i="14" s="1"/>
  <c r="IV138" i="14"/>
  <c r="IU138" i="14"/>
  <c r="JB137" i="14"/>
  <c r="JA137" i="14"/>
  <c r="IZ137" i="14"/>
  <c r="IY137" i="14"/>
  <c r="IX137" i="14"/>
  <c r="IW137" i="14"/>
  <c r="IV137" i="14"/>
  <c r="IU137" i="14"/>
  <c r="JB136" i="14"/>
  <c r="JA136" i="14"/>
  <c r="IZ136" i="14"/>
  <c r="IY136" i="14"/>
  <c r="IX136" i="14"/>
  <c r="IW136" i="14"/>
  <c r="JD136" i="14" s="1"/>
  <c r="JE136" i="14" s="1"/>
  <c r="JF136" i="14" s="1"/>
  <c r="JG136" i="14" s="1"/>
  <c r="JH136" i="14" s="1"/>
  <c r="IV136" i="14"/>
  <c r="IU136" i="14"/>
  <c r="JB135" i="14"/>
  <c r="JA135" i="14"/>
  <c r="IZ135" i="14"/>
  <c r="IY135" i="14"/>
  <c r="IX135" i="14"/>
  <c r="IW135" i="14"/>
  <c r="IV135" i="14"/>
  <c r="IU135" i="14"/>
  <c r="JB134" i="14"/>
  <c r="JA134" i="14"/>
  <c r="IZ134" i="14"/>
  <c r="IY134" i="14"/>
  <c r="IX134" i="14"/>
  <c r="IW134" i="14"/>
  <c r="JD134" i="14" s="1"/>
  <c r="JE134" i="14" s="1"/>
  <c r="JF134" i="14" s="1"/>
  <c r="JG134" i="14" s="1"/>
  <c r="JH134" i="14" s="1"/>
  <c r="IV134" i="14"/>
  <c r="IU134" i="14"/>
  <c r="JB133" i="14"/>
  <c r="JA133" i="14"/>
  <c r="IZ133" i="14"/>
  <c r="IY133" i="14"/>
  <c r="IX133" i="14"/>
  <c r="IW133" i="14"/>
  <c r="IV133" i="14"/>
  <c r="JD133" i="14" s="1"/>
  <c r="JE133" i="14" s="1"/>
  <c r="JF133" i="14" s="1"/>
  <c r="JG133" i="14" s="1"/>
  <c r="JH133" i="14"/>
  <c r="IU133" i="14"/>
  <c r="JB132" i="14"/>
  <c r="JA132" i="14"/>
  <c r="IZ132" i="14"/>
  <c r="IY132" i="14"/>
  <c r="IX132" i="14"/>
  <c r="IW132" i="14"/>
  <c r="IV132" i="14"/>
  <c r="IU132" i="14"/>
  <c r="JB131" i="14"/>
  <c r="JA131" i="14"/>
  <c r="IZ131" i="14"/>
  <c r="IY131" i="14"/>
  <c r="IX131" i="14"/>
  <c r="IW131" i="14"/>
  <c r="IV131" i="14"/>
  <c r="IU131" i="14"/>
  <c r="JB130" i="14"/>
  <c r="JA130" i="14"/>
  <c r="IZ130" i="14"/>
  <c r="IY130" i="14"/>
  <c r="IX130" i="14"/>
  <c r="IW130" i="14"/>
  <c r="IV130" i="14"/>
  <c r="IU130" i="14"/>
  <c r="JB129" i="14"/>
  <c r="JA129" i="14"/>
  <c r="IZ129" i="14"/>
  <c r="IY129" i="14"/>
  <c r="IX129" i="14"/>
  <c r="IW129" i="14"/>
  <c r="IV129" i="14"/>
  <c r="IU129" i="14"/>
  <c r="JB128" i="14"/>
  <c r="JA128" i="14"/>
  <c r="IZ128" i="14"/>
  <c r="IY128" i="14"/>
  <c r="IX128" i="14"/>
  <c r="IW128" i="14"/>
  <c r="IV128" i="14"/>
  <c r="IU128" i="14"/>
  <c r="JB127" i="14"/>
  <c r="JA127" i="14"/>
  <c r="IZ127" i="14"/>
  <c r="IY127" i="14"/>
  <c r="IX127" i="14"/>
  <c r="IW127" i="14"/>
  <c r="IV127" i="14"/>
  <c r="IU127" i="14"/>
  <c r="JB126" i="14"/>
  <c r="JA126" i="14"/>
  <c r="IZ126" i="14"/>
  <c r="IY126" i="14"/>
  <c r="IX126" i="14"/>
  <c r="IW126" i="14"/>
  <c r="IV126" i="14"/>
  <c r="JD126" i="14" s="1"/>
  <c r="JE126" i="14" s="1"/>
  <c r="JF126" i="14" s="1"/>
  <c r="JG126" i="14" s="1"/>
  <c r="JH126" i="14" s="1"/>
  <c r="IU126" i="14"/>
  <c r="JB125" i="14"/>
  <c r="JA125" i="14"/>
  <c r="IZ125" i="14"/>
  <c r="IY125" i="14"/>
  <c r="IX125" i="14"/>
  <c r="IW125" i="14"/>
  <c r="IV125" i="14"/>
  <c r="JD125" i="14"/>
  <c r="JE125" i="14"/>
  <c r="JF125" i="14" s="1"/>
  <c r="JG125" i="14" s="1"/>
  <c r="JH125" i="14" s="1"/>
  <c r="IU125" i="14"/>
  <c r="JB124" i="14"/>
  <c r="JA124" i="14"/>
  <c r="IZ124" i="14"/>
  <c r="IY124" i="14"/>
  <c r="IX124" i="14"/>
  <c r="IW124" i="14"/>
  <c r="IV124" i="14"/>
  <c r="IU124" i="14"/>
  <c r="JB123" i="14"/>
  <c r="JA123" i="14"/>
  <c r="IZ123" i="14"/>
  <c r="IY123" i="14"/>
  <c r="IX123" i="14"/>
  <c r="IW123" i="14"/>
  <c r="IV123" i="14"/>
  <c r="IU123" i="14"/>
  <c r="JB122" i="14"/>
  <c r="JA122" i="14"/>
  <c r="IZ122" i="14"/>
  <c r="IY122" i="14"/>
  <c r="IX122" i="14"/>
  <c r="IW122" i="14"/>
  <c r="IV122" i="14"/>
  <c r="IU122" i="14"/>
  <c r="JB121" i="14"/>
  <c r="JA121" i="14"/>
  <c r="IZ121" i="14"/>
  <c r="IY121" i="14"/>
  <c r="IX121" i="14"/>
  <c r="IW121" i="14"/>
  <c r="IV121" i="14"/>
  <c r="IU121" i="14"/>
  <c r="JB120" i="14"/>
  <c r="JA120" i="14"/>
  <c r="IZ120" i="14"/>
  <c r="IY120" i="14"/>
  <c r="IX120" i="14"/>
  <c r="IW120" i="14"/>
  <c r="IV120" i="14"/>
  <c r="IU120" i="14"/>
  <c r="JB119" i="14"/>
  <c r="JA119" i="14"/>
  <c r="IZ119" i="14"/>
  <c r="IY119" i="14"/>
  <c r="IX119" i="14"/>
  <c r="IW119" i="14"/>
  <c r="IV119" i="14"/>
  <c r="IU119" i="14"/>
  <c r="JB118" i="14"/>
  <c r="JA118" i="14"/>
  <c r="IZ118" i="14"/>
  <c r="IY118" i="14"/>
  <c r="IX118" i="14"/>
  <c r="IW118" i="14"/>
  <c r="IV118" i="14"/>
  <c r="IU118" i="14"/>
  <c r="JE117" i="14"/>
  <c r="JD117" i="14"/>
  <c r="JB117" i="14"/>
  <c r="JA117" i="14"/>
  <c r="IZ117" i="14"/>
  <c r="IY117" i="14"/>
  <c r="IX117" i="14"/>
  <c r="IW117" i="14"/>
  <c r="JF117" i="14" s="1"/>
  <c r="IV117" i="14"/>
  <c r="IU117" i="14"/>
  <c r="JB116" i="14"/>
  <c r="JA116" i="14"/>
  <c r="IZ116" i="14"/>
  <c r="IY116" i="14"/>
  <c r="IX116" i="14"/>
  <c r="IW116" i="14"/>
  <c r="JD116" i="14" s="1"/>
  <c r="JE116" i="14" s="1"/>
  <c r="JF116" i="14" s="1"/>
  <c r="JG116" i="14" s="1"/>
  <c r="JH116" i="14" s="1"/>
  <c r="IV116" i="14"/>
  <c r="IU116" i="14"/>
  <c r="JD115" i="14"/>
  <c r="JB115" i="14"/>
  <c r="JA115" i="14"/>
  <c r="IZ115" i="14"/>
  <c r="IY115" i="14"/>
  <c r="IX115" i="14"/>
  <c r="JE115" i="14" s="1"/>
  <c r="JF115" i="14" s="1"/>
  <c r="JG115" i="14" s="1"/>
  <c r="JH115" i="14" s="1"/>
  <c r="IW115" i="14"/>
  <c r="IV115" i="14"/>
  <c r="IU115" i="14"/>
  <c r="JH114" i="14"/>
  <c r="JG114" i="14"/>
  <c r="JF114" i="14"/>
  <c r="JE114" i="14"/>
  <c r="JD114" i="14"/>
  <c r="JB114" i="14"/>
  <c r="JA114" i="14"/>
  <c r="IZ114" i="14"/>
  <c r="IY114" i="14"/>
  <c r="IX114" i="14"/>
  <c r="IW114" i="14"/>
  <c r="IV114" i="14"/>
  <c r="IU114" i="14"/>
  <c r="JB113" i="14"/>
  <c r="JA113" i="14"/>
  <c r="IZ113" i="14"/>
  <c r="IY113" i="14"/>
  <c r="IX113" i="14"/>
  <c r="IW113" i="14"/>
  <c r="IV113" i="14"/>
  <c r="IU113" i="14"/>
  <c r="JB112" i="14"/>
  <c r="JA112" i="14"/>
  <c r="IZ112" i="14"/>
  <c r="IY112" i="14"/>
  <c r="IX112" i="14"/>
  <c r="IW112" i="14"/>
  <c r="IV112" i="14"/>
  <c r="IU112" i="14"/>
  <c r="JB111" i="14"/>
  <c r="JA111" i="14"/>
  <c r="IZ111" i="14"/>
  <c r="IY111" i="14"/>
  <c r="IX111" i="14"/>
  <c r="IW111" i="14"/>
  <c r="IV111" i="14"/>
  <c r="IU111" i="14"/>
  <c r="JB110" i="14"/>
  <c r="JA110" i="14"/>
  <c r="IZ110" i="14"/>
  <c r="IY110" i="14"/>
  <c r="IX110" i="14"/>
  <c r="IW110" i="14"/>
  <c r="IV110" i="14"/>
  <c r="IU110" i="14"/>
  <c r="JD109" i="14"/>
  <c r="JB109" i="14"/>
  <c r="JA109" i="14"/>
  <c r="IZ109" i="14"/>
  <c r="IY109" i="14"/>
  <c r="IX109" i="14"/>
  <c r="IW109" i="14"/>
  <c r="IV109" i="14"/>
  <c r="JE109" i="14" s="1"/>
  <c r="JF109" i="14" s="1"/>
  <c r="JG109" i="14" s="1"/>
  <c r="JH109" i="14" s="1"/>
  <c r="IU109" i="14"/>
  <c r="JB108" i="14"/>
  <c r="JA108" i="14"/>
  <c r="IZ108" i="14"/>
  <c r="IY108" i="14"/>
  <c r="IX108" i="14"/>
  <c r="IW108" i="14"/>
  <c r="IV108" i="14"/>
  <c r="IU108" i="14"/>
  <c r="JB107" i="14"/>
  <c r="JA107" i="14"/>
  <c r="IZ107" i="14"/>
  <c r="IY107" i="14"/>
  <c r="IX107" i="14"/>
  <c r="IW107" i="14"/>
  <c r="IV107" i="14"/>
  <c r="JD107" i="14" s="1"/>
  <c r="JE107" i="14" s="1"/>
  <c r="JF107" i="14" s="1"/>
  <c r="JG107" i="14" s="1"/>
  <c r="JH107" i="14" s="1"/>
  <c r="IU107" i="14"/>
  <c r="JB106" i="14"/>
  <c r="JA106" i="14"/>
  <c r="IZ106" i="14"/>
  <c r="IY106" i="14"/>
  <c r="IX106" i="14"/>
  <c r="IW106" i="14"/>
  <c r="IV106" i="14"/>
  <c r="JD106" i="14" s="1"/>
  <c r="JE106" i="14" s="1"/>
  <c r="JF106" i="14" s="1"/>
  <c r="JG106" i="14" s="1"/>
  <c r="JH106" i="14" s="1"/>
  <c r="IU106" i="14"/>
  <c r="JB105" i="14"/>
  <c r="JA105" i="14"/>
  <c r="IZ105" i="14"/>
  <c r="IY105" i="14"/>
  <c r="IX105" i="14"/>
  <c r="IW105" i="14"/>
  <c r="IV105" i="14"/>
  <c r="JD105" i="14" s="1"/>
  <c r="JE105" i="14" s="1"/>
  <c r="JF105" i="14" s="1"/>
  <c r="JG105" i="14" s="1"/>
  <c r="JH105" i="14" s="1"/>
  <c r="IU105" i="14"/>
  <c r="JE104" i="14"/>
  <c r="JD104" i="14"/>
  <c r="JB104" i="14"/>
  <c r="JA104" i="14"/>
  <c r="IZ104" i="14"/>
  <c r="IY104" i="14"/>
  <c r="IX104" i="14"/>
  <c r="IW104" i="14"/>
  <c r="IV104" i="14"/>
  <c r="IU104" i="14"/>
  <c r="JF103" i="14"/>
  <c r="JE103" i="14"/>
  <c r="JD103" i="14"/>
  <c r="JB103" i="14"/>
  <c r="JA103" i="14"/>
  <c r="IZ103" i="14"/>
  <c r="IY103" i="14"/>
  <c r="IX103" i="14"/>
  <c r="IW103" i="14"/>
  <c r="IV103" i="14"/>
  <c r="IU103" i="14"/>
  <c r="JF102" i="14"/>
  <c r="JE102" i="14"/>
  <c r="JD102" i="14"/>
  <c r="JB102" i="14"/>
  <c r="JA102" i="14"/>
  <c r="IZ102" i="14"/>
  <c r="IY102" i="14"/>
  <c r="IX102" i="14"/>
  <c r="IW102" i="14"/>
  <c r="IV102" i="14"/>
  <c r="IU102" i="14"/>
  <c r="JD101" i="14"/>
  <c r="JB101" i="14"/>
  <c r="JA101" i="14"/>
  <c r="IZ101" i="14"/>
  <c r="IY101" i="14"/>
  <c r="IX101" i="14"/>
  <c r="IW101" i="14"/>
  <c r="IV101" i="14"/>
  <c r="IU101" i="14"/>
  <c r="JB100" i="14"/>
  <c r="JA100" i="14"/>
  <c r="IZ100" i="14"/>
  <c r="IY100" i="14"/>
  <c r="IX100" i="14"/>
  <c r="IW100" i="14"/>
  <c r="IV100" i="14"/>
  <c r="IU100" i="14"/>
  <c r="JF99" i="14"/>
  <c r="JE99" i="14"/>
  <c r="JD99" i="14"/>
  <c r="JB99" i="14"/>
  <c r="JA99" i="14"/>
  <c r="IZ99" i="14"/>
  <c r="IY99" i="14"/>
  <c r="IX99" i="14"/>
  <c r="IW99" i="14"/>
  <c r="IV99" i="14"/>
  <c r="IU99" i="14"/>
  <c r="JB98" i="14"/>
  <c r="JA98" i="14"/>
  <c r="IZ98" i="14"/>
  <c r="IY98" i="14"/>
  <c r="IX98" i="14"/>
  <c r="IW98" i="14"/>
  <c r="IV98" i="14"/>
  <c r="IU98" i="14"/>
  <c r="JB97" i="14"/>
  <c r="JA97" i="14"/>
  <c r="IZ97" i="14"/>
  <c r="IY97" i="14"/>
  <c r="IX97" i="14"/>
  <c r="IW97" i="14"/>
  <c r="IV97" i="14"/>
  <c r="IU97" i="14"/>
  <c r="JB96" i="14"/>
  <c r="JA96" i="14"/>
  <c r="IZ96" i="14"/>
  <c r="IY96" i="14"/>
  <c r="IX96" i="14"/>
  <c r="IW96" i="14"/>
  <c r="IV96" i="14"/>
  <c r="IU96" i="14"/>
  <c r="JB95" i="14"/>
  <c r="JA95" i="14"/>
  <c r="IZ95" i="14"/>
  <c r="IY95" i="14"/>
  <c r="IX95" i="14"/>
  <c r="IW95" i="14"/>
  <c r="IV95" i="14"/>
  <c r="IU95" i="14"/>
  <c r="JB94" i="14"/>
  <c r="JA94" i="14"/>
  <c r="IZ94" i="14"/>
  <c r="IY94" i="14"/>
  <c r="IX94" i="14"/>
  <c r="IW94" i="14"/>
  <c r="IV94" i="14"/>
  <c r="IU94" i="14"/>
  <c r="JB93" i="14"/>
  <c r="JA93" i="14"/>
  <c r="IZ93" i="14"/>
  <c r="IY93" i="14"/>
  <c r="IX93" i="14"/>
  <c r="IW93" i="14"/>
  <c r="IV93" i="14"/>
  <c r="JD93" i="14"/>
  <c r="JE93" i="14"/>
  <c r="JF93" i="14" s="1"/>
  <c r="JG93" i="14"/>
  <c r="JH93" i="14" s="1"/>
  <c r="IU93" i="14"/>
  <c r="JB92" i="14"/>
  <c r="JA92" i="14"/>
  <c r="IZ92" i="14"/>
  <c r="IY92" i="14"/>
  <c r="IX92" i="14"/>
  <c r="IW92" i="14"/>
  <c r="IV92" i="14"/>
  <c r="JD92" i="14" s="1"/>
  <c r="JE92" i="14" s="1"/>
  <c r="JF92" i="14" s="1"/>
  <c r="JG92" i="14" s="1"/>
  <c r="JH92" i="14" s="1"/>
  <c r="IU92" i="14"/>
  <c r="JB91" i="14"/>
  <c r="JA91" i="14"/>
  <c r="IZ91" i="14"/>
  <c r="IY91" i="14"/>
  <c r="IX91" i="14"/>
  <c r="IW91" i="14"/>
  <c r="IV91" i="14"/>
  <c r="JD91" i="14" s="1"/>
  <c r="IU91" i="14"/>
  <c r="JD90" i="14"/>
  <c r="JB90" i="14"/>
  <c r="JA90" i="14"/>
  <c r="IZ90" i="14"/>
  <c r="IY90" i="14"/>
  <c r="IX90" i="14"/>
  <c r="IW90" i="14"/>
  <c r="JE90" i="14" s="1"/>
  <c r="JF90" i="14" s="1"/>
  <c r="JG90" i="14" s="1"/>
  <c r="JH90" i="14" s="1"/>
  <c r="IV90" i="14"/>
  <c r="IU90" i="14"/>
  <c r="JB89" i="14"/>
  <c r="JA89" i="14"/>
  <c r="IZ89" i="14"/>
  <c r="IY89" i="14"/>
  <c r="IX89" i="14"/>
  <c r="IW89" i="14"/>
  <c r="JD89" i="14" s="1"/>
  <c r="IV89" i="14"/>
  <c r="IU89" i="14"/>
  <c r="JD88" i="14"/>
  <c r="JB88" i="14"/>
  <c r="JA88" i="14"/>
  <c r="IZ88" i="14"/>
  <c r="IY88" i="14"/>
  <c r="IX88" i="14"/>
  <c r="JE88" i="14" s="1"/>
  <c r="JF88" i="14" s="1"/>
  <c r="JG88" i="14" s="1"/>
  <c r="JH88" i="14" s="1"/>
  <c r="IW88" i="14"/>
  <c r="IV88" i="14"/>
  <c r="IU88" i="14"/>
  <c r="JD87" i="14"/>
  <c r="JB87" i="14"/>
  <c r="JA87" i="14"/>
  <c r="IZ87" i="14"/>
  <c r="IY87" i="14"/>
  <c r="IX87" i="14"/>
  <c r="IW87" i="14"/>
  <c r="IV87" i="14"/>
  <c r="IU87" i="14"/>
  <c r="JF86" i="14"/>
  <c r="JE86" i="14"/>
  <c r="JD86" i="14"/>
  <c r="JB86" i="14"/>
  <c r="JA86" i="14"/>
  <c r="IZ86" i="14"/>
  <c r="IY86" i="14"/>
  <c r="IX86" i="14"/>
  <c r="IW86" i="14"/>
  <c r="IV86" i="14"/>
  <c r="IU86" i="14"/>
  <c r="JB85" i="14"/>
  <c r="JA85" i="14"/>
  <c r="IZ85" i="14"/>
  <c r="IY85" i="14"/>
  <c r="IX85" i="14"/>
  <c r="IW85" i="14"/>
  <c r="IV85" i="14"/>
  <c r="IU85" i="14"/>
  <c r="JB84" i="14"/>
  <c r="JA84" i="14"/>
  <c r="IZ84" i="14"/>
  <c r="IY84" i="14"/>
  <c r="IX84" i="14"/>
  <c r="IW84" i="14"/>
  <c r="IV84" i="14"/>
  <c r="IU84" i="14"/>
  <c r="JB83" i="14"/>
  <c r="JA83" i="14"/>
  <c r="IZ83" i="14"/>
  <c r="IY83" i="14"/>
  <c r="IX83" i="14"/>
  <c r="IW83" i="14"/>
  <c r="IV83" i="14"/>
  <c r="JD83" i="14" s="1"/>
  <c r="JE83" i="14" s="1"/>
  <c r="JF83" i="14" s="1"/>
  <c r="JG83" i="14" s="1"/>
  <c r="JH83" i="14" s="1"/>
  <c r="IU83" i="14"/>
  <c r="JB82" i="14"/>
  <c r="JA82" i="14"/>
  <c r="IZ82" i="14"/>
  <c r="IY82" i="14"/>
  <c r="IX82" i="14"/>
  <c r="IW82" i="14"/>
  <c r="IV82" i="14"/>
  <c r="IU82" i="14"/>
  <c r="JB81" i="14"/>
  <c r="JA81" i="14"/>
  <c r="IZ81" i="14"/>
  <c r="IY81" i="14"/>
  <c r="IX81" i="14"/>
  <c r="IW81" i="14"/>
  <c r="IV81" i="14"/>
  <c r="IU81" i="14"/>
  <c r="JF80" i="14"/>
  <c r="JE80" i="14"/>
  <c r="JD80" i="14"/>
  <c r="JB80" i="14"/>
  <c r="JA80" i="14"/>
  <c r="IZ80" i="14"/>
  <c r="IY80" i="14"/>
  <c r="IX80" i="14"/>
  <c r="JG80" i="14" s="1"/>
  <c r="JH80" i="14" s="1"/>
  <c r="IW80" i="14"/>
  <c r="IV80" i="14"/>
  <c r="IU80" i="14"/>
  <c r="JB79" i="14"/>
  <c r="JA79" i="14"/>
  <c r="IZ79" i="14"/>
  <c r="IY79" i="14"/>
  <c r="IX79" i="14"/>
  <c r="JD79" i="14" s="1"/>
  <c r="JE79" i="14" s="1"/>
  <c r="JF79" i="14" s="1"/>
  <c r="JG79" i="14" s="1"/>
  <c r="JH79" i="14" s="1"/>
  <c r="IW79" i="14"/>
  <c r="IV79" i="14"/>
  <c r="IU79" i="14"/>
  <c r="JE78" i="14"/>
  <c r="JD78" i="14"/>
  <c r="JB78" i="14"/>
  <c r="JA78" i="14"/>
  <c r="IZ78" i="14"/>
  <c r="IY78" i="14"/>
  <c r="IX78" i="14"/>
  <c r="IW78" i="14"/>
  <c r="IV78" i="14"/>
  <c r="IU78" i="14"/>
  <c r="JB77" i="14"/>
  <c r="JA77" i="14"/>
  <c r="IZ77" i="14"/>
  <c r="IY77" i="14"/>
  <c r="IX77" i="14"/>
  <c r="IW77" i="14"/>
  <c r="IV77" i="14"/>
  <c r="IU77" i="14"/>
  <c r="JF76" i="14"/>
  <c r="JE76" i="14"/>
  <c r="JD76" i="14"/>
  <c r="JB76" i="14"/>
  <c r="JA76" i="14"/>
  <c r="IZ76" i="14"/>
  <c r="IY76" i="14"/>
  <c r="IX76" i="14"/>
  <c r="IW76" i="14"/>
  <c r="IV76" i="14"/>
  <c r="IU76" i="14"/>
  <c r="JH75" i="14"/>
  <c r="JG75" i="14"/>
  <c r="JF75" i="14"/>
  <c r="JE75" i="14"/>
  <c r="JD75" i="14"/>
  <c r="JB75" i="14"/>
  <c r="JA75" i="14"/>
  <c r="IZ75" i="14"/>
  <c r="IY75" i="14"/>
  <c r="IX75" i="14"/>
  <c r="IW75" i="14"/>
  <c r="IV75" i="14"/>
  <c r="IU75" i="14"/>
  <c r="JB74" i="14"/>
  <c r="JA74" i="14"/>
  <c r="IZ74" i="14"/>
  <c r="IY74" i="14"/>
  <c r="IX74" i="14"/>
  <c r="IW74" i="14"/>
  <c r="IV74" i="14"/>
  <c r="IU74" i="14"/>
  <c r="JD73" i="14"/>
  <c r="JB73" i="14"/>
  <c r="JA73" i="14"/>
  <c r="IZ73" i="14"/>
  <c r="IY73" i="14"/>
  <c r="IX73" i="14"/>
  <c r="IW73" i="14"/>
  <c r="IV73" i="14"/>
  <c r="IU73" i="14"/>
  <c r="JD72" i="14"/>
  <c r="JB72" i="14"/>
  <c r="JA72" i="14"/>
  <c r="IZ72" i="14"/>
  <c r="IY72" i="14"/>
  <c r="IX72" i="14"/>
  <c r="IW72" i="14"/>
  <c r="IV72" i="14"/>
  <c r="JE72" i="14" s="1"/>
  <c r="JF72" i="14"/>
  <c r="JG72" i="14" s="1"/>
  <c r="JH72" i="14" s="1"/>
  <c r="IU72" i="14"/>
  <c r="JB71" i="14"/>
  <c r="JA71" i="14"/>
  <c r="IZ71" i="14"/>
  <c r="IY71" i="14"/>
  <c r="IX71" i="14"/>
  <c r="JD71" i="14" s="1"/>
  <c r="JE71" i="14" s="1"/>
  <c r="JF71" i="14" s="1"/>
  <c r="JG71" i="14" s="1"/>
  <c r="JH71" i="14" s="1"/>
  <c r="IW71" i="14"/>
  <c r="IV71" i="14"/>
  <c r="IU71" i="14"/>
  <c r="JB70" i="14"/>
  <c r="JA70" i="14"/>
  <c r="IZ70" i="14"/>
  <c r="IY70" i="14"/>
  <c r="IX70" i="14"/>
  <c r="IW70" i="14"/>
  <c r="IV70" i="14"/>
  <c r="IU70" i="14"/>
  <c r="JD69" i="14"/>
  <c r="JB69" i="14"/>
  <c r="JA69" i="14"/>
  <c r="IZ69" i="14"/>
  <c r="IY69" i="14"/>
  <c r="IX69" i="14"/>
  <c r="IW69" i="14"/>
  <c r="IV69" i="14"/>
  <c r="IU69" i="14"/>
  <c r="JB68" i="14"/>
  <c r="JA68" i="14"/>
  <c r="IZ68" i="14"/>
  <c r="IY68" i="14"/>
  <c r="IX68" i="14"/>
  <c r="IW68" i="14"/>
  <c r="IV68" i="14"/>
  <c r="IU68" i="14"/>
  <c r="JB67" i="14"/>
  <c r="JA67" i="14"/>
  <c r="IZ67" i="14"/>
  <c r="IY67" i="14"/>
  <c r="IX67" i="14"/>
  <c r="IW67" i="14"/>
  <c r="IV67" i="14"/>
  <c r="IU67" i="14"/>
  <c r="JB66" i="14"/>
  <c r="JA66" i="14"/>
  <c r="IZ66" i="14"/>
  <c r="IY66" i="14"/>
  <c r="IX66" i="14"/>
  <c r="IW66" i="14"/>
  <c r="IV66" i="14"/>
  <c r="JD66" i="14" s="1"/>
  <c r="JE66" i="14" s="1"/>
  <c r="JF66" i="14" s="1"/>
  <c r="JG66" i="14" s="1"/>
  <c r="JH66" i="14" s="1"/>
  <c r="IU66" i="14"/>
  <c r="AD13" i="2" s="1" a="1"/>
  <c r="AD13" i="2" s="1"/>
  <c r="JE65" i="14"/>
  <c r="JD65" i="14"/>
  <c r="JB65" i="14"/>
  <c r="JA65" i="14"/>
  <c r="IZ65" i="14"/>
  <c r="IY65" i="14"/>
  <c r="IX65" i="14"/>
  <c r="IW65" i="14"/>
  <c r="JF65" i="14" s="1"/>
  <c r="JG65" i="14" s="1"/>
  <c r="JH65" i="14" s="1"/>
  <c r="IV65" i="14"/>
  <c r="IU65" i="14"/>
  <c r="JB64" i="14"/>
  <c r="JA64" i="14"/>
  <c r="IZ64" i="14"/>
  <c r="IY64" i="14"/>
  <c r="IX64" i="14"/>
  <c r="IW64" i="14"/>
  <c r="JD64" i="14" s="1"/>
  <c r="JE64" i="14" s="1"/>
  <c r="JF64" i="14" s="1"/>
  <c r="JG64" i="14" s="1"/>
  <c r="JH64" i="14" s="1"/>
  <c r="IV64" i="14"/>
  <c r="IU64" i="14"/>
  <c r="JB63" i="14"/>
  <c r="JA63" i="14"/>
  <c r="IZ63" i="14"/>
  <c r="IY63" i="14"/>
  <c r="IX63" i="14"/>
  <c r="IW63" i="14"/>
  <c r="IV63" i="14"/>
  <c r="IU63" i="14"/>
  <c r="JD62" i="14"/>
  <c r="JB62" i="14"/>
  <c r="JA62" i="14"/>
  <c r="IZ62" i="14"/>
  <c r="IY62" i="14"/>
  <c r="IX62" i="14"/>
  <c r="JE62" i="14" s="1"/>
  <c r="JF62" i="14" s="1"/>
  <c r="JG62" i="14" s="1"/>
  <c r="JH62" i="14" s="1"/>
  <c r="IW62" i="14"/>
  <c r="IV62" i="14"/>
  <c r="IU62" i="14"/>
  <c r="JB61" i="14"/>
  <c r="JA61" i="14"/>
  <c r="IZ61" i="14"/>
  <c r="IY61" i="14"/>
  <c r="IX61" i="14"/>
  <c r="IW61" i="14"/>
  <c r="IV61" i="14"/>
  <c r="IU61" i="14"/>
  <c r="JB60" i="14"/>
  <c r="JA60" i="14"/>
  <c r="IZ60" i="14"/>
  <c r="IY60" i="14"/>
  <c r="IX60" i="14"/>
  <c r="IW60" i="14"/>
  <c r="IV60" i="14"/>
  <c r="IU60" i="14"/>
  <c r="JB59" i="14"/>
  <c r="JA59" i="14"/>
  <c r="IZ59" i="14"/>
  <c r="IY59" i="14"/>
  <c r="IX59" i="14"/>
  <c r="IW59" i="14"/>
  <c r="IV59" i="14"/>
  <c r="IU59" i="14"/>
  <c r="JE58" i="14"/>
  <c r="JD58" i="14"/>
  <c r="JB58" i="14"/>
  <c r="JA58" i="14"/>
  <c r="IZ58" i="14"/>
  <c r="IY58" i="14"/>
  <c r="IX58" i="14"/>
  <c r="IW58" i="14"/>
  <c r="IV58" i="14"/>
  <c r="IU58" i="14"/>
  <c r="JD57" i="14"/>
  <c r="JB57" i="14"/>
  <c r="JA57" i="14"/>
  <c r="IZ57" i="14"/>
  <c r="IY57" i="14"/>
  <c r="IX57" i="14"/>
  <c r="IW57" i="14"/>
  <c r="IV57" i="14"/>
  <c r="IU57" i="14"/>
  <c r="JB56" i="14"/>
  <c r="JA56" i="14"/>
  <c r="IZ56" i="14"/>
  <c r="IY56" i="14"/>
  <c r="IX56" i="14"/>
  <c r="IW56" i="14"/>
  <c r="IV56" i="14"/>
  <c r="JD56" i="14" s="1"/>
  <c r="JE56" i="14" s="1"/>
  <c r="JF56" i="14" s="1"/>
  <c r="JG56" i="14" s="1"/>
  <c r="JH56" i="14" s="1"/>
  <c r="IU56" i="14"/>
  <c r="JB55" i="14"/>
  <c r="JA55" i="14"/>
  <c r="IZ55" i="14"/>
  <c r="IY55" i="14"/>
  <c r="IX55" i="14"/>
  <c r="IW55" i="14"/>
  <c r="IV55" i="14"/>
  <c r="JD55" i="14" s="1"/>
  <c r="JE55" i="14" s="1"/>
  <c r="JF55" i="14" s="1"/>
  <c r="JG55" i="14" s="1"/>
  <c r="JH55" i="14" s="1"/>
  <c r="IU55" i="14"/>
  <c r="JB54" i="14"/>
  <c r="JA54" i="14"/>
  <c r="IZ54" i="14"/>
  <c r="IY54" i="14"/>
  <c r="IX54" i="14"/>
  <c r="IW54" i="14"/>
  <c r="JD54" i="14" s="1"/>
  <c r="IV54" i="14"/>
  <c r="IU54" i="14"/>
  <c r="JE53" i="14"/>
  <c r="JD53" i="14"/>
  <c r="JB53" i="14"/>
  <c r="JA53" i="14"/>
  <c r="IZ53" i="14"/>
  <c r="IY53" i="14"/>
  <c r="JF53" i="14" s="1"/>
  <c r="JG53" i="14" s="1"/>
  <c r="JH53" i="14" s="1"/>
  <c r="IX53" i="14"/>
  <c r="IW53" i="14"/>
  <c r="IV53" i="14"/>
  <c r="IU53" i="14"/>
  <c r="JB52" i="14"/>
  <c r="JA52" i="14"/>
  <c r="IZ52" i="14"/>
  <c r="IY52" i="14"/>
  <c r="IX52" i="14"/>
  <c r="IW52" i="14"/>
  <c r="IV52" i="14"/>
  <c r="IU52" i="14"/>
  <c r="JB51" i="14"/>
  <c r="JA51" i="14"/>
  <c r="IZ51" i="14"/>
  <c r="IY51" i="14"/>
  <c r="IX51" i="14"/>
  <c r="IW51" i="14"/>
  <c r="IV51" i="14"/>
  <c r="JD51" i="14"/>
  <c r="JE51" i="14" s="1"/>
  <c r="JF51" i="14" s="1"/>
  <c r="JG51" i="14" s="1"/>
  <c r="JH51" i="14" s="1"/>
  <c r="IU51" i="14"/>
  <c r="JF50" i="14"/>
  <c r="JE50" i="14"/>
  <c r="JD50" i="14"/>
  <c r="JB50" i="14"/>
  <c r="JA50" i="14"/>
  <c r="IZ50" i="14"/>
  <c r="IY50" i="14"/>
  <c r="IX50" i="14"/>
  <c r="IW50" i="14"/>
  <c r="IV50" i="14"/>
  <c r="JG50" i="14" s="1"/>
  <c r="JH50" i="14" s="1"/>
  <c r="IU50" i="14"/>
  <c r="JF49" i="14"/>
  <c r="JE49" i="14"/>
  <c r="JD49" i="14"/>
  <c r="JB49" i="14"/>
  <c r="JA49" i="14"/>
  <c r="IZ49" i="14"/>
  <c r="IY49" i="14"/>
  <c r="IX49" i="14"/>
  <c r="IW49" i="14"/>
  <c r="IV49" i="14"/>
  <c r="IU49" i="14"/>
  <c r="JE48" i="14"/>
  <c r="JD48" i="14"/>
  <c r="JB48" i="14"/>
  <c r="JA48" i="14"/>
  <c r="IZ48" i="14"/>
  <c r="IY48" i="14"/>
  <c r="IX48" i="14"/>
  <c r="IW48" i="14"/>
  <c r="IV48" i="14"/>
  <c r="IU48" i="14"/>
  <c r="JF47" i="14"/>
  <c r="JE47" i="14"/>
  <c r="JD47" i="14"/>
  <c r="JB47" i="14"/>
  <c r="JA47" i="14"/>
  <c r="IZ47" i="14"/>
  <c r="IY47" i="14"/>
  <c r="IX47" i="14"/>
  <c r="IW47" i="14"/>
  <c r="IV47" i="14"/>
  <c r="JG47" i="14" s="1"/>
  <c r="JH47" i="14" s="1"/>
  <c r="IU47" i="14"/>
  <c r="JB46" i="14"/>
  <c r="JA46" i="14"/>
  <c r="IZ46" i="14"/>
  <c r="IY46" i="14"/>
  <c r="IX46" i="14"/>
  <c r="IW46" i="14"/>
  <c r="IV46" i="14"/>
  <c r="JD46" i="14" s="1"/>
  <c r="JE46" i="14" s="1"/>
  <c r="JF46" i="14" s="1"/>
  <c r="JG46" i="14" s="1"/>
  <c r="JH46" i="14" s="1"/>
  <c r="IU46" i="14"/>
  <c r="JB45" i="14"/>
  <c r="JA45" i="14"/>
  <c r="IZ45" i="14"/>
  <c r="IY45" i="14"/>
  <c r="IX45" i="14"/>
  <c r="IW45" i="14"/>
  <c r="IV45" i="14"/>
  <c r="JD45" i="14" s="1"/>
  <c r="JE45" i="14" s="1"/>
  <c r="JF45" i="14" s="1"/>
  <c r="JG45" i="14" s="1"/>
  <c r="JH45" i="14" s="1"/>
  <c r="IU45" i="14"/>
  <c r="JB44" i="14"/>
  <c r="JA44" i="14"/>
  <c r="IZ44" i="14"/>
  <c r="IY44" i="14"/>
  <c r="IX44" i="14"/>
  <c r="IW44" i="14"/>
  <c r="IV44" i="14"/>
  <c r="IU44" i="14"/>
  <c r="JB43" i="14"/>
  <c r="JA43" i="14"/>
  <c r="IZ43" i="14"/>
  <c r="IY43" i="14"/>
  <c r="IX43" i="14"/>
  <c r="IW43" i="14"/>
  <c r="IV43" i="14"/>
  <c r="JD43" i="14"/>
  <c r="JE43" i="14" s="1"/>
  <c r="JF43" i="14" s="1"/>
  <c r="JG43" i="14" s="1"/>
  <c r="JH43" i="14" s="1"/>
  <c r="IU43" i="14"/>
  <c r="JB42" i="14"/>
  <c r="JA42" i="14"/>
  <c r="IZ42" i="14"/>
  <c r="IY42" i="14"/>
  <c r="IX42" i="14"/>
  <c r="JD42" i="14" s="1"/>
  <c r="JE42" i="14" s="1"/>
  <c r="JF42" i="14" s="1"/>
  <c r="JG42" i="14" s="1"/>
  <c r="JH42" i="14" s="1"/>
  <c r="IW42" i="14"/>
  <c r="IV42" i="14"/>
  <c r="IU42" i="14"/>
  <c r="JB41" i="14"/>
  <c r="JA41" i="14"/>
  <c r="IZ41" i="14"/>
  <c r="IY41" i="14"/>
  <c r="IX41" i="14"/>
  <c r="JD41" i="14" s="1"/>
  <c r="JE41" i="14" s="1"/>
  <c r="JF41" i="14" s="1"/>
  <c r="JG41" i="14" s="1"/>
  <c r="JH41" i="14" s="1"/>
  <c r="IW41" i="14"/>
  <c r="IV41" i="14"/>
  <c r="IU41" i="14"/>
  <c r="JD40" i="14"/>
  <c r="JB40" i="14"/>
  <c r="JA40" i="14"/>
  <c r="IZ40" i="14"/>
  <c r="IY40" i="14"/>
  <c r="IX40" i="14"/>
  <c r="IW40" i="14"/>
  <c r="IV40" i="14"/>
  <c r="IU40" i="14"/>
  <c r="JB39" i="14"/>
  <c r="JA39" i="14"/>
  <c r="IZ39" i="14"/>
  <c r="IY39" i="14"/>
  <c r="IX39" i="14"/>
  <c r="IW39" i="14"/>
  <c r="IV39" i="14"/>
  <c r="IU39" i="14"/>
  <c r="JG38" i="14"/>
  <c r="JF38" i="14"/>
  <c r="JE38" i="14"/>
  <c r="JD38" i="14"/>
  <c r="JB38" i="14"/>
  <c r="JA38" i="14"/>
  <c r="IZ38" i="14"/>
  <c r="IY38" i="14"/>
  <c r="IX38" i="14"/>
  <c r="IW38" i="14"/>
  <c r="IV38" i="14"/>
  <c r="IU38" i="14"/>
  <c r="JB37" i="14"/>
  <c r="JA37" i="14"/>
  <c r="IZ37" i="14"/>
  <c r="IY37" i="14"/>
  <c r="IX37" i="14"/>
  <c r="IW37" i="14"/>
  <c r="IV37" i="14"/>
  <c r="IU37" i="14"/>
  <c r="JB36" i="14"/>
  <c r="JA36" i="14"/>
  <c r="IZ36" i="14"/>
  <c r="IY36" i="14"/>
  <c r="IX36" i="14"/>
  <c r="IW36" i="14"/>
  <c r="IV36" i="14"/>
  <c r="IU36" i="14"/>
  <c r="JE35" i="14"/>
  <c r="JD35" i="14"/>
  <c r="JB35" i="14"/>
  <c r="JA35" i="14"/>
  <c r="IZ35" i="14"/>
  <c r="IY35" i="14"/>
  <c r="IX35" i="14"/>
  <c r="IW35" i="14"/>
  <c r="IV35" i="14"/>
  <c r="IU35" i="14"/>
  <c r="JE34" i="14"/>
  <c r="JD34" i="14"/>
  <c r="JB34" i="14"/>
  <c r="JA34" i="14"/>
  <c r="IZ34" i="14"/>
  <c r="IY34" i="14"/>
  <c r="JF34" i="14" s="1"/>
  <c r="JG34" i="14" s="1"/>
  <c r="JH34" i="14" s="1"/>
  <c r="IX34" i="14"/>
  <c r="IW34" i="14"/>
  <c r="IV34" i="14"/>
  <c r="IU34" i="14"/>
  <c r="JD33" i="14"/>
  <c r="JB33" i="14"/>
  <c r="JA33" i="14"/>
  <c r="IZ33" i="14"/>
  <c r="IY33" i="14"/>
  <c r="IX33" i="14"/>
  <c r="IW33" i="14"/>
  <c r="IV33" i="14"/>
  <c r="IU33" i="14"/>
  <c r="JB32" i="14"/>
  <c r="JA32" i="14"/>
  <c r="IZ32" i="14"/>
  <c r="IY32" i="14"/>
  <c r="IX32" i="14"/>
  <c r="IW32" i="14"/>
  <c r="IV32" i="14"/>
  <c r="IU32" i="14"/>
  <c r="JH31" i="14"/>
  <c r="JG31" i="14"/>
  <c r="JF31" i="14"/>
  <c r="JE31" i="14"/>
  <c r="JD31" i="14"/>
  <c r="JB31" i="14"/>
  <c r="JA31" i="14"/>
  <c r="IZ31" i="14"/>
  <c r="IY31" i="14"/>
  <c r="IX31" i="14"/>
  <c r="IW31" i="14"/>
  <c r="IV31" i="14"/>
  <c r="IU31" i="14"/>
  <c r="JH30" i="14"/>
  <c r="JG30" i="14"/>
  <c r="JF30" i="14"/>
  <c r="JE30" i="14"/>
  <c r="JD30" i="14"/>
  <c r="JB30" i="14"/>
  <c r="JA30" i="14"/>
  <c r="IZ30" i="14"/>
  <c r="IY30" i="14"/>
  <c r="IX30" i="14"/>
  <c r="IW30" i="14"/>
  <c r="IV30" i="14"/>
  <c r="IU30" i="14"/>
  <c r="JB29" i="14"/>
  <c r="JA29" i="14"/>
  <c r="IZ29" i="14"/>
  <c r="IY29" i="14"/>
  <c r="IX29" i="14"/>
  <c r="IW29" i="14"/>
  <c r="IV29" i="14"/>
  <c r="IU29" i="14"/>
  <c r="JB28" i="14"/>
  <c r="JA28" i="14"/>
  <c r="IZ28" i="14"/>
  <c r="IY28" i="14"/>
  <c r="IX28" i="14"/>
  <c r="IW28" i="14"/>
  <c r="IV28" i="14"/>
  <c r="IU28" i="14"/>
  <c r="JB27" i="14"/>
  <c r="JA27" i="14"/>
  <c r="IZ27" i="14"/>
  <c r="IY27" i="14"/>
  <c r="IX27" i="14"/>
  <c r="IW27" i="14"/>
  <c r="IV27" i="14"/>
  <c r="IU27" i="14"/>
  <c r="JB26" i="14"/>
  <c r="JA26" i="14"/>
  <c r="IZ26" i="14"/>
  <c r="IY26" i="14"/>
  <c r="IX26" i="14"/>
  <c r="IW26" i="14"/>
  <c r="IV26" i="14"/>
  <c r="JD26" i="14" s="1"/>
  <c r="JE26" i="14" s="1"/>
  <c r="JF26" i="14" s="1"/>
  <c r="JG26" i="14" s="1"/>
  <c r="JH26" i="14" s="1"/>
  <c r="IU26" i="14"/>
  <c r="JB25" i="14"/>
  <c r="JA25" i="14"/>
  <c r="IZ25" i="14"/>
  <c r="IY25" i="14"/>
  <c r="IX25" i="14"/>
  <c r="IW25" i="14"/>
  <c r="IV25" i="14"/>
  <c r="JD25" i="14" s="1"/>
  <c r="JE25" i="14" s="1"/>
  <c r="JF25" i="14" s="1"/>
  <c r="JG25" i="14" s="1"/>
  <c r="JH25" i="14" s="1"/>
  <c r="IU25" i="14"/>
  <c r="JB24" i="14"/>
  <c r="JA24" i="14"/>
  <c r="IZ24" i="14"/>
  <c r="IY24" i="14"/>
  <c r="IX24" i="14"/>
  <c r="IW24" i="14"/>
  <c r="IV24" i="14"/>
  <c r="IU24" i="14"/>
  <c r="JB23" i="14"/>
  <c r="JA23" i="14"/>
  <c r="IZ23" i="14"/>
  <c r="IY23" i="14"/>
  <c r="IX23" i="14"/>
  <c r="IW23" i="14"/>
  <c r="IV23" i="14"/>
  <c r="IU23" i="14"/>
  <c r="JD22" i="14"/>
  <c r="JB22" i="14"/>
  <c r="JA22" i="14"/>
  <c r="IZ22" i="14"/>
  <c r="IY22" i="14"/>
  <c r="IX22" i="14"/>
  <c r="IW22" i="14"/>
  <c r="IV22" i="14"/>
  <c r="IU22" i="14"/>
  <c r="JE21" i="14"/>
  <c r="JD21" i="14"/>
  <c r="JB21" i="14"/>
  <c r="JA21" i="14"/>
  <c r="IZ21" i="14"/>
  <c r="IY21" i="14"/>
  <c r="IX21" i="14"/>
  <c r="IW21" i="14"/>
  <c r="IV21" i="14"/>
  <c r="IU21" i="14"/>
  <c r="JB20" i="14"/>
  <c r="JA20" i="14"/>
  <c r="IZ20" i="14"/>
  <c r="IY20" i="14"/>
  <c r="IX20" i="14"/>
  <c r="IW20" i="14"/>
  <c r="IV20" i="14"/>
  <c r="JD20" i="14" s="1"/>
  <c r="JE20" i="14" s="1"/>
  <c r="JF20" i="14" s="1"/>
  <c r="JG20" i="14" s="1"/>
  <c r="JH20" i="14" s="1"/>
  <c r="IU20" i="14"/>
  <c r="JE19" i="14"/>
  <c r="JD19" i="14"/>
  <c r="JB19" i="14"/>
  <c r="JA19" i="14"/>
  <c r="IZ19" i="14"/>
  <c r="IY19" i="14"/>
  <c r="IX19" i="14"/>
  <c r="IW19" i="14"/>
  <c r="IV19" i="14"/>
  <c r="IU19" i="14"/>
  <c r="JD18" i="14"/>
  <c r="JB18" i="14"/>
  <c r="JA18" i="14"/>
  <c r="IZ18" i="14"/>
  <c r="IY18" i="14"/>
  <c r="IX18" i="14"/>
  <c r="IW18" i="14"/>
  <c r="IV18" i="14"/>
  <c r="JE18" i="14" s="1"/>
  <c r="JF18" i="14" s="1"/>
  <c r="JG18" i="14" s="1"/>
  <c r="JH18" i="14" s="1"/>
  <c r="IU18" i="14"/>
  <c r="JB17" i="14"/>
  <c r="JA17" i="14"/>
  <c r="IZ17" i="14"/>
  <c r="IY17" i="14"/>
  <c r="IX17" i="14"/>
  <c r="IW17" i="14"/>
  <c r="IV17" i="14"/>
  <c r="JD17" i="14" s="1"/>
  <c r="JE17" i="14" s="1"/>
  <c r="JF17" i="14" s="1"/>
  <c r="JG17" i="14" s="1"/>
  <c r="JH17" i="14" s="1"/>
  <c r="IU17" i="14"/>
  <c r="JE16" i="14"/>
  <c r="JD16" i="14"/>
  <c r="JB16" i="14"/>
  <c r="JA16" i="14"/>
  <c r="IZ16" i="14"/>
  <c r="IY16" i="14"/>
  <c r="IX16" i="14"/>
  <c r="IW16" i="14"/>
  <c r="IV16" i="14"/>
  <c r="IU16" i="14"/>
  <c r="JF15" i="14"/>
  <c r="JE15" i="14"/>
  <c r="JD15" i="14"/>
  <c r="JB15" i="14"/>
  <c r="JA15" i="14"/>
  <c r="IZ15" i="14"/>
  <c r="IY15" i="14"/>
  <c r="IX15" i="14"/>
  <c r="IW15" i="14"/>
  <c r="IV15" i="14"/>
  <c r="IU15" i="14"/>
  <c r="JB14" i="14"/>
  <c r="JA14" i="14"/>
  <c r="IZ14" i="14"/>
  <c r="IY14" i="14"/>
  <c r="IX14" i="14"/>
  <c r="IW14" i="14"/>
  <c r="IV14" i="14"/>
  <c r="IU14" i="14"/>
  <c r="JF13" i="14"/>
  <c r="JE13" i="14"/>
  <c r="JD13" i="14"/>
  <c r="JB13" i="14"/>
  <c r="JA13" i="14"/>
  <c r="IZ13" i="14"/>
  <c r="IY13" i="14"/>
  <c r="IX13" i="14"/>
  <c r="IW13" i="14"/>
  <c r="IV13" i="14"/>
  <c r="IU13" i="14"/>
  <c r="JE12" i="14"/>
  <c r="JD12" i="14"/>
  <c r="JB12" i="14"/>
  <c r="JA12" i="14"/>
  <c r="IZ12" i="14"/>
  <c r="IY12" i="14"/>
  <c r="IX12" i="14"/>
  <c r="IW12" i="14"/>
  <c r="IV12" i="14"/>
  <c r="IU12" i="14"/>
  <c r="JB11" i="14"/>
  <c r="JA11" i="14"/>
  <c r="IZ11" i="14"/>
  <c r="IY11" i="14"/>
  <c r="IX11" i="14"/>
  <c r="IW11" i="14"/>
  <c r="IV11" i="14"/>
  <c r="JD11" i="14"/>
  <c r="JE11" i="14" s="1"/>
  <c r="JF11" i="14" s="1"/>
  <c r="JG11" i="14" s="1"/>
  <c r="JH11" i="14" s="1"/>
  <c r="IU11" i="14"/>
  <c r="JB10" i="14"/>
  <c r="JA10" i="14"/>
  <c r="IZ10" i="14"/>
  <c r="IY10" i="14"/>
  <c r="IX10" i="14"/>
  <c r="IW10" i="14"/>
  <c r="JD10" i="14" s="1"/>
  <c r="JE10" i="14" s="1"/>
  <c r="JF10" i="14" s="1"/>
  <c r="JG10" i="14" s="1"/>
  <c r="JH10" i="14" s="1"/>
  <c r="IV10" i="14"/>
  <c r="IU10" i="14"/>
  <c r="JE9" i="14"/>
  <c r="JD9" i="14"/>
  <c r="JB9" i="14"/>
  <c r="JA9" i="14"/>
  <c r="IZ9" i="14"/>
  <c r="IY9" i="14"/>
  <c r="IX9" i="14"/>
  <c r="IW9" i="14"/>
  <c r="IV9" i="14"/>
  <c r="IU9" i="14"/>
  <c r="JB8" i="14"/>
  <c r="JA8" i="14"/>
  <c r="IZ8" i="14"/>
  <c r="IY8" i="14"/>
  <c r="IX8" i="14"/>
  <c r="IW8" i="14"/>
  <c r="IV8" i="14"/>
  <c r="JF8" i="14" s="1"/>
  <c r="JG8" i="14" s="1"/>
  <c r="JH8" i="14" s="1"/>
  <c r="IU8" i="14"/>
  <c r="JB7" i="14"/>
  <c r="JA7" i="14"/>
  <c r="IZ7" i="14"/>
  <c r="IY7" i="14"/>
  <c r="IX7" i="14"/>
  <c r="IW7" i="14"/>
  <c r="IV7" i="14"/>
  <c r="JD7" i="14" s="1"/>
  <c r="IU7" i="14"/>
  <c r="IT5" i="14"/>
  <c r="IS5" i="14"/>
  <c r="IR5" i="14"/>
  <c r="IQ5" i="14"/>
  <c r="IP5" i="14"/>
  <c r="IO5" i="14"/>
  <c r="IN5" i="14"/>
  <c r="IM5" i="14"/>
  <c r="IL5" i="14"/>
  <c r="IK5" i="14"/>
  <c r="IJ5" i="14"/>
  <c r="II5" i="14"/>
  <c r="IH5" i="14"/>
  <c r="IG5" i="14"/>
  <c r="IF5" i="14"/>
  <c r="IE5" i="14"/>
  <c r="ID5" i="14"/>
  <c r="IC5" i="14"/>
  <c r="IB5" i="14"/>
  <c r="IA5" i="14"/>
  <c r="HZ5" i="14"/>
  <c r="HY5" i="14"/>
  <c r="HX5" i="14"/>
  <c r="HW5" i="14"/>
  <c r="HV5" i="14"/>
  <c r="HU5" i="14"/>
  <c r="HT5" i="14"/>
  <c r="HS5" i="14"/>
  <c r="HR5" i="14"/>
  <c r="HQ5" i="14"/>
  <c r="HP5" i="14"/>
  <c r="HO5" i="14"/>
  <c r="HN5" i="14"/>
  <c r="HM5" i="14"/>
  <c r="HL5" i="14"/>
  <c r="HK5" i="14"/>
  <c r="HJ5" i="14"/>
  <c r="HI5" i="14"/>
  <c r="HH5" i="14"/>
  <c r="HG5" i="14"/>
  <c r="HF5" i="14"/>
  <c r="HE5" i="14"/>
  <c r="HD5" i="14"/>
  <c r="HC5" i="14"/>
  <c r="HB5" i="14"/>
  <c r="HA5" i="14"/>
  <c r="GZ5" i="14"/>
  <c r="GY5" i="14"/>
  <c r="GX5" i="14"/>
  <c r="GW5" i="14"/>
  <c r="GV5" i="14"/>
  <c r="GU5" i="14"/>
  <c r="GT5" i="14"/>
  <c r="GS5" i="14"/>
  <c r="GR5" i="14"/>
  <c r="GQ5" i="14"/>
  <c r="GP5" i="14"/>
  <c r="GO5" i="14"/>
  <c r="GN5" i="14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JH3" i="14"/>
  <c r="JG3" i="14"/>
  <c r="JF3" i="14"/>
  <c r="JE3" i="14"/>
  <c r="JD3" i="14"/>
  <c r="JB3" i="14"/>
  <c r="JA2" i="14"/>
  <c r="IZ2" i="14"/>
  <c r="IY2" i="14"/>
  <c r="IX2" i="14"/>
  <c r="IW2" i="14"/>
  <c r="IV2" i="14"/>
  <c r="IU2" i="14"/>
  <c r="EY81" i="11"/>
  <c r="EX81" i="11"/>
  <c r="EW81" i="11"/>
  <c r="EV81" i="11"/>
  <c r="EU81" i="11"/>
  <c r="ET81" i="11"/>
  <c r="ES81" i="11"/>
  <c r="ER81" i="11"/>
  <c r="EY87" i="11"/>
  <c r="EX87" i="11"/>
  <c r="EW87" i="11"/>
  <c r="EV87" i="11"/>
  <c r="EU87" i="11"/>
  <c r="ET87" i="11"/>
  <c r="ES87" i="11"/>
  <c r="ER87" i="11"/>
  <c r="EY33" i="11"/>
  <c r="EX33" i="11"/>
  <c r="EW33" i="11"/>
  <c r="EV33" i="11"/>
  <c r="EU33" i="11"/>
  <c r="ET33" i="11"/>
  <c r="ES33" i="11"/>
  <c r="ER33" i="11"/>
  <c r="ER90" i="11"/>
  <c r="ES90" i="11"/>
  <c r="ET90" i="11"/>
  <c r="EU90" i="11"/>
  <c r="EV90" i="11"/>
  <c r="EW90" i="11"/>
  <c r="EX90" i="11"/>
  <c r="EY90" i="11"/>
  <c r="FA9" i="11"/>
  <c r="FB9" i="11"/>
  <c r="ES9" i="11"/>
  <c r="ET9" i="11"/>
  <c r="EU9" i="11"/>
  <c r="EV9" i="11"/>
  <c r="EW9" i="11"/>
  <c r="FA11" i="11"/>
  <c r="FB11" i="11"/>
  <c r="ES11" i="11"/>
  <c r="ET11" i="11"/>
  <c r="EU11" i="11"/>
  <c r="EV11" i="11"/>
  <c r="EW11" i="11"/>
  <c r="FA12" i="11"/>
  <c r="FB12" i="11"/>
  <c r="FC12" i="11"/>
  <c r="ES12" i="11"/>
  <c r="ET12" i="11"/>
  <c r="EU12" i="11"/>
  <c r="EW12" i="11"/>
  <c r="ES13" i="11"/>
  <c r="ET13" i="11"/>
  <c r="EU13" i="11"/>
  <c r="FA14" i="11"/>
  <c r="FB14" i="11"/>
  <c r="FC14" i="11"/>
  <c r="ES14" i="11"/>
  <c r="ET14" i="11"/>
  <c r="EU14" i="11"/>
  <c r="EW14" i="11"/>
  <c r="FA15" i="11"/>
  <c r="FB15" i="11"/>
  <c r="ES15" i="11"/>
  <c r="ET15" i="11"/>
  <c r="EU15" i="11"/>
  <c r="EV15" i="11"/>
  <c r="EW15" i="11"/>
  <c r="FA16" i="11"/>
  <c r="FB16" i="11"/>
  <c r="ES16" i="11"/>
  <c r="ET16" i="11"/>
  <c r="EU16" i="11"/>
  <c r="EV16" i="11"/>
  <c r="EW16" i="11"/>
  <c r="FA17" i="11"/>
  <c r="FB17" i="11"/>
  <c r="ES17" i="11"/>
  <c r="ET17" i="11"/>
  <c r="EU17" i="11"/>
  <c r="EV17" i="11"/>
  <c r="EW17" i="11"/>
  <c r="FA18" i="11"/>
  <c r="ES18" i="11"/>
  <c r="ET18" i="11"/>
  <c r="EU18" i="11"/>
  <c r="FA20" i="11"/>
  <c r="FB20" i="11"/>
  <c r="FC20" i="11"/>
  <c r="FD20" i="11"/>
  <c r="ES20" i="11"/>
  <c r="ET20" i="11"/>
  <c r="EU20" i="11"/>
  <c r="EX20" i="11"/>
  <c r="FA21" i="11"/>
  <c r="FB21" i="11"/>
  <c r="FC21" i="11"/>
  <c r="FD21" i="11"/>
  <c r="ES21" i="11"/>
  <c r="ET21" i="11"/>
  <c r="EU21" i="11"/>
  <c r="EX21" i="11"/>
  <c r="ES22" i="11"/>
  <c r="ET22" i="11"/>
  <c r="EU22" i="11"/>
  <c r="FA24" i="11"/>
  <c r="ES24" i="11"/>
  <c r="ET24" i="11"/>
  <c r="EU24" i="11"/>
  <c r="FA25" i="11"/>
  <c r="FB25" i="11"/>
  <c r="ES25" i="11"/>
  <c r="ET25" i="11"/>
  <c r="EU25" i="11"/>
  <c r="EV25" i="11"/>
  <c r="EW25" i="11"/>
  <c r="FA26" i="11"/>
  <c r="FB26" i="11"/>
  <c r="ES26" i="11"/>
  <c r="ET26" i="11"/>
  <c r="EU26" i="11"/>
  <c r="EV26" i="11"/>
  <c r="EW26" i="11"/>
  <c r="FA27" i="11"/>
  <c r="FB27" i="11"/>
  <c r="FC27" i="11"/>
  <c r="FD27" i="11"/>
  <c r="ES27" i="11"/>
  <c r="ET27" i="11"/>
  <c r="EU27" i="11"/>
  <c r="EX27" i="11"/>
  <c r="ES28" i="11"/>
  <c r="ET28" i="11"/>
  <c r="EU28" i="11"/>
  <c r="FA29" i="11"/>
  <c r="ES29" i="11"/>
  <c r="ET29" i="11"/>
  <c r="EU29" i="11"/>
  <c r="ES30" i="11"/>
  <c r="ET30" i="11"/>
  <c r="EU30" i="11"/>
  <c r="ES34" i="11"/>
  <c r="ET34" i="11"/>
  <c r="EU34" i="11"/>
  <c r="FA35" i="11"/>
  <c r="FB35" i="11"/>
  <c r="FC35" i="11"/>
  <c r="ES35" i="11"/>
  <c r="ET35" i="11"/>
  <c r="EU35" i="11"/>
  <c r="EW35" i="11"/>
  <c r="FA36" i="11"/>
  <c r="FB36" i="11"/>
  <c r="ES36" i="11"/>
  <c r="ET36" i="11"/>
  <c r="EU36" i="11"/>
  <c r="EV36" i="11"/>
  <c r="EW36" i="11"/>
  <c r="FA37" i="11"/>
  <c r="FB37" i="11"/>
  <c r="FC37" i="11"/>
  <c r="ES37" i="11"/>
  <c r="ET37" i="11"/>
  <c r="EU37" i="11"/>
  <c r="EW37" i="11"/>
  <c r="ES38" i="11"/>
  <c r="ET38" i="11"/>
  <c r="EU38" i="11"/>
  <c r="FA39" i="11"/>
  <c r="FB39" i="11"/>
  <c r="ES39" i="11"/>
  <c r="ET39" i="11"/>
  <c r="EU39" i="11"/>
  <c r="EV39" i="11"/>
  <c r="EW39" i="11"/>
  <c r="ES40" i="11"/>
  <c r="ET40" i="11"/>
  <c r="EU40" i="11"/>
  <c r="FA42" i="11"/>
  <c r="ES42" i="11"/>
  <c r="ET42" i="11"/>
  <c r="EU42" i="11"/>
  <c r="FA43" i="11"/>
  <c r="FB43" i="11"/>
  <c r="ES43" i="11"/>
  <c r="ET43" i="11"/>
  <c r="EU43" i="11"/>
  <c r="EV43" i="11"/>
  <c r="EW43" i="11"/>
  <c r="FA44" i="11"/>
  <c r="ES44" i="11"/>
  <c r="ET44" i="11"/>
  <c r="EU44" i="11"/>
  <c r="ES45" i="11"/>
  <c r="ET45" i="11"/>
  <c r="EU45" i="11"/>
  <c r="ES46" i="11"/>
  <c r="ET46" i="11"/>
  <c r="EU46" i="11"/>
  <c r="FA47" i="11"/>
  <c r="FB47" i="11"/>
  <c r="ES47" i="11"/>
  <c r="ET47" i="11"/>
  <c r="EU47" i="11"/>
  <c r="EV47" i="11"/>
  <c r="EW47" i="11"/>
  <c r="ES48" i="11"/>
  <c r="ET48" i="11"/>
  <c r="EU48" i="11"/>
  <c r="ES49" i="11"/>
  <c r="ET49" i="11"/>
  <c r="EU49" i="11"/>
  <c r="FA50" i="11"/>
  <c r="ES50" i="11"/>
  <c r="ET50" i="11"/>
  <c r="EU50" i="11"/>
  <c r="FA52" i="11"/>
  <c r="ES52" i="11"/>
  <c r="ET52" i="11"/>
  <c r="EU52" i="11"/>
  <c r="ES54" i="11"/>
  <c r="ET54" i="11"/>
  <c r="EU54" i="11"/>
  <c r="FA55" i="11"/>
  <c r="FB55" i="11"/>
  <c r="FC55" i="11"/>
  <c r="FD55" i="11"/>
  <c r="FE55" i="11"/>
  <c r="FA57" i="11"/>
  <c r="FB57" i="11"/>
  <c r="FC57" i="11"/>
  <c r="ES57" i="11"/>
  <c r="ET57" i="11"/>
  <c r="EU57" i="11"/>
  <c r="EW57" i="11"/>
  <c r="ES58" i="11"/>
  <c r="ET58" i="11"/>
  <c r="EU58" i="11"/>
  <c r="ES60" i="11"/>
  <c r="ET60" i="11"/>
  <c r="EU60" i="11"/>
  <c r="FA62" i="11"/>
  <c r="FB62" i="11"/>
  <c r="FC62" i="11"/>
  <c r="ES62" i="11"/>
  <c r="ET62" i="11"/>
  <c r="EU62" i="11"/>
  <c r="EW62" i="11"/>
  <c r="FA63" i="11"/>
  <c r="ES63" i="11"/>
  <c r="ET63" i="11"/>
  <c r="EU63" i="11"/>
  <c r="FA65" i="11"/>
  <c r="ES65" i="11"/>
  <c r="ET65" i="11"/>
  <c r="EU65" i="11"/>
  <c r="ES67" i="11"/>
  <c r="ET67" i="11"/>
  <c r="EU67" i="11"/>
  <c r="FA68" i="11"/>
  <c r="ES68" i="11"/>
  <c r="ET68" i="11"/>
  <c r="EU68" i="11"/>
  <c r="ES66" i="11"/>
  <c r="ET66" i="11"/>
  <c r="EU66" i="11"/>
  <c r="ES69" i="11"/>
  <c r="ET69" i="11"/>
  <c r="EU69" i="11"/>
  <c r="ES70" i="11"/>
  <c r="ET70" i="11"/>
  <c r="EU70" i="11"/>
  <c r="ES72" i="11"/>
  <c r="ET72" i="11"/>
  <c r="EU72" i="11"/>
  <c r="ES73" i="11"/>
  <c r="ET73" i="11"/>
  <c r="EU73" i="11"/>
  <c r="FA74" i="11"/>
  <c r="FB74" i="11"/>
  <c r="FC74" i="11"/>
  <c r="ES74" i="11"/>
  <c r="ET74" i="11"/>
  <c r="EU74" i="11"/>
  <c r="EW74" i="11"/>
  <c r="FA75" i="11"/>
  <c r="ES75" i="11"/>
  <c r="ET75" i="11"/>
  <c r="EU75" i="11"/>
  <c r="FA76" i="11"/>
  <c r="FB76" i="11"/>
  <c r="FC76" i="11"/>
  <c r="ES76" i="11"/>
  <c r="ET76" i="11"/>
  <c r="EU76" i="11"/>
  <c r="EW76" i="11"/>
  <c r="FA77" i="11"/>
  <c r="FB77" i="11"/>
  <c r="FC77" i="11"/>
  <c r="ES77" i="11"/>
  <c r="ET77" i="11"/>
  <c r="EU77" i="11"/>
  <c r="EW77" i="11"/>
  <c r="FA78" i="11"/>
  <c r="FB78" i="11"/>
  <c r="ES78" i="11"/>
  <c r="ET78" i="11"/>
  <c r="EU78" i="11"/>
  <c r="EV78" i="11"/>
  <c r="EW78" i="11"/>
  <c r="FA79" i="11"/>
  <c r="ES79" i="11"/>
  <c r="ET79" i="11"/>
  <c r="EU79" i="11"/>
  <c r="ES80" i="11"/>
  <c r="ET80" i="11"/>
  <c r="EU80" i="11"/>
  <c r="ES82" i="11"/>
  <c r="ET82" i="11"/>
  <c r="EU82" i="11"/>
  <c r="ES83" i="11"/>
  <c r="ET83" i="11"/>
  <c r="EU83" i="11"/>
  <c r="FA84" i="11"/>
  <c r="FB84" i="11"/>
  <c r="FC84" i="11"/>
  <c r="FD84" i="11"/>
  <c r="FE84" i="11"/>
  <c r="FA85" i="11"/>
  <c r="ES85" i="11"/>
  <c r="ET85" i="11"/>
  <c r="EU85" i="11"/>
  <c r="FA86" i="11"/>
  <c r="FB86" i="11"/>
  <c r="ES86" i="11"/>
  <c r="ET86" i="11"/>
  <c r="EU86" i="11"/>
  <c r="EV86" i="11"/>
  <c r="EW86" i="11"/>
  <c r="ES88" i="11"/>
  <c r="ET88" i="11"/>
  <c r="EU88" i="11"/>
  <c r="ES64" i="11"/>
  <c r="ET64" i="11"/>
  <c r="EU64" i="11"/>
  <c r="ES59" i="11"/>
  <c r="ET59" i="11"/>
  <c r="EU59" i="11"/>
  <c r="ES89" i="11"/>
  <c r="ET89" i="11"/>
  <c r="EU89" i="11"/>
  <c r="ES91" i="11"/>
  <c r="ET91" i="11"/>
  <c r="EU91" i="11"/>
  <c r="ES92" i="11"/>
  <c r="ET92" i="11"/>
  <c r="EU92" i="11"/>
  <c r="ES93" i="11"/>
  <c r="ET93" i="11"/>
  <c r="EU93" i="11"/>
  <c r="ES94" i="11"/>
  <c r="ET94" i="11"/>
  <c r="EU94" i="11"/>
  <c r="ES95" i="11"/>
  <c r="ET95" i="11"/>
  <c r="EU95" i="11"/>
  <c r="ES96" i="11"/>
  <c r="ET96" i="11"/>
  <c r="EU96" i="11"/>
  <c r="ES97" i="11"/>
  <c r="ET97" i="11"/>
  <c r="EU97" i="11"/>
  <c r="ES98" i="11"/>
  <c r="ET98" i="11"/>
  <c r="EU98" i="11"/>
  <c r="ES99" i="11"/>
  <c r="ET99" i="11"/>
  <c r="EU99" i="11"/>
  <c r="ES100" i="11"/>
  <c r="ET100" i="11"/>
  <c r="EU100" i="11"/>
  <c r="ES101" i="11"/>
  <c r="ET101" i="11"/>
  <c r="EU101" i="11"/>
  <c r="ES102" i="11"/>
  <c r="ET102" i="11"/>
  <c r="EU102" i="11"/>
  <c r="ES103" i="11"/>
  <c r="ET103" i="11"/>
  <c r="EU103" i="11"/>
  <c r="ES104" i="11"/>
  <c r="ET104" i="11"/>
  <c r="EU104" i="11"/>
  <c r="ES105" i="11"/>
  <c r="ET105" i="11"/>
  <c r="EU105" i="11"/>
  <c r="ES106" i="11"/>
  <c r="ET106" i="11"/>
  <c r="EU106" i="11"/>
  <c r="ES107" i="11"/>
  <c r="ET107" i="11"/>
  <c r="EU107" i="11"/>
  <c r="ES108" i="11"/>
  <c r="ET108" i="11"/>
  <c r="EU108" i="11"/>
  <c r="ES109" i="11"/>
  <c r="ET109" i="11"/>
  <c r="EU109" i="11"/>
  <c r="ES110" i="11"/>
  <c r="ET110" i="11"/>
  <c r="EU110" i="11"/>
  <c r="ES111" i="11"/>
  <c r="ET111" i="11"/>
  <c r="EU111" i="11"/>
  <c r="ES112" i="11"/>
  <c r="ET112" i="11"/>
  <c r="EU112" i="11"/>
  <c r="ES113" i="11"/>
  <c r="ET113" i="11"/>
  <c r="EU113" i="11"/>
  <c r="ES114" i="11"/>
  <c r="ET114" i="11"/>
  <c r="EU114" i="11"/>
  <c r="ES115" i="11"/>
  <c r="ET115" i="11"/>
  <c r="EU115" i="11"/>
  <c r="ES116" i="11"/>
  <c r="ET116" i="11"/>
  <c r="EU116" i="11"/>
  <c r="ES117" i="11"/>
  <c r="ET117" i="11"/>
  <c r="EU117" i="11"/>
  <c r="ES118" i="11"/>
  <c r="ET118" i="11"/>
  <c r="EU118" i="11"/>
  <c r="ES119" i="11"/>
  <c r="ET119" i="11"/>
  <c r="EU119" i="11"/>
  <c r="ES120" i="11"/>
  <c r="ET120" i="11"/>
  <c r="EU120" i="11"/>
  <c r="ES121" i="11"/>
  <c r="ET121" i="11"/>
  <c r="EU121" i="11"/>
  <c r="ES122" i="11"/>
  <c r="ET122" i="11"/>
  <c r="EU122" i="11"/>
  <c r="ES123" i="11"/>
  <c r="ET123" i="11"/>
  <c r="EU123" i="11"/>
  <c r="ES124" i="11"/>
  <c r="ET124" i="11"/>
  <c r="EU124" i="11"/>
  <c r="ES125" i="11"/>
  <c r="ET125" i="11"/>
  <c r="EU125" i="11"/>
  <c r="ES126" i="11"/>
  <c r="ET126" i="11"/>
  <c r="EU126" i="11"/>
  <c r="ES127" i="11"/>
  <c r="ET127" i="11"/>
  <c r="EU127" i="11"/>
  <c r="ES128" i="11"/>
  <c r="ET128" i="11"/>
  <c r="EU128" i="11"/>
  <c r="ES129" i="11"/>
  <c r="ET129" i="11"/>
  <c r="EU129" i="11"/>
  <c r="ES130" i="11"/>
  <c r="ET130" i="11"/>
  <c r="EU130" i="11"/>
  <c r="ES131" i="11"/>
  <c r="ET131" i="11"/>
  <c r="EU131" i="11"/>
  <c r="ES132" i="11"/>
  <c r="ET132" i="11"/>
  <c r="EU132" i="11"/>
  <c r="ES133" i="11"/>
  <c r="ET133" i="11"/>
  <c r="EU133" i="11"/>
  <c r="ES134" i="11"/>
  <c r="ET134" i="11"/>
  <c r="EU134" i="11"/>
  <c r="ES135" i="11"/>
  <c r="ET135" i="11"/>
  <c r="EU135" i="11"/>
  <c r="ES136" i="11"/>
  <c r="ET136" i="11"/>
  <c r="EU136" i="11"/>
  <c r="ES137" i="11"/>
  <c r="ET137" i="11"/>
  <c r="EU137" i="11"/>
  <c r="ES138" i="11"/>
  <c r="ET138" i="11"/>
  <c r="EU138" i="11"/>
  <c r="ES139" i="11"/>
  <c r="ET139" i="11"/>
  <c r="EU139" i="11"/>
  <c r="ES140" i="11"/>
  <c r="ET140" i="11"/>
  <c r="EU140" i="11"/>
  <c r="ES141" i="11"/>
  <c r="ET141" i="11"/>
  <c r="EU141" i="11"/>
  <c r="ES142" i="11"/>
  <c r="ET142" i="11"/>
  <c r="EU142" i="11"/>
  <c r="ES143" i="11"/>
  <c r="ET143" i="11"/>
  <c r="EU143" i="11"/>
  <c r="ES144" i="11"/>
  <c r="ET144" i="11"/>
  <c r="EU144" i="11"/>
  <c r="ES145" i="11"/>
  <c r="ET145" i="11"/>
  <c r="EU145" i="11"/>
  <c r="ES146" i="11"/>
  <c r="ET146" i="11"/>
  <c r="EU146" i="11"/>
  <c r="ES147" i="11"/>
  <c r="ET147" i="11"/>
  <c r="EU147" i="11"/>
  <c r="ES148" i="11"/>
  <c r="ET148" i="11"/>
  <c r="EU148" i="11"/>
  <c r="ES149" i="11"/>
  <c r="ET149" i="11"/>
  <c r="EU149" i="11"/>
  <c r="ES7" i="11"/>
  <c r="ET7" i="11"/>
  <c r="EU7" i="11"/>
  <c r="IU73" i="12"/>
  <c r="IV73" i="12"/>
  <c r="IW73" i="12"/>
  <c r="IX73" i="12"/>
  <c r="IY73" i="12"/>
  <c r="JA73" i="12"/>
  <c r="IZ73" i="12"/>
  <c r="IT73" i="12"/>
  <c r="IU72" i="12"/>
  <c r="IV72" i="12"/>
  <c r="IW72" i="12"/>
  <c r="IX72" i="12"/>
  <c r="IY72" i="12"/>
  <c r="JA72" i="12"/>
  <c r="IZ72" i="12"/>
  <c r="IT72" i="12"/>
  <c r="IU71" i="12"/>
  <c r="IV71" i="12"/>
  <c r="IW71" i="12"/>
  <c r="IX71" i="12"/>
  <c r="IY71" i="12"/>
  <c r="JA71" i="12"/>
  <c r="IZ71" i="12"/>
  <c r="IT71" i="12"/>
  <c r="IU70" i="12"/>
  <c r="IV70" i="12"/>
  <c r="IW70" i="12"/>
  <c r="IX70" i="12"/>
  <c r="IY70" i="12"/>
  <c r="JA70" i="12"/>
  <c r="IZ70" i="12"/>
  <c r="IT70" i="12"/>
  <c r="IU69" i="12"/>
  <c r="IV69" i="12"/>
  <c r="IW69" i="12"/>
  <c r="IX69" i="12"/>
  <c r="IY69" i="12"/>
  <c r="JA69" i="12"/>
  <c r="IZ69" i="12"/>
  <c r="IT69" i="12"/>
  <c r="IU68" i="12"/>
  <c r="IV68" i="12"/>
  <c r="IW68" i="12"/>
  <c r="IX68" i="12"/>
  <c r="IY68" i="12"/>
  <c r="JA68" i="12"/>
  <c r="IZ68" i="12"/>
  <c r="IT68" i="12"/>
  <c r="IU67" i="12"/>
  <c r="IV67" i="12"/>
  <c r="IW67" i="12"/>
  <c r="IX67" i="12"/>
  <c r="IY67" i="12"/>
  <c r="JA67" i="12"/>
  <c r="IZ67" i="12"/>
  <c r="IT67" i="12"/>
  <c r="IU66" i="12"/>
  <c r="IV66" i="12"/>
  <c r="IW66" i="12"/>
  <c r="IX66" i="12"/>
  <c r="IY66" i="12"/>
  <c r="JA66" i="12"/>
  <c r="IZ66" i="12"/>
  <c r="IT66" i="12"/>
  <c r="IU65" i="12"/>
  <c r="IV65" i="12"/>
  <c r="IW65" i="12"/>
  <c r="IX65" i="12"/>
  <c r="IY65" i="12"/>
  <c r="JA65" i="12"/>
  <c r="IZ65" i="12"/>
  <c r="IT65" i="12"/>
  <c r="IU64" i="12"/>
  <c r="IV64" i="12"/>
  <c r="IW64" i="12"/>
  <c r="IX64" i="12"/>
  <c r="IY64" i="12"/>
  <c r="JA64" i="12"/>
  <c r="IZ64" i="12"/>
  <c r="IT64" i="12"/>
  <c r="IU63" i="12"/>
  <c r="IV63" i="12"/>
  <c r="IW63" i="12"/>
  <c r="IX63" i="12"/>
  <c r="IY63" i="12"/>
  <c r="JA63" i="12"/>
  <c r="IZ63" i="12"/>
  <c r="IT63" i="12"/>
  <c r="IU62" i="12"/>
  <c r="IV62" i="12"/>
  <c r="IW62" i="12"/>
  <c r="IX62" i="12"/>
  <c r="IY62" i="12"/>
  <c r="JA62" i="12"/>
  <c r="IZ62" i="12"/>
  <c r="IT62" i="12"/>
  <c r="IU61" i="12"/>
  <c r="JC61" i="12" s="1"/>
  <c r="IV61" i="12"/>
  <c r="IW61" i="12"/>
  <c r="IX61" i="12"/>
  <c r="IY61" i="12"/>
  <c r="JA61" i="12"/>
  <c r="IZ61" i="12"/>
  <c r="IT61" i="12"/>
  <c r="IU60" i="12"/>
  <c r="IV60" i="12"/>
  <c r="IW60" i="12"/>
  <c r="IX60" i="12"/>
  <c r="IY60" i="12"/>
  <c r="JA60" i="12"/>
  <c r="IZ60" i="12"/>
  <c r="IT60" i="12"/>
  <c r="IU59" i="12"/>
  <c r="IV59" i="12"/>
  <c r="IW59" i="12"/>
  <c r="IX59" i="12"/>
  <c r="IY59" i="12"/>
  <c r="JA59" i="12"/>
  <c r="IZ59" i="12"/>
  <c r="IT59" i="12"/>
  <c r="IU58" i="12"/>
  <c r="IV58" i="12"/>
  <c r="IW58" i="12"/>
  <c r="IX58" i="12"/>
  <c r="IY58" i="12"/>
  <c r="JA58" i="12"/>
  <c r="IZ58" i="12"/>
  <c r="IT58" i="12"/>
  <c r="IU57" i="12"/>
  <c r="IV57" i="12"/>
  <c r="IW57" i="12"/>
  <c r="IX57" i="12"/>
  <c r="IY57" i="12"/>
  <c r="JA57" i="12"/>
  <c r="IZ57" i="12"/>
  <c r="IT57" i="12"/>
  <c r="IU56" i="12"/>
  <c r="JC56" i="12" s="1"/>
  <c r="IV56" i="12"/>
  <c r="IW56" i="12"/>
  <c r="IX56" i="12"/>
  <c r="IY56" i="12"/>
  <c r="JA56" i="12"/>
  <c r="IZ56" i="12"/>
  <c r="IT56" i="12"/>
  <c r="IU55" i="12"/>
  <c r="IV55" i="12"/>
  <c r="IW55" i="12"/>
  <c r="IX55" i="12"/>
  <c r="IY55" i="12"/>
  <c r="JA55" i="12"/>
  <c r="IZ55" i="12"/>
  <c r="IT55" i="12"/>
  <c r="IU54" i="12"/>
  <c r="IV54" i="12"/>
  <c r="IW54" i="12"/>
  <c r="IX54" i="12"/>
  <c r="IY54" i="12"/>
  <c r="JA54" i="12"/>
  <c r="IZ54" i="12"/>
  <c r="IT54" i="12"/>
  <c r="JC50" i="12"/>
  <c r="JD50" i="12" s="1"/>
  <c r="IU50" i="12"/>
  <c r="IV50" i="12"/>
  <c r="IW50" i="12"/>
  <c r="IX50" i="12"/>
  <c r="IY50" i="12"/>
  <c r="JA50" i="12"/>
  <c r="IZ50" i="12"/>
  <c r="IT50" i="12"/>
  <c r="IU49" i="12"/>
  <c r="IV49" i="12"/>
  <c r="IW49" i="12"/>
  <c r="IX49" i="12"/>
  <c r="IY49" i="12"/>
  <c r="JA49" i="12"/>
  <c r="IZ49" i="12"/>
  <c r="IT49" i="12"/>
  <c r="IU48" i="12"/>
  <c r="IV48" i="12"/>
  <c r="IW48" i="12"/>
  <c r="IX48" i="12"/>
  <c r="IY48" i="12"/>
  <c r="JA48" i="12"/>
  <c r="IZ48" i="12"/>
  <c r="IT48" i="12"/>
  <c r="IU47" i="12"/>
  <c r="IV47" i="12"/>
  <c r="IW47" i="12"/>
  <c r="IX47" i="12"/>
  <c r="IY47" i="12"/>
  <c r="JA47" i="12"/>
  <c r="IZ47" i="12"/>
  <c r="IT47" i="12"/>
  <c r="IU46" i="12"/>
  <c r="IV46" i="12"/>
  <c r="IW46" i="12"/>
  <c r="IX46" i="12"/>
  <c r="IY46" i="12"/>
  <c r="JA46" i="12"/>
  <c r="IZ46" i="12"/>
  <c r="IT46" i="12"/>
  <c r="IU45" i="12"/>
  <c r="IV45" i="12"/>
  <c r="IW45" i="12"/>
  <c r="IX45" i="12"/>
  <c r="IY45" i="12"/>
  <c r="JA45" i="12"/>
  <c r="IZ45" i="12"/>
  <c r="IT45" i="12"/>
  <c r="IU44" i="12"/>
  <c r="IV44" i="12"/>
  <c r="IW44" i="12"/>
  <c r="IX44" i="12"/>
  <c r="IY44" i="12"/>
  <c r="JA44" i="12"/>
  <c r="IZ44" i="12"/>
  <c r="IT44" i="12"/>
  <c r="JC42" i="12"/>
  <c r="IU42" i="12"/>
  <c r="IV42" i="12"/>
  <c r="IW42" i="12"/>
  <c r="IX42" i="12"/>
  <c r="IY42" i="12"/>
  <c r="JA42" i="12"/>
  <c r="IZ42" i="12"/>
  <c r="IT42" i="12"/>
  <c r="IU41" i="12"/>
  <c r="IV41" i="12"/>
  <c r="IW41" i="12"/>
  <c r="IX41" i="12"/>
  <c r="IY41" i="12"/>
  <c r="JC41" i="12"/>
  <c r="JA41" i="12"/>
  <c r="IZ41" i="12"/>
  <c r="IT41" i="12"/>
  <c r="JC40" i="12"/>
  <c r="IU40" i="12"/>
  <c r="IV40" i="12"/>
  <c r="IW40" i="12"/>
  <c r="IX40" i="12"/>
  <c r="IY40" i="12"/>
  <c r="JA40" i="12"/>
  <c r="IZ40" i="12"/>
  <c r="IT40" i="12"/>
  <c r="IT38" i="12"/>
  <c r="IU38" i="12"/>
  <c r="IV38" i="12"/>
  <c r="IW38" i="12"/>
  <c r="IX38" i="12"/>
  <c r="IY38" i="12"/>
  <c r="IZ38" i="12"/>
  <c r="JA38" i="12"/>
  <c r="IT39" i="12"/>
  <c r="IU39" i="12"/>
  <c r="IV39" i="12"/>
  <c r="IW39" i="12"/>
  <c r="IX39" i="12"/>
  <c r="IY39" i="12"/>
  <c r="IZ39" i="12"/>
  <c r="JA39" i="12"/>
  <c r="IU37" i="12"/>
  <c r="IV37" i="12"/>
  <c r="IW37" i="12"/>
  <c r="IX37" i="12"/>
  <c r="IY37" i="12"/>
  <c r="JA37" i="12"/>
  <c r="IZ37" i="12"/>
  <c r="IT37" i="12"/>
  <c r="IU36" i="12"/>
  <c r="IV36" i="12"/>
  <c r="IW36" i="12"/>
  <c r="IX36" i="12"/>
  <c r="IY36" i="12"/>
  <c r="JA36" i="12"/>
  <c r="IZ36" i="12"/>
  <c r="IT36" i="12"/>
  <c r="IU35" i="12"/>
  <c r="IV35" i="12"/>
  <c r="IW35" i="12"/>
  <c r="IX35" i="12"/>
  <c r="IY35" i="12"/>
  <c r="JA35" i="12"/>
  <c r="IZ35" i="12"/>
  <c r="IT35" i="12"/>
  <c r="IU34" i="12"/>
  <c r="IV34" i="12"/>
  <c r="IW34" i="12"/>
  <c r="IX34" i="12"/>
  <c r="IY34" i="12"/>
  <c r="JA34" i="12"/>
  <c r="IZ34" i="12"/>
  <c r="IT34" i="12"/>
  <c r="IU33" i="12"/>
  <c r="IV33" i="12"/>
  <c r="IW33" i="12"/>
  <c r="IX33" i="12"/>
  <c r="IY33" i="12"/>
  <c r="JA33" i="12"/>
  <c r="IZ33" i="12"/>
  <c r="IT33" i="12"/>
  <c r="IU32" i="12"/>
  <c r="IV32" i="12"/>
  <c r="IW32" i="12"/>
  <c r="IX32" i="12"/>
  <c r="IY32" i="12"/>
  <c r="JA32" i="12"/>
  <c r="IZ32" i="12"/>
  <c r="IT32" i="12"/>
  <c r="IU31" i="12"/>
  <c r="IV31" i="12"/>
  <c r="IW31" i="12"/>
  <c r="IX31" i="12"/>
  <c r="IY31" i="12"/>
  <c r="JA31" i="12"/>
  <c r="IZ31" i="12"/>
  <c r="IT31" i="12"/>
  <c r="IU30" i="12"/>
  <c r="IV30" i="12"/>
  <c r="IW30" i="12"/>
  <c r="IX30" i="12"/>
  <c r="IY30" i="12"/>
  <c r="JA30" i="12"/>
  <c r="IZ30" i="12"/>
  <c r="IT30" i="12"/>
  <c r="IU29" i="12"/>
  <c r="IV29" i="12"/>
  <c r="IW29" i="12"/>
  <c r="IX29" i="12"/>
  <c r="IY29" i="12"/>
  <c r="JA29" i="12"/>
  <c r="IZ29" i="12"/>
  <c r="IT29" i="12"/>
  <c r="IU28" i="12"/>
  <c r="IV28" i="12"/>
  <c r="IW28" i="12"/>
  <c r="IX28" i="12"/>
  <c r="IY28" i="12"/>
  <c r="JA28" i="12"/>
  <c r="IZ28" i="12"/>
  <c r="IT28" i="12"/>
  <c r="IU26" i="12"/>
  <c r="IV26" i="12"/>
  <c r="IW26" i="12"/>
  <c r="IX26" i="12"/>
  <c r="IY26" i="12"/>
  <c r="JA26" i="12"/>
  <c r="IZ26" i="12"/>
  <c r="IT26" i="12"/>
  <c r="IU25" i="12"/>
  <c r="IV25" i="12"/>
  <c r="IW25" i="12"/>
  <c r="IX25" i="12"/>
  <c r="IY25" i="12"/>
  <c r="JA25" i="12"/>
  <c r="IZ25" i="12"/>
  <c r="IT25" i="12"/>
  <c r="IU24" i="12"/>
  <c r="IV24" i="12"/>
  <c r="IW24" i="12"/>
  <c r="IX24" i="12"/>
  <c r="IY24" i="12"/>
  <c r="JA24" i="12"/>
  <c r="IZ24" i="12"/>
  <c r="IT24" i="12"/>
  <c r="JF23" i="12"/>
  <c r="IU23" i="12"/>
  <c r="IV23" i="12"/>
  <c r="IW23" i="12"/>
  <c r="IZ23" i="12"/>
  <c r="JE23" i="12"/>
  <c r="JD23" i="12"/>
  <c r="JC23" i="12"/>
  <c r="JA23" i="12"/>
  <c r="IY23" i="12"/>
  <c r="IX23" i="12"/>
  <c r="IT23" i="12"/>
  <c r="JD22" i="12"/>
  <c r="IU22" i="12"/>
  <c r="IV22" i="12"/>
  <c r="IW22" i="12"/>
  <c r="IX22" i="12"/>
  <c r="IY22" i="12"/>
  <c r="JC22" i="12"/>
  <c r="JA22" i="12"/>
  <c r="IZ22" i="12"/>
  <c r="IT22" i="12"/>
  <c r="IU21" i="12"/>
  <c r="IV21" i="12"/>
  <c r="IW21" i="12"/>
  <c r="IX21" i="12"/>
  <c r="IY21" i="12"/>
  <c r="JA21" i="12"/>
  <c r="IZ21" i="12"/>
  <c r="IT21" i="12"/>
  <c r="IU20" i="12"/>
  <c r="IV20" i="12"/>
  <c r="IW20" i="12"/>
  <c r="IX20" i="12"/>
  <c r="IY20" i="12"/>
  <c r="JA20" i="12"/>
  <c r="IZ20" i="12"/>
  <c r="IT20" i="12"/>
  <c r="IU19" i="12"/>
  <c r="IV19" i="12"/>
  <c r="IW19" i="12"/>
  <c r="IX19" i="12"/>
  <c r="IY19" i="12"/>
  <c r="JA19" i="12"/>
  <c r="IZ19" i="12"/>
  <c r="IT19" i="12"/>
  <c r="IU18" i="12"/>
  <c r="IV18" i="12"/>
  <c r="IW18" i="12"/>
  <c r="IX18" i="12"/>
  <c r="IY18" i="12"/>
  <c r="JA18" i="12"/>
  <c r="IZ18" i="12"/>
  <c r="IT18" i="12"/>
  <c r="IU17" i="12"/>
  <c r="IV17" i="12"/>
  <c r="IW17" i="12"/>
  <c r="IX17" i="12"/>
  <c r="IY17" i="12"/>
  <c r="JA17" i="12"/>
  <c r="IZ17" i="12"/>
  <c r="IT17" i="12"/>
  <c r="IU16" i="12"/>
  <c r="IV16" i="12"/>
  <c r="IW16" i="12"/>
  <c r="IX16" i="12"/>
  <c r="IY16" i="12"/>
  <c r="JA16" i="12"/>
  <c r="IZ16" i="12"/>
  <c r="IT16" i="12"/>
  <c r="IU15" i="12"/>
  <c r="IV15" i="12"/>
  <c r="IW15" i="12"/>
  <c r="IX15" i="12"/>
  <c r="IY15" i="12"/>
  <c r="JA15" i="12"/>
  <c r="IZ15" i="12"/>
  <c r="IT15" i="12"/>
  <c r="IU14" i="12"/>
  <c r="IV14" i="12"/>
  <c r="IW14" i="12"/>
  <c r="IX14" i="12"/>
  <c r="IY14" i="12"/>
  <c r="JA14" i="12"/>
  <c r="IZ14" i="12"/>
  <c r="IT14" i="12"/>
  <c r="IU13" i="12"/>
  <c r="IV13" i="12"/>
  <c r="IW13" i="12"/>
  <c r="IX13" i="12"/>
  <c r="IY13" i="12"/>
  <c r="JA13" i="12"/>
  <c r="IZ13" i="12"/>
  <c r="IT13" i="12"/>
  <c r="IU12" i="12"/>
  <c r="IV12" i="12"/>
  <c r="IW12" i="12"/>
  <c r="IX12" i="12"/>
  <c r="IY12" i="12"/>
  <c r="JA12" i="12"/>
  <c r="IZ12" i="12"/>
  <c r="IT12" i="12"/>
  <c r="IU11" i="12"/>
  <c r="IV11" i="12"/>
  <c r="IW11" i="12"/>
  <c r="IX11" i="12"/>
  <c r="IY11" i="12"/>
  <c r="JA11" i="12"/>
  <c r="IZ11" i="12"/>
  <c r="IT11" i="12"/>
  <c r="IU10" i="12"/>
  <c r="IV10" i="12"/>
  <c r="IW10" i="12"/>
  <c r="IX10" i="12"/>
  <c r="IY10" i="12"/>
  <c r="JA10" i="12"/>
  <c r="IZ10" i="12"/>
  <c r="IT10" i="12"/>
  <c r="IU9" i="12"/>
  <c r="IV9" i="12"/>
  <c r="IW9" i="12"/>
  <c r="IX9" i="12"/>
  <c r="IY9" i="12"/>
  <c r="JA9" i="12"/>
  <c r="IZ9" i="12"/>
  <c r="IT9" i="12"/>
  <c r="IU8" i="12"/>
  <c r="IV8" i="12"/>
  <c r="IW8" i="12"/>
  <c r="IX8" i="12"/>
  <c r="IY8" i="12"/>
  <c r="JA8" i="12"/>
  <c r="IZ8" i="12"/>
  <c r="IT8" i="12"/>
  <c r="IU7" i="12"/>
  <c r="IV7" i="12"/>
  <c r="IW7" i="12"/>
  <c r="IX7" i="12"/>
  <c r="IY7" i="12"/>
  <c r="JA7" i="12"/>
  <c r="IZ7" i="12"/>
  <c r="IT7" i="12"/>
  <c r="IU6" i="12"/>
  <c r="IV6" i="12"/>
  <c r="IW6" i="12"/>
  <c r="IX6" i="12"/>
  <c r="IY6" i="12"/>
  <c r="JA6" i="12"/>
  <c r="IZ6" i="12"/>
  <c r="IT6" i="12"/>
  <c r="IU5" i="12"/>
  <c r="IV5" i="12"/>
  <c r="IW5" i="12"/>
  <c r="IX5" i="12"/>
  <c r="IY5" i="12"/>
  <c r="JA5" i="12"/>
  <c r="IZ5" i="12"/>
  <c r="IT5" i="12"/>
  <c r="IU4" i="12"/>
  <c r="IV4" i="12"/>
  <c r="IW4" i="12"/>
  <c r="IX4" i="12"/>
  <c r="IY4" i="12"/>
  <c r="JA4" i="12"/>
  <c r="IZ4" i="12"/>
  <c r="IT4" i="12"/>
  <c r="IU3" i="12"/>
  <c r="IV3" i="12"/>
  <c r="IW3" i="12"/>
  <c r="IX3" i="12"/>
  <c r="IY3" i="12"/>
  <c r="JA3" i="12"/>
  <c r="IZ3" i="12"/>
  <c r="IT3" i="12"/>
  <c r="IU1" i="12"/>
  <c r="IV1" i="12"/>
  <c r="IW1" i="12"/>
  <c r="IX1" i="12"/>
  <c r="IY1" i="12"/>
  <c r="JA1" i="12"/>
  <c r="IZ1" i="12"/>
  <c r="IT1" i="12"/>
  <c r="EY44" i="11"/>
  <c r="EX44" i="11"/>
  <c r="EW44" i="11"/>
  <c r="EV44" i="11"/>
  <c r="ER44" i="11"/>
  <c r="ER69" i="11"/>
  <c r="EV69" i="11"/>
  <c r="EW69" i="11"/>
  <c r="EX69" i="11"/>
  <c r="EY69" i="11"/>
  <c r="ER70" i="11"/>
  <c r="EV70" i="11"/>
  <c r="EW70" i="11"/>
  <c r="EX70" i="11"/>
  <c r="EY70" i="11"/>
  <c r="EY52" i="11"/>
  <c r="EX52" i="11"/>
  <c r="EW52" i="11"/>
  <c r="EV52" i="11"/>
  <c r="ER52" i="11"/>
  <c r="EY3" i="11"/>
  <c r="EY13" i="11"/>
  <c r="EX13" i="11"/>
  <c r="EW13" i="11"/>
  <c r="EV13" i="11"/>
  <c r="ER13" i="11"/>
  <c r="EY88" i="11"/>
  <c r="EX88" i="11"/>
  <c r="EW88" i="11"/>
  <c r="EV88" i="11"/>
  <c r="ER88" i="11"/>
  <c r="EY86" i="11"/>
  <c r="EX86" i="11"/>
  <c r="ER86" i="11"/>
  <c r="EY85" i="11"/>
  <c r="EX85" i="11"/>
  <c r="EW85" i="11"/>
  <c r="EV85" i="11"/>
  <c r="ER85" i="11"/>
  <c r="EY84" i="11"/>
  <c r="EX84" i="11"/>
  <c r="EW84" i="11"/>
  <c r="EV84" i="11"/>
  <c r="EU84" i="11"/>
  <c r="ET84" i="11"/>
  <c r="ES84" i="11"/>
  <c r="ER84" i="11"/>
  <c r="EY83" i="11"/>
  <c r="EX83" i="11"/>
  <c r="EW83" i="11"/>
  <c r="EV83" i="11"/>
  <c r="ER83" i="11"/>
  <c r="EY82" i="11"/>
  <c r="EX82" i="11"/>
  <c r="EW82" i="11"/>
  <c r="EV82" i="11"/>
  <c r="ER82" i="11"/>
  <c r="EY79" i="11"/>
  <c r="EX79" i="11"/>
  <c r="EW79" i="11"/>
  <c r="EV79" i="11"/>
  <c r="ER79" i="11"/>
  <c r="EY78" i="11"/>
  <c r="EX78" i="11"/>
  <c r="ER78" i="11"/>
  <c r="EY77" i="11"/>
  <c r="EX77" i="11"/>
  <c r="EV77" i="11"/>
  <c r="ER77" i="11"/>
  <c r="EY76" i="11"/>
  <c r="EX76" i="11"/>
  <c r="EV76" i="11"/>
  <c r="ER76" i="11"/>
  <c r="EY75" i="11"/>
  <c r="EX75" i="11"/>
  <c r="EW75" i="11"/>
  <c r="EV75" i="11"/>
  <c r="ER75" i="11"/>
  <c r="EY74" i="11"/>
  <c r="EX74" i="11"/>
  <c r="EV74" i="11"/>
  <c r="ER74" i="11"/>
  <c r="EY73" i="11"/>
  <c r="EX73" i="11"/>
  <c r="EW73" i="11"/>
  <c r="EV73" i="11"/>
  <c r="ER73" i="11"/>
  <c r="EY72" i="11"/>
  <c r="EX72" i="11"/>
  <c r="EW72" i="11"/>
  <c r="EV72" i="11"/>
  <c r="ER72" i="11"/>
  <c r="EY68" i="11"/>
  <c r="EX68" i="11"/>
  <c r="EW68" i="11"/>
  <c r="EV68" i="11"/>
  <c r="ER68" i="11"/>
  <c r="EY67" i="11"/>
  <c r="EX67" i="11"/>
  <c r="EW67" i="11"/>
  <c r="EV67" i="11"/>
  <c r="ER67" i="11"/>
  <c r="EY65" i="11"/>
  <c r="EX65" i="11"/>
  <c r="EW65" i="11"/>
  <c r="EV65" i="11"/>
  <c r="ER65" i="11"/>
  <c r="EY63" i="11"/>
  <c r="EX63" i="11"/>
  <c r="EW63" i="11"/>
  <c r="EV63" i="11"/>
  <c r="ER63" i="11"/>
  <c r="EY62" i="11"/>
  <c r="EX62" i="11"/>
  <c r="EV62" i="11"/>
  <c r="ER62" i="11"/>
  <c r="EY60" i="11"/>
  <c r="EX60" i="11"/>
  <c r="EW60" i="11"/>
  <c r="EV60" i="11"/>
  <c r="ER60" i="11"/>
  <c r="EY57" i="11"/>
  <c r="EX57" i="11"/>
  <c r="EV57" i="11"/>
  <c r="ER57" i="11"/>
  <c r="EY55" i="11"/>
  <c r="EX55" i="11"/>
  <c r="EW55" i="11"/>
  <c r="EV55" i="11"/>
  <c r="EU55" i="11"/>
  <c r="ET55" i="11"/>
  <c r="ES55" i="11"/>
  <c r="ER55" i="11"/>
  <c r="EY54" i="11"/>
  <c r="EX54" i="11"/>
  <c r="EW54" i="11"/>
  <c r="EV54" i="11"/>
  <c r="ER54" i="11"/>
  <c r="EY50" i="11"/>
  <c r="EX50" i="11"/>
  <c r="EW50" i="11"/>
  <c r="EV50" i="11"/>
  <c r="ER50" i="11"/>
  <c r="EY49" i="11"/>
  <c r="EX49" i="11"/>
  <c r="EW49" i="11"/>
  <c r="EV49" i="11"/>
  <c r="ER49" i="11"/>
  <c r="EY48" i="11"/>
  <c r="EX48" i="11"/>
  <c r="EW48" i="11"/>
  <c r="EV48" i="11"/>
  <c r="ER48" i="11"/>
  <c r="EY46" i="11"/>
  <c r="EX46" i="11"/>
  <c r="EW46" i="11"/>
  <c r="EV46" i="11"/>
  <c r="ER46" i="11"/>
  <c r="EY45" i="11"/>
  <c r="EX45" i="11"/>
  <c r="EW45" i="11"/>
  <c r="EV45" i="11"/>
  <c r="ER45" i="11"/>
  <c r="EX43" i="11"/>
  <c r="ER43" i="11"/>
  <c r="EY42" i="11"/>
  <c r="EX42" i="11"/>
  <c r="EW42" i="11"/>
  <c r="EV42" i="11"/>
  <c r="ER42" i="11"/>
  <c r="EY40" i="11"/>
  <c r="EX40" i="11"/>
  <c r="EW40" i="11"/>
  <c r="EV40" i="11"/>
  <c r="ER40" i="11"/>
  <c r="EY39" i="11"/>
  <c r="EX39" i="11"/>
  <c r="ER39" i="11"/>
  <c r="EY38" i="11"/>
  <c r="EX38" i="11"/>
  <c r="EW38" i="11"/>
  <c r="EV38" i="11"/>
  <c r="ER38" i="11"/>
  <c r="EY37" i="11"/>
  <c r="EX37" i="11"/>
  <c r="EV37" i="11"/>
  <c r="ER37" i="11"/>
  <c r="EY36" i="11"/>
  <c r="EX36" i="11"/>
  <c r="ER36" i="11"/>
  <c r="EY35" i="11"/>
  <c r="EX35" i="11"/>
  <c r="EV35" i="11"/>
  <c r="ER35" i="11"/>
  <c r="EY34" i="11"/>
  <c r="EX34" i="11"/>
  <c r="EW34" i="11"/>
  <c r="EV34" i="11"/>
  <c r="ER34" i="11"/>
  <c r="EY30" i="11"/>
  <c r="EX30" i="11"/>
  <c r="EW30" i="11"/>
  <c r="EV30" i="11"/>
  <c r="ER30" i="11"/>
  <c r="EY29" i="11"/>
  <c r="EX29" i="11"/>
  <c r="EW29" i="11"/>
  <c r="EV29" i="11"/>
  <c r="ER29" i="11"/>
  <c r="EY28" i="11"/>
  <c r="EX28" i="11"/>
  <c r="EW28" i="11"/>
  <c r="EV28" i="11"/>
  <c r="ER28" i="11"/>
  <c r="EY27" i="11"/>
  <c r="EW27" i="11"/>
  <c r="EV27" i="11"/>
  <c r="ER27" i="11"/>
  <c r="EY26" i="11"/>
  <c r="EX26" i="11"/>
  <c r="ER26" i="11"/>
  <c r="EY25" i="11"/>
  <c r="EX25" i="11"/>
  <c r="ER25" i="11"/>
  <c r="EY24" i="11"/>
  <c r="EX24" i="11"/>
  <c r="EW24" i="11"/>
  <c r="EV24" i="11"/>
  <c r="ER24" i="11"/>
  <c r="EY21" i="11"/>
  <c r="EW21" i="11"/>
  <c r="EV21" i="11"/>
  <c r="ER21" i="11"/>
  <c r="EY20" i="11"/>
  <c r="EW20" i="11"/>
  <c r="EV20" i="11"/>
  <c r="ER20" i="11"/>
  <c r="EY18" i="11"/>
  <c r="EX18" i="11"/>
  <c r="EW18" i="11"/>
  <c r="EV18" i="11"/>
  <c r="ER18" i="11"/>
  <c r="EY17" i="11"/>
  <c r="EX17" i="11"/>
  <c r="ER17" i="11"/>
  <c r="EY16" i="11"/>
  <c r="EX16" i="11"/>
  <c r="ER16" i="11"/>
  <c r="EY15" i="11"/>
  <c r="EX15" i="11"/>
  <c r="ER15" i="11"/>
  <c r="EY14" i="11"/>
  <c r="EX14" i="11"/>
  <c r="EV14" i="11"/>
  <c r="ER14" i="11"/>
  <c r="EY12" i="11"/>
  <c r="EX12" i="11"/>
  <c r="EV12" i="11"/>
  <c r="ER12" i="11"/>
  <c r="EY11" i="11"/>
  <c r="EX11" i="11"/>
  <c r="ER11" i="11"/>
  <c r="EY9" i="11"/>
  <c r="EX9" i="11"/>
  <c r="ER9" i="11"/>
  <c r="EY7" i="11"/>
  <c r="EX7" i="11"/>
  <c r="EW7" i="11"/>
  <c r="EV7" i="11"/>
  <c r="ER7" i="11"/>
  <c r="EX2" i="11"/>
  <c r="EW2" i="11"/>
  <c r="EV2" i="11"/>
  <c r="EU2" i="11"/>
  <c r="ET2" i="11"/>
  <c r="ES2" i="11"/>
  <c r="ER2" i="11"/>
  <c r="EY149" i="11"/>
  <c r="EX149" i="11"/>
  <c r="EW149" i="11"/>
  <c r="EV149" i="11"/>
  <c r="ER149" i="11"/>
  <c r="EY148" i="11"/>
  <c r="EX148" i="11"/>
  <c r="EW148" i="11"/>
  <c r="EV148" i="11"/>
  <c r="ER148" i="11"/>
  <c r="EY147" i="11"/>
  <c r="EX147" i="11"/>
  <c r="EW147" i="11"/>
  <c r="EV147" i="11"/>
  <c r="ER147" i="11"/>
  <c r="EY146" i="11"/>
  <c r="EX146" i="11"/>
  <c r="EW146" i="11"/>
  <c r="EV146" i="11"/>
  <c r="ER146" i="11"/>
  <c r="EY145" i="11"/>
  <c r="EX145" i="11"/>
  <c r="EW145" i="11"/>
  <c r="EV145" i="11"/>
  <c r="ER145" i="11"/>
  <c r="EY144" i="11"/>
  <c r="EX144" i="11"/>
  <c r="EW144" i="11"/>
  <c r="EV144" i="11"/>
  <c r="ER144" i="11"/>
  <c r="EY143" i="11"/>
  <c r="EX143" i="11"/>
  <c r="EW143" i="11"/>
  <c r="EV143" i="11"/>
  <c r="ER143" i="11"/>
  <c r="EY142" i="11"/>
  <c r="EX142" i="11"/>
  <c r="EW142" i="11"/>
  <c r="EV142" i="11"/>
  <c r="ER142" i="11"/>
  <c r="EY141" i="11"/>
  <c r="EX141" i="11"/>
  <c r="EW141" i="11"/>
  <c r="EV141" i="11"/>
  <c r="ER141" i="11"/>
  <c r="EY140" i="11"/>
  <c r="EX140" i="11"/>
  <c r="EW140" i="11"/>
  <c r="EV140" i="11"/>
  <c r="ER140" i="11"/>
  <c r="EY139" i="11"/>
  <c r="EX139" i="11"/>
  <c r="EW139" i="11"/>
  <c r="EV139" i="11"/>
  <c r="ER139" i="11"/>
  <c r="EY138" i="11"/>
  <c r="EX138" i="11"/>
  <c r="EW138" i="11"/>
  <c r="EV138" i="11"/>
  <c r="ER138" i="11"/>
  <c r="EY137" i="11"/>
  <c r="EX137" i="11"/>
  <c r="EW137" i="11"/>
  <c r="EV137" i="11"/>
  <c r="ER137" i="11"/>
  <c r="EY136" i="11"/>
  <c r="EX136" i="11"/>
  <c r="EW136" i="11"/>
  <c r="EV136" i="11"/>
  <c r="ER136" i="11"/>
  <c r="EY135" i="11"/>
  <c r="EX135" i="11"/>
  <c r="EW135" i="11"/>
  <c r="EV135" i="11"/>
  <c r="ER135" i="11"/>
  <c r="EY134" i="11"/>
  <c r="EX134" i="11"/>
  <c r="EW134" i="11"/>
  <c r="EV134" i="11"/>
  <c r="ER134" i="11"/>
  <c r="EY133" i="11"/>
  <c r="EX133" i="11"/>
  <c r="EW133" i="11"/>
  <c r="EV133" i="11"/>
  <c r="ER133" i="11"/>
  <c r="EY132" i="11"/>
  <c r="EX132" i="11"/>
  <c r="EW132" i="11"/>
  <c r="EV132" i="11"/>
  <c r="ER132" i="11"/>
  <c r="EY131" i="11"/>
  <c r="EX131" i="11"/>
  <c r="EW131" i="11"/>
  <c r="EV131" i="11"/>
  <c r="ER131" i="11"/>
  <c r="EY130" i="11"/>
  <c r="EX130" i="11"/>
  <c r="EW130" i="11"/>
  <c r="EV130" i="11"/>
  <c r="ER130" i="11"/>
  <c r="EY129" i="11"/>
  <c r="EX129" i="11"/>
  <c r="EW129" i="11"/>
  <c r="EV129" i="11"/>
  <c r="ER129" i="11"/>
  <c r="EY128" i="11"/>
  <c r="EX128" i="11"/>
  <c r="EW128" i="11"/>
  <c r="EV128" i="11"/>
  <c r="ER128" i="11"/>
  <c r="EY127" i="11"/>
  <c r="EX127" i="11"/>
  <c r="EW127" i="11"/>
  <c r="EV127" i="11"/>
  <c r="ER127" i="11"/>
  <c r="EY126" i="11"/>
  <c r="EX126" i="11"/>
  <c r="EW126" i="11"/>
  <c r="EV126" i="11"/>
  <c r="ER126" i="11"/>
  <c r="EY125" i="11"/>
  <c r="EX125" i="11"/>
  <c r="EW125" i="11"/>
  <c r="EV125" i="11"/>
  <c r="ER125" i="11"/>
  <c r="EY124" i="11"/>
  <c r="EX124" i="11"/>
  <c r="EW124" i="11"/>
  <c r="EV124" i="11"/>
  <c r="ER124" i="11"/>
  <c r="EY123" i="11"/>
  <c r="EX123" i="11"/>
  <c r="EW123" i="11"/>
  <c r="EV123" i="11"/>
  <c r="ER123" i="11"/>
  <c r="EY122" i="11"/>
  <c r="EX122" i="11"/>
  <c r="EW122" i="11"/>
  <c r="EV122" i="11"/>
  <c r="ER122" i="11"/>
  <c r="EY121" i="11"/>
  <c r="EX121" i="11"/>
  <c r="EW121" i="11"/>
  <c r="EV121" i="11"/>
  <c r="ER121" i="11"/>
  <c r="EY120" i="11"/>
  <c r="EX120" i="11"/>
  <c r="EW120" i="11"/>
  <c r="EV120" i="11"/>
  <c r="ER120" i="11"/>
  <c r="EY119" i="11"/>
  <c r="EX119" i="11"/>
  <c r="EW119" i="11"/>
  <c r="EV119" i="11"/>
  <c r="ER119" i="11"/>
  <c r="EY118" i="11"/>
  <c r="EX118" i="11"/>
  <c r="EW118" i="11"/>
  <c r="EV118" i="11"/>
  <c r="ER118" i="11"/>
  <c r="EY117" i="11"/>
  <c r="EX117" i="11"/>
  <c r="EW117" i="11"/>
  <c r="EV117" i="11"/>
  <c r="ER117" i="11"/>
  <c r="EY116" i="11"/>
  <c r="EX116" i="11"/>
  <c r="EW116" i="11"/>
  <c r="EV116" i="11"/>
  <c r="ER116" i="11"/>
  <c r="EY115" i="11"/>
  <c r="EX115" i="11"/>
  <c r="EW115" i="11"/>
  <c r="EV115" i="11"/>
  <c r="ER115" i="11"/>
  <c r="EY114" i="11"/>
  <c r="EX114" i="11"/>
  <c r="EW114" i="11"/>
  <c r="EV114" i="11"/>
  <c r="ER114" i="11"/>
  <c r="EY113" i="11"/>
  <c r="EX113" i="11"/>
  <c r="EW113" i="11"/>
  <c r="EV113" i="11"/>
  <c r="ER113" i="11"/>
  <c r="EY112" i="11"/>
  <c r="EX112" i="11"/>
  <c r="EW112" i="11"/>
  <c r="EV112" i="11"/>
  <c r="ER112" i="11"/>
  <c r="EY111" i="11"/>
  <c r="EX111" i="11"/>
  <c r="EW111" i="11"/>
  <c r="EV111" i="11"/>
  <c r="ER111" i="11"/>
  <c r="EY110" i="11"/>
  <c r="EX110" i="11"/>
  <c r="EW110" i="11"/>
  <c r="EV110" i="11"/>
  <c r="ER110" i="11"/>
  <c r="EY109" i="11"/>
  <c r="EX109" i="11"/>
  <c r="EW109" i="11"/>
  <c r="EV109" i="11"/>
  <c r="ER109" i="11"/>
  <c r="EY108" i="11"/>
  <c r="EX108" i="11"/>
  <c r="EW108" i="11"/>
  <c r="EV108" i="11"/>
  <c r="ER108" i="11"/>
  <c r="EY107" i="11"/>
  <c r="EX107" i="11"/>
  <c r="EW107" i="11"/>
  <c r="EV107" i="11"/>
  <c r="ER107" i="11"/>
  <c r="EY106" i="11"/>
  <c r="EX106" i="11"/>
  <c r="EW106" i="11"/>
  <c r="EV106" i="11"/>
  <c r="ER106" i="11"/>
  <c r="EY105" i="11"/>
  <c r="EX105" i="11"/>
  <c r="EW105" i="11"/>
  <c r="EV105" i="11"/>
  <c r="ER105" i="11"/>
  <c r="EY104" i="11"/>
  <c r="EX104" i="11"/>
  <c r="EW104" i="11"/>
  <c r="EV104" i="11"/>
  <c r="ER104" i="11"/>
  <c r="EY103" i="11"/>
  <c r="EX103" i="11"/>
  <c r="EW103" i="11"/>
  <c r="EV103" i="11"/>
  <c r="ER103" i="11"/>
  <c r="EY102" i="11"/>
  <c r="EX102" i="11"/>
  <c r="EW102" i="11"/>
  <c r="EV102" i="11"/>
  <c r="ER102" i="11"/>
  <c r="EY101" i="11"/>
  <c r="EX101" i="11"/>
  <c r="EW101" i="11"/>
  <c r="EV101" i="11"/>
  <c r="ER101" i="11"/>
  <c r="EY100" i="11"/>
  <c r="EX100" i="11"/>
  <c r="EW100" i="11"/>
  <c r="EV100" i="11"/>
  <c r="ER100" i="11"/>
  <c r="EY99" i="11"/>
  <c r="EX99" i="11"/>
  <c r="EW99" i="11"/>
  <c r="EV99" i="11"/>
  <c r="ER99" i="11"/>
  <c r="EY98" i="11"/>
  <c r="EX98" i="11"/>
  <c r="EW98" i="11"/>
  <c r="EV98" i="11"/>
  <c r="ER98" i="11"/>
  <c r="EY97" i="11"/>
  <c r="EX97" i="11"/>
  <c r="EW97" i="11"/>
  <c r="EV97" i="11"/>
  <c r="ER97" i="11"/>
  <c r="EY96" i="11"/>
  <c r="EX96" i="11"/>
  <c r="EW96" i="11"/>
  <c r="EV96" i="11"/>
  <c r="ER96" i="11"/>
  <c r="EY95" i="11"/>
  <c r="EX95" i="11"/>
  <c r="EW95" i="11"/>
  <c r="EV95" i="11"/>
  <c r="ER95" i="11"/>
  <c r="EY94" i="11"/>
  <c r="EX94" i="11"/>
  <c r="EW94" i="11"/>
  <c r="EV94" i="11"/>
  <c r="ER94" i="11"/>
  <c r="EY93" i="11"/>
  <c r="EX93" i="11"/>
  <c r="EW93" i="11"/>
  <c r="EV93" i="11"/>
  <c r="ER93" i="11"/>
  <c r="EY92" i="11"/>
  <c r="EX92" i="11"/>
  <c r="EW92" i="11"/>
  <c r="EV92" i="11"/>
  <c r="ER92" i="11"/>
  <c r="EY91" i="11"/>
  <c r="EX91" i="11"/>
  <c r="EW91" i="11"/>
  <c r="EV91" i="11"/>
  <c r="ER91" i="11"/>
  <c r="EY89" i="11"/>
  <c r="EX89" i="11"/>
  <c r="EW89" i="11"/>
  <c r="EV89" i="11"/>
  <c r="ER89" i="11"/>
  <c r="EY59" i="11"/>
  <c r="EX59" i="11"/>
  <c r="EW59" i="11"/>
  <c r="EV59" i="11"/>
  <c r="ER59" i="11"/>
  <c r="EY64" i="11"/>
  <c r="EX64" i="11"/>
  <c r="EW64" i="11"/>
  <c r="EV64" i="11"/>
  <c r="ER64" i="11"/>
  <c r="EY80" i="11"/>
  <c r="EX80" i="11"/>
  <c r="EW80" i="11"/>
  <c r="EV80" i="11"/>
  <c r="ER80" i="11"/>
  <c r="EY66" i="11"/>
  <c r="EX66" i="11"/>
  <c r="EW66" i="11"/>
  <c r="EV66" i="11"/>
  <c r="ER66" i="11"/>
  <c r="EY58" i="11"/>
  <c r="EX58" i="11"/>
  <c r="EW58" i="11"/>
  <c r="EV58" i="11"/>
  <c r="ER58" i="11"/>
  <c r="EY47" i="11"/>
  <c r="EX47" i="11"/>
  <c r="ER47" i="11"/>
  <c r="EY22" i="11"/>
  <c r="EX22" i="11"/>
  <c r="EW22" i="11"/>
  <c r="EV22" i="11"/>
  <c r="ER22" i="11"/>
  <c r="EY8" i="11"/>
  <c r="EX8" i="11"/>
  <c r="ER8" i="11"/>
  <c r="M5" i="11"/>
  <c r="L5" i="11"/>
  <c r="K5" i="11"/>
  <c r="J5" i="11"/>
  <c r="I5" i="11"/>
  <c r="H5" i="11"/>
  <c r="FE3" i="11"/>
  <c r="FD3" i="11"/>
  <c r="FC3" i="11"/>
  <c r="FB3" i="11"/>
  <c r="FA3" i="11"/>
  <c r="EJ5" i="10"/>
  <c r="IM159" i="10"/>
  <c r="IN159" i="10"/>
  <c r="IO159" i="10"/>
  <c r="IS159" i="10"/>
  <c r="IR159" i="10"/>
  <c r="IQ159" i="10"/>
  <c r="IP159" i="10"/>
  <c r="IL159" i="10"/>
  <c r="FB5" i="10"/>
  <c r="ER5" i="10"/>
  <c r="EQ5" i="10"/>
  <c r="IM7" i="10"/>
  <c r="IN7" i="10"/>
  <c r="IO7" i="10"/>
  <c r="IM8" i="10"/>
  <c r="IN8" i="10"/>
  <c r="IO8" i="10"/>
  <c r="IM9" i="10"/>
  <c r="IN9" i="10"/>
  <c r="IO9" i="10"/>
  <c r="IV10" i="10"/>
  <c r="IM10" i="10"/>
  <c r="IN10" i="10"/>
  <c r="IO10" i="10"/>
  <c r="IP10" i="10"/>
  <c r="IQ10" i="10"/>
  <c r="IM11" i="10"/>
  <c r="IN11" i="10"/>
  <c r="IO11" i="10"/>
  <c r="IM12" i="10"/>
  <c r="IN12" i="10"/>
  <c r="IO12" i="10"/>
  <c r="IV13" i="10"/>
  <c r="IM13" i="10"/>
  <c r="IN13" i="10"/>
  <c r="IO13" i="10"/>
  <c r="IP13" i="10"/>
  <c r="IQ13" i="10"/>
  <c r="IW14" i="10"/>
  <c r="IM14" i="10"/>
  <c r="IN14" i="10"/>
  <c r="IO14" i="10"/>
  <c r="IQ14" i="10"/>
  <c r="IU15" i="10"/>
  <c r="IM15" i="10"/>
  <c r="IN15" i="10"/>
  <c r="IO15" i="10"/>
  <c r="IP15" i="10"/>
  <c r="IQ15" i="10"/>
  <c r="IV16" i="10"/>
  <c r="IM16" i="10"/>
  <c r="IN16" i="10"/>
  <c r="IO16" i="10"/>
  <c r="IP16" i="10"/>
  <c r="IQ16" i="10"/>
  <c r="IM17" i="10"/>
  <c r="IN17" i="10"/>
  <c r="IO17" i="10"/>
  <c r="IM18" i="10"/>
  <c r="IN18" i="10"/>
  <c r="IO18" i="10"/>
  <c r="IU19" i="10"/>
  <c r="IM19" i="10"/>
  <c r="IN19" i="10"/>
  <c r="IO19" i="10"/>
  <c r="IM20" i="10"/>
  <c r="IN20" i="10"/>
  <c r="IO20" i="10"/>
  <c r="IV21" i="10"/>
  <c r="IM21" i="10"/>
  <c r="IN21" i="10"/>
  <c r="IO21" i="10"/>
  <c r="IP21" i="10"/>
  <c r="IQ21" i="10"/>
  <c r="IM22" i="10"/>
  <c r="IN22" i="10"/>
  <c r="IO22" i="10"/>
  <c r="IM23" i="10"/>
  <c r="IN23" i="10"/>
  <c r="IO23" i="10"/>
  <c r="IV24" i="10"/>
  <c r="IM24" i="10"/>
  <c r="IN24" i="10"/>
  <c r="IO24" i="10"/>
  <c r="IP24" i="10"/>
  <c r="IQ24" i="10"/>
  <c r="IM25" i="10"/>
  <c r="IN25" i="10"/>
  <c r="IO25" i="10"/>
  <c r="IM26" i="10"/>
  <c r="IN26" i="10"/>
  <c r="IO26" i="10"/>
  <c r="IU27" i="10"/>
  <c r="IM27" i="10"/>
  <c r="IV27" i="10" s="1"/>
  <c r="IN27" i="10"/>
  <c r="IO27" i="10"/>
  <c r="IM28" i="10"/>
  <c r="IN28" i="10"/>
  <c r="IO28" i="10"/>
  <c r="IM29" i="10"/>
  <c r="IN29" i="10"/>
  <c r="IO29" i="10"/>
  <c r="IM30" i="10"/>
  <c r="IN30" i="10"/>
  <c r="IO30" i="10"/>
  <c r="IM31" i="10"/>
  <c r="IN31" i="10"/>
  <c r="IO31" i="10"/>
  <c r="IM32" i="10"/>
  <c r="IN32" i="10"/>
  <c r="IO32" i="10"/>
  <c r="IY33" i="10"/>
  <c r="IM34" i="10"/>
  <c r="IN34" i="10"/>
  <c r="IO34" i="10"/>
  <c r="IM35" i="10"/>
  <c r="IN35" i="10"/>
  <c r="IO35" i="10"/>
  <c r="IM36" i="10"/>
  <c r="IN36" i="10"/>
  <c r="IO36" i="10"/>
  <c r="IM37" i="10"/>
  <c r="IN37" i="10"/>
  <c r="IO37" i="10"/>
  <c r="IM38" i="10"/>
  <c r="IN38" i="10"/>
  <c r="IO38" i="10"/>
  <c r="IM39" i="10"/>
  <c r="IN39" i="10"/>
  <c r="IO39" i="10"/>
  <c r="IM40" i="10"/>
  <c r="IN40" i="10"/>
  <c r="IO40" i="10"/>
  <c r="IW41" i="10"/>
  <c r="IM41" i="10"/>
  <c r="IN41" i="10"/>
  <c r="IO41" i="10"/>
  <c r="IQ41" i="10"/>
  <c r="IW42" i="10"/>
  <c r="IM42" i="10"/>
  <c r="IN42" i="10"/>
  <c r="IO42" i="10"/>
  <c r="IQ42" i="10"/>
  <c r="IM43" i="10"/>
  <c r="IN43" i="10"/>
  <c r="IO43" i="10"/>
  <c r="IM44" i="10"/>
  <c r="IN44" i="10"/>
  <c r="IO44" i="10"/>
  <c r="IM45" i="10"/>
  <c r="IN45" i="10"/>
  <c r="IO45" i="10"/>
  <c r="IU46" i="10"/>
  <c r="IM46" i="10"/>
  <c r="IN46" i="10"/>
  <c r="IO46" i="10"/>
  <c r="IV47" i="10"/>
  <c r="IM47" i="10"/>
  <c r="IN47" i="10"/>
  <c r="IO47" i="10"/>
  <c r="IP47" i="10"/>
  <c r="IQ47" i="10"/>
  <c r="IU48" i="10"/>
  <c r="IM48" i="10"/>
  <c r="IN48" i="10"/>
  <c r="IO48" i="10"/>
  <c r="IV48" i="10"/>
  <c r="IP48" i="10"/>
  <c r="IQ48" i="10"/>
  <c r="IM49" i="10"/>
  <c r="IN49" i="10"/>
  <c r="IO49" i="10"/>
  <c r="IM50" i="10"/>
  <c r="IN50" i="10"/>
  <c r="IO50" i="10"/>
  <c r="IX51" i="10"/>
  <c r="IM51" i="10"/>
  <c r="IN51" i="10"/>
  <c r="IO51" i="10"/>
  <c r="IR51" i="10"/>
  <c r="IM52" i="10"/>
  <c r="IN52" i="10"/>
  <c r="IO52" i="10"/>
  <c r="IM53" i="10"/>
  <c r="IN53" i="10"/>
  <c r="IO53" i="10"/>
  <c r="IM54" i="10"/>
  <c r="IN54" i="10"/>
  <c r="IO54" i="10"/>
  <c r="IU55" i="10"/>
  <c r="IM55" i="10"/>
  <c r="IN55" i="10"/>
  <c r="IO55" i="10"/>
  <c r="IM56" i="10"/>
  <c r="IN56" i="10"/>
  <c r="IO56" i="10"/>
  <c r="IM57" i="10"/>
  <c r="IN57" i="10"/>
  <c r="IO57" i="10"/>
  <c r="IM58" i="10"/>
  <c r="IN58" i="10"/>
  <c r="IO58" i="10"/>
  <c r="IM59" i="10"/>
  <c r="IN59" i="10"/>
  <c r="IO59" i="10"/>
  <c r="IM60" i="10"/>
  <c r="IN60" i="10"/>
  <c r="IO60" i="10"/>
  <c r="IM61" i="10"/>
  <c r="IN61" i="10"/>
  <c r="IO61" i="10"/>
  <c r="IM62" i="10"/>
  <c r="IN62" i="10"/>
  <c r="IO62" i="10"/>
  <c r="IU62" i="10" s="1"/>
  <c r="IV62" i="10" s="1"/>
  <c r="IW62" i="10" s="1"/>
  <c r="IX62" i="10" s="1"/>
  <c r="IY62" i="10" s="1"/>
  <c r="IM63" i="10"/>
  <c r="IN63" i="10"/>
  <c r="IO63" i="10"/>
  <c r="IV64" i="10"/>
  <c r="IM64" i="10"/>
  <c r="IN64" i="10"/>
  <c r="IO64" i="10"/>
  <c r="IP64" i="10"/>
  <c r="IQ64" i="10"/>
  <c r="IX65" i="10"/>
  <c r="IM65" i="10"/>
  <c r="IN65" i="10"/>
  <c r="IO65" i="10"/>
  <c r="IR65" i="10"/>
  <c r="IM66" i="10"/>
  <c r="IN66" i="10"/>
  <c r="IU66" i="10" s="1"/>
  <c r="IV66" i="10" s="1"/>
  <c r="IW66" i="10" s="1"/>
  <c r="IX66" i="10" s="1"/>
  <c r="IY66" i="10" s="1"/>
  <c r="IO66" i="10"/>
  <c r="IM67" i="10"/>
  <c r="IN67" i="10"/>
  <c r="IO67" i="10"/>
  <c r="IM68" i="10"/>
  <c r="IN68" i="10"/>
  <c r="IO68" i="10"/>
  <c r="IV69" i="10"/>
  <c r="IM69" i="10"/>
  <c r="IN69" i="10"/>
  <c r="IO69" i="10"/>
  <c r="IP69" i="10"/>
  <c r="IQ69" i="10"/>
  <c r="IW69" i="10"/>
  <c r="IY69" i="10" s="1"/>
  <c r="IU70" i="10"/>
  <c r="IM70" i="10"/>
  <c r="IN70" i="10"/>
  <c r="IO70" i="10"/>
  <c r="IV70" i="10"/>
  <c r="IP70" i="10"/>
  <c r="IQ70" i="10"/>
  <c r="IW71" i="10"/>
  <c r="IM71" i="10"/>
  <c r="IN71" i="10"/>
  <c r="IO71" i="10"/>
  <c r="IQ71" i="10"/>
  <c r="IM72" i="10"/>
  <c r="IN72" i="10"/>
  <c r="IO72" i="10"/>
  <c r="IM73" i="10"/>
  <c r="IN73" i="10"/>
  <c r="IO73" i="10"/>
  <c r="IV74" i="10"/>
  <c r="IM74" i="10"/>
  <c r="IN74" i="10"/>
  <c r="IO74" i="10"/>
  <c r="IP74" i="10"/>
  <c r="IQ74" i="10"/>
  <c r="IM75" i="10"/>
  <c r="IN75" i="10"/>
  <c r="IO75" i="10"/>
  <c r="IM76" i="10"/>
  <c r="IN76" i="10"/>
  <c r="IO76" i="10"/>
  <c r="IM77" i="10"/>
  <c r="IN77" i="10"/>
  <c r="IO77" i="10"/>
  <c r="IM78" i="10"/>
  <c r="IN78" i="10"/>
  <c r="IO78" i="10"/>
  <c r="IM79" i="10"/>
  <c r="IN79" i="10"/>
  <c r="IO79" i="10"/>
  <c r="IU80" i="10"/>
  <c r="IM80" i="10"/>
  <c r="IN80" i="10"/>
  <c r="IO80" i="10"/>
  <c r="IV81" i="10"/>
  <c r="IM81" i="10"/>
  <c r="IN81" i="10"/>
  <c r="IO81" i="10"/>
  <c r="IP81" i="10"/>
  <c r="IQ81" i="10"/>
  <c r="IM82" i="10"/>
  <c r="IN82" i="10"/>
  <c r="IO82" i="10"/>
  <c r="IM83" i="10"/>
  <c r="IN83" i="10"/>
  <c r="IO83" i="10"/>
  <c r="IM84" i="10"/>
  <c r="IN84" i="10"/>
  <c r="IO84" i="10"/>
  <c r="IU84" i="10" s="1"/>
  <c r="IV84" i="10" s="1"/>
  <c r="IW84" i="10" s="1"/>
  <c r="IX84" i="10" s="1"/>
  <c r="IY84" i="10" s="1"/>
  <c r="IM85" i="10"/>
  <c r="IN85" i="10"/>
  <c r="IO85" i="10"/>
  <c r="IM86" i="10"/>
  <c r="IN86" i="10"/>
  <c r="IO86" i="10"/>
  <c r="IM87" i="10"/>
  <c r="IN87" i="10"/>
  <c r="IO87" i="10"/>
  <c r="IU88" i="10"/>
  <c r="IM88" i="10"/>
  <c r="IN88" i="10"/>
  <c r="IO88" i="10"/>
  <c r="IM89" i="10"/>
  <c r="IN89" i="10"/>
  <c r="IO89" i="10"/>
  <c r="IU89" i="10" s="1"/>
  <c r="IV89" i="10" s="1"/>
  <c r="IW89" i="10" s="1"/>
  <c r="IX89" i="10" s="1"/>
  <c r="IY89" i="10" s="1"/>
  <c r="IM90" i="10"/>
  <c r="IN90" i="10"/>
  <c r="IO90" i="10"/>
  <c r="IM91" i="10"/>
  <c r="IN91" i="10"/>
  <c r="IO91" i="10"/>
  <c r="IM92" i="10"/>
  <c r="IN92" i="10"/>
  <c r="IO92" i="10"/>
  <c r="IM93" i="10"/>
  <c r="IN93" i="10"/>
  <c r="IO93" i="10"/>
  <c r="IV94" i="10"/>
  <c r="IM94" i="10"/>
  <c r="IN94" i="10"/>
  <c r="IO94" i="10"/>
  <c r="IW94" i="10" s="1"/>
  <c r="IX94" i="10" s="1"/>
  <c r="IY94" i="10" s="1"/>
  <c r="IP94" i="10"/>
  <c r="IQ94" i="10"/>
  <c r="IM95" i="10"/>
  <c r="IN95" i="10"/>
  <c r="IO95" i="10"/>
  <c r="IM96" i="10"/>
  <c r="IN96" i="10"/>
  <c r="IO96" i="10"/>
  <c r="IM97" i="10"/>
  <c r="IN97" i="10"/>
  <c r="IO97" i="10"/>
  <c r="IM98" i="10"/>
  <c r="IN98" i="10"/>
  <c r="IO98" i="10"/>
  <c r="IU99" i="10"/>
  <c r="IM99" i="10"/>
  <c r="IN99" i="10"/>
  <c r="IO99" i="10"/>
  <c r="IU100" i="10"/>
  <c r="IM100" i="10"/>
  <c r="IN100" i="10"/>
  <c r="IO100" i="10"/>
  <c r="IP100" i="10"/>
  <c r="IQ100" i="10"/>
  <c r="IM101" i="10"/>
  <c r="IN101" i="10"/>
  <c r="IO101" i="10"/>
  <c r="IM102" i="10"/>
  <c r="IN102" i="10"/>
  <c r="IO102" i="10"/>
  <c r="IU102" i="10"/>
  <c r="IM103" i="10"/>
  <c r="IN103" i="10"/>
  <c r="IO103" i="10"/>
  <c r="IM104" i="10"/>
  <c r="IN104" i="10"/>
  <c r="IO104" i="10"/>
  <c r="IU105" i="10"/>
  <c r="IM105" i="10"/>
  <c r="IN105" i="10"/>
  <c r="IO105" i="10"/>
  <c r="IU106" i="10"/>
  <c r="IM106" i="10"/>
  <c r="IN106" i="10"/>
  <c r="IO106" i="10"/>
  <c r="IM107" i="10"/>
  <c r="IN107" i="10"/>
  <c r="IO107" i="10"/>
  <c r="IU107" i="10" s="1"/>
  <c r="IX108" i="10"/>
  <c r="IM108" i="10"/>
  <c r="IN108" i="10"/>
  <c r="IO108" i="10"/>
  <c r="IR108" i="10"/>
  <c r="IY108" i="10"/>
  <c r="IM109" i="10"/>
  <c r="IN109" i="10"/>
  <c r="IO109" i="10"/>
  <c r="IM110" i="10"/>
  <c r="IN110" i="10"/>
  <c r="IO110" i="10"/>
  <c r="IM111" i="10"/>
  <c r="IN111" i="10"/>
  <c r="IO111" i="10"/>
  <c r="IM112" i="10"/>
  <c r="IU112" i="10" s="1"/>
  <c r="IV112" i="10" s="1"/>
  <c r="IW112" i="10" s="1"/>
  <c r="IX112" i="10" s="1"/>
  <c r="IY112" i="10" s="1"/>
  <c r="IN112" i="10"/>
  <c r="IO112" i="10"/>
  <c r="IM113" i="10"/>
  <c r="IN113" i="10"/>
  <c r="IO113" i="10"/>
  <c r="IM114" i="10"/>
  <c r="IN114" i="10"/>
  <c r="IO114" i="10"/>
  <c r="IU114" i="10" s="1"/>
  <c r="IV114" i="10" s="1"/>
  <c r="IW114" i="10" s="1"/>
  <c r="IU115" i="10"/>
  <c r="IM115" i="10"/>
  <c r="IN115" i="10"/>
  <c r="IO115" i="10"/>
  <c r="IW116" i="10"/>
  <c r="IM116" i="10"/>
  <c r="IN116" i="10"/>
  <c r="IO116" i="10"/>
  <c r="IQ116" i="10"/>
  <c r="IM117" i="10"/>
  <c r="IN117" i="10"/>
  <c r="IO117" i="10"/>
  <c r="IV118" i="10"/>
  <c r="IM118" i="10"/>
  <c r="IN118" i="10"/>
  <c r="IO118" i="10"/>
  <c r="IP118" i="10"/>
  <c r="IQ118" i="10"/>
  <c r="IM119" i="10"/>
  <c r="IN119" i="10"/>
  <c r="IO119" i="10"/>
  <c r="IV120" i="10"/>
  <c r="IM120" i="10"/>
  <c r="IN120" i="10"/>
  <c r="IO120" i="10"/>
  <c r="IP120" i="10"/>
  <c r="IQ120" i="10"/>
  <c r="IW120" i="10"/>
  <c r="IM121" i="10"/>
  <c r="IN121" i="10"/>
  <c r="IO121" i="10"/>
  <c r="IM122" i="10"/>
  <c r="IN122" i="10"/>
  <c r="IO122" i="10"/>
  <c r="IM123" i="10"/>
  <c r="IN123" i="10"/>
  <c r="IO123" i="10"/>
  <c r="IM124" i="10"/>
  <c r="IN124" i="10"/>
  <c r="IO124" i="10"/>
  <c r="IM125" i="10"/>
  <c r="IN125" i="10"/>
  <c r="IO125" i="10"/>
  <c r="IM126" i="10"/>
  <c r="IN126" i="10"/>
  <c r="IO126" i="10"/>
  <c r="IM127" i="10"/>
  <c r="IN127" i="10"/>
  <c r="IO127" i="10"/>
  <c r="IM128" i="10"/>
  <c r="IN128" i="10"/>
  <c r="IO128" i="10"/>
  <c r="IM129" i="10"/>
  <c r="IN129" i="10"/>
  <c r="IO129" i="10"/>
  <c r="IM130" i="10"/>
  <c r="IU130" i="10" s="1"/>
  <c r="IV130" i="10" s="1"/>
  <c r="IW130" i="10" s="1"/>
  <c r="IX130" i="10" s="1"/>
  <c r="IY130" i="10" s="1"/>
  <c r="IN130" i="10"/>
  <c r="IO130" i="10"/>
  <c r="IM131" i="10"/>
  <c r="IN131" i="10"/>
  <c r="IO131" i="10"/>
  <c r="IM132" i="10"/>
  <c r="IN132" i="10"/>
  <c r="IO132" i="10"/>
  <c r="IM133" i="10"/>
  <c r="IN133" i="10"/>
  <c r="IO133" i="10"/>
  <c r="IM134" i="10"/>
  <c r="IN134" i="10"/>
  <c r="IO134" i="10"/>
  <c r="IW135" i="10"/>
  <c r="IM135" i="10"/>
  <c r="IN135" i="10"/>
  <c r="IO135" i="10"/>
  <c r="IQ135" i="10"/>
  <c r="IU136" i="10"/>
  <c r="IM136" i="10"/>
  <c r="IN136" i="10"/>
  <c r="IO136" i="10"/>
  <c r="IM137" i="10"/>
  <c r="IN137" i="10"/>
  <c r="IO137" i="10"/>
  <c r="IU138" i="10"/>
  <c r="IM138" i="10"/>
  <c r="IN138" i="10"/>
  <c r="IO138" i="10"/>
  <c r="IM139" i="10"/>
  <c r="IN139" i="10"/>
  <c r="IU139" i="10" s="1"/>
  <c r="IV139" i="10" s="1"/>
  <c r="IW139" i="10" s="1"/>
  <c r="IX139" i="10" s="1"/>
  <c r="IY139" i="10" s="1"/>
  <c r="IO139" i="10"/>
  <c r="IU140" i="10"/>
  <c r="IM140" i="10"/>
  <c r="IN140" i="10"/>
  <c r="IO140" i="10"/>
  <c r="IM141" i="10"/>
  <c r="IN141" i="10"/>
  <c r="IO141" i="10"/>
  <c r="IM142" i="10"/>
  <c r="IN142" i="10"/>
  <c r="IO142" i="10"/>
  <c r="IM143" i="10"/>
  <c r="IN143" i="10"/>
  <c r="IO143" i="10"/>
  <c r="IM144" i="10"/>
  <c r="IN144" i="10"/>
  <c r="IO144" i="10"/>
  <c r="IM145" i="10"/>
  <c r="IN145" i="10"/>
  <c r="IO145" i="10"/>
  <c r="IM146" i="10"/>
  <c r="IN146" i="10"/>
  <c r="IO146" i="10"/>
  <c r="IU146" i="10"/>
  <c r="IV146" i="10" s="1"/>
  <c r="IW146" i="10" s="1"/>
  <c r="IX146" i="10" s="1"/>
  <c r="IY146" i="10" s="1"/>
  <c r="IM147" i="10"/>
  <c r="IN147" i="10"/>
  <c r="IO147" i="10"/>
  <c r="IU147" i="10"/>
  <c r="IV147" i="10" s="1"/>
  <c r="IW147" i="10" s="1"/>
  <c r="IX147" i="10" s="1"/>
  <c r="IY147" i="10" s="1"/>
  <c r="IM148" i="10"/>
  <c r="IN148" i="10"/>
  <c r="IO148" i="10"/>
  <c r="IM149" i="10"/>
  <c r="IN149" i="10"/>
  <c r="IO149" i="10"/>
  <c r="IV150" i="10"/>
  <c r="IM150" i="10"/>
  <c r="IN150" i="10"/>
  <c r="IO150" i="10"/>
  <c r="IP150" i="10"/>
  <c r="IQ150" i="10"/>
  <c r="IW150" i="10"/>
  <c r="IM151" i="10"/>
  <c r="IN151" i="10"/>
  <c r="IO151" i="10"/>
  <c r="IU152" i="10"/>
  <c r="IM152" i="10"/>
  <c r="IN152" i="10"/>
  <c r="IO152" i="10"/>
  <c r="IW153" i="10"/>
  <c r="IM153" i="10"/>
  <c r="IN153" i="10"/>
  <c r="IO153" i="10"/>
  <c r="IQ153" i="10"/>
  <c r="IW154" i="10"/>
  <c r="IM154" i="10"/>
  <c r="IN154" i="10"/>
  <c r="IO154" i="10"/>
  <c r="IQ154" i="10"/>
  <c r="IV155" i="10"/>
  <c r="IM155" i="10"/>
  <c r="IN155" i="10"/>
  <c r="IO155" i="10"/>
  <c r="IP155" i="10"/>
  <c r="IQ155" i="10"/>
  <c r="IM156" i="10"/>
  <c r="IN156" i="10"/>
  <c r="IO156" i="10"/>
  <c r="IM157" i="10"/>
  <c r="IN157" i="10"/>
  <c r="IO157" i="10"/>
  <c r="IU158" i="10"/>
  <c r="IM158" i="10"/>
  <c r="IV158" i="10" s="1"/>
  <c r="IW158" i="10" s="1"/>
  <c r="IX158" i="10" s="1"/>
  <c r="IY158" i="10" s="1"/>
  <c r="IN158" i="10"/>
  <c r="IO158" i="10"/>
  <c r="IM160" i="10"/>
  <c r="IN160" i="10"/>
  <c r="IO160" i="10"/>
  <c r="IM161" i="10"/>
  <c r="IN161" i="10"/>
  <c r="IO161" i="10"/>
  <c r="IU163" i="10"/>
  <c r="IM163" i="10"/>
  <c r="IN163" i="10"/>
  <c r="IO163" i="10"/>
  <c r="IM164" i="10"/>
  <c r="IN164" i="10"/>
  <c r="IO164" i="10"/>
  <c r="IU164" i="10"/>
  <c r="IV164" i="10" s="1"/>
  <c r="IW164" i="10" s="1"/>
  <c r="IX164" i="10" s="1"/>
  <c r="IY164" i="10" s="1"/>
  <c r="IM165" i="10"/>
  <c r="IN165" i="10"/>
  <c r="IO165" i="10"/>
  <c r="IM166" i="10"/>
  <c r="IN166" i="10"/>
  <c r="IO166" i="10"/>
  <c r="IV167" i="10"/>
  <c r="IW167" i="10" s="1"/>
  <c r="IX167" i="10" s="1"/>
  <c r="IM167" i="10"/>
  <c r="IN167" i="10"/>
  <c r="IO167" i="10"/>
  <c r="IP167" i="10"/>
  <c r="IQ167" i="10"/>
  <c r="IM168" i="10"/>
  <c r="IN168" i="10"/>
  <c r="IO168" i="10"/>
  <c r="IM169" i="10"/>
  <c r="IN169" i="10"/>
  <c r="IO169" i="10"/>
  <c r="IM170" i="10"/>
  <c r="IN170" i="10"/>
  <c r="IO170" i="10"/>
  <c r="IM171" i="10"/>
  <c r="IN171" i="10"/>
  <c r="IU171" i="10" s="1"/>
  <c r="IV171" i="10" s="1"/>
  <c r="IW171" i="10" s="1"/>
  <c r="IX171" i="10" s="1"/>
  <c r="IY171" i="10" s="1"/>
  <c r="IO171" i="10"/>
  <c r="IM172" i="10"/>
  <c r="IN172" i="10"/>
  <c r="IO172" i="10"/>
  <c r="IM173" i="10"/>
  <c r="IN173" i="10"/>
  <c r="IO173" i="10"/>
  <c r="IM174" i="10"/>
  <c r="IN174" i="10"/>
  <c r="IO174" i="10"/>
  <c r="IM175" i="10"/>
  <c r="IN175" i="10"/>
  <c r="IO175" i="10"/>
  <c r="IM176" i="10"/>
  <c r="IN176" i="10"/>
  <c r="IO176" i="10"/>
  <c r="IU176" i="10" s="1"/>
  <c r="IM177" i="10"/>
  <c r="IN177" i="10"/>
  <c r="IO177" i="10"/>
  <c r="IM178" i="10"/>
  <c r="IN178" i="10"/>
  <c r="IO178" i="10"/>
  <c r="IM179" i="10"/>
  <c r="IN179" i="10"/>
  <c r="IU179" i="10" s="1"/>
  <c r="IV179" i="10" s="1"/>
  <c r="IW179" i="10" s="1"/>
  <c r="IX179" i="10" s="1"/>
  <c r="IY179" i="10" s="1"/>
  <c r="IO179" i="10"/>
  <c r="IM180" i="10"/>
  <c r="IN180" i="10"/>
  <c r="IO180" i="10"/>
  <c r="IM181" i="10"/>
  <c r="IN181" i="10"/>
  <c r="IO181" i="10"/>
  <c r="IM182" i="10"/>
  <c r="IU182" i="10" s="1"/>
  <c r="IV182" i="10" s="1"/>
  <c r="IW182" i="10" s="1"/>
  <c r="IN182" i="10"/>
  <c r="IO182" i="10"/>
  <c r="IM183" i="10"/>
  <c r="IN183" i="10"/>
  <c r="IO183" i="10"/>
  <c r="IM184" i="10"/>
  <c r="IN184" i="10"/>
  <c r="IO184" i="10"/>
  <c r="IU184" i="10" s="1"/>
  <c r="IV184" i="10" s="1"/>
  <c r="IM185" i="10"/>
  <c r="IN185" i="10"/>
  <c r="IO185" i="10"/>
  <c r="IM186" i="10"/>
  <c r="IN186" i="10"/>
  <c r="IO186" i="10"/>
  <c r="IM187" i="10"/>
  <c r="IN187" i="10"/>
  <c r="IO187" i="10"/>
  <c r="IM188" i="10"/>
  <c r="IN188" i="10"/>
  <c r="IO188" i="10"/>
  <c r="IM189" i="10"/>
  <c r="IN189" i="10"/>
  <c r="IO189" i="10"/>
  <c r="IM190" i="10"/>
  <c r="IU190" i="10" s="1"/>
  <c r="IV190" i="10" s="1"/>
  <c r="IW190" i="10" s="1"/>
  <c r="IX190" i="10" s="1"/>
  <c r="IY190" i="10" s="1"/>
  <c r="IN190" i="10"/>
  <c r="IO190" i="10"/>
  <c r="IM191" i="10"/>
  <c r="IN191" i="10"/>
  <c r="IO191" i="10"/>
  <c r="IM192" i="10"/>
  <c r="IN192" i="10"/>
  <c r="IO192" i="10"/>
  <c r="IM193" i="10"/>
  <c r="IN193" i="10"/>
  <c r="IO193" i="10"/>
  <c r="IM194" i="10"/>
  <c r="IN194" i="10"/>
  <c r="IO194" i="10"/>
  <c r="IM195" i="10"/>
  <c r="IN195" i="10"/>
  <c r="IU195" i="10" s="1"/>
  <c r="IV195" i="10" s="1"/>
  <c r="IW195" i="10" s="1"/>
  <c r="IX195" i="10" s="1"/>
  <c r="IY195" i="10" s="1"/>
  <c r="IO195" i="10"/>
  <c r="IX162" i="10"/>
  <c r="IM162" i="10"/>
  <c r="IN162" i="10"/>
  <c r="IO162" i="10"/>
  <c r="IR162" i="10"/>
  <c r="IY162" i="10"/>
  <c r="EN5" i="10"/>
  <c r="EM5" i="10"/>
  <c r="EH5" i="10"/>
  <c r="EG5" i="10"/>
  <c r="ED5" i="10"/>
  <c r="DX5" i="10"/>
  <c r="IS9" i="10"/>
  <c r="IR9" i="10"/>
  <c r="IQ9" i="10"/>
  <c r="IP9" i="10"/>
  <c r="IL9" i="10"/>
  <c r="IS52" i="10"/>
  <c r="IR52" i="10"/>
  <c r="IQ52" i="10"/>
  <c r="IP52" i="10"/>
  <c r="IL52" i="10"/>
  <c r="IS111" i="10"/>
  <c r="IR111" i="10"/>
  <c r="IQ111" i="10"/>
  <c r="IP111" i="10"/>
  <c r="IL111" i="10"/>
  <c r="IS36" i="10"/>
  <c r="IR36" i="10"/>
  <c r="IQ36" i="10"/>
  <c r="IP36" i="10"/>
  <c r="IL36" i="10"/>
  <c r="DF5" i="10"/>
  <c r="IS43" i="10"/>
  <c r="IR43" i="10"/>
  <c r="IQ43" i="10"/>
  <c r="IP43" i="10"/>
  <c r="IL43" i="10"/>
  <c r="DE5" i="10"/>
  <c r="IS121" i="10"/>
  <c r="IR121" i="10"/>
  <c r="IQ121" i="10"/>
  <c r="IP121" i="10"/>
  <c r="IL121" i="10"/>
  <c r="IS87" i="10"/>
  <c r="IR87" i="10"/>
  <c r="IQ87" i="10"/>
  <c r="IP87" i="10"/>
  <c r="IL87" i="10"/>
  <c r="IS141" i="10"/>
  <c r="IR141" i="10"/>
  <c r="IQ141" i="10"/>
  <c r="IP141" i="10"/>
  <c r="IL141" i="10"/>
  <c r="CQ5" i="10"/>
  <c r="CP5" i="10"/>
  <c r="CO5" i="10"/>
  <c r="CN5" i="10"/>
  <c r="CM5" i="10"/>
  <c r="CL5" i="10"/>
  <c r="BY5" i="10"/>
  <c r="BX5" i="10"/>
  <c r="IU94" i="10"/>
  <c r="IS94" i="10"/>
  <c r="IR94" i="10"/>
  <c r="IL94" i="10"/>
  <c r="IS79" i="10"/>
  <c r="IR79" i="10"/>
  <c r="IQ79" i="10"/>
  <c r="IP79" i="10"/>
  <c r="IL79" i="10"/>
  <c r="BW5" i="10"/>
  <c r="BS5" i="10"/>
  <c r="IS151" i="10"/>
  <c r="IR151" i="10"/>
  <c r="IQ151" i="10"/>
  <c r="IP151" i="10"/>
  <c r="IL151" i="10"/>
  <c r="IS22" i="10"/>
  <c r="IR22" i="10"/>
  <c r="IQ22" i="10"/>
  <c r="IP22" i="10"/>
  <c r="IL22" i="10"/>
  <c r="IS28" i="10"/>
  <c r="IR28" i="10"/>
  <c r="IQ28" i="10"/>
  <c r="IP28" i="10"/>
  <c r="IL28" i="10"/>
  <c r="IS53" i="10"/>
  <c r="IR53" i="10"/>
  <c r="IQ53" i="10"/>
  <c r="IP53" i="10"/>
  <c r="IL53" i="10"/>
  <c r="AO5" i="10"/>
  <c r="IS125" i="10"/>
  <c r="IR125" i="10"/>
  <c r="IQ125" i="10"/>
  <c r="IP125" i="10"/>
  <c r="IL125" i="10"/>
  <c r="IS133" i="10"/>
  <c r="IR133" i="10"/>
  <c r="IQ133" i="10"/>
  <c r="IP133" i="10"/>
  <c r="IL133" i="10"/>
  <c r="U5" i="10"/>
  <c r="V5" i="10"/>
  <c r="X5" i="10"/>
  <c r="P5" i="10"/>
  <c r="O5" i="10"/>
  <c r="Q5" i="10"/>
  <c r="N5" i="10"/>
  <c r="M5" i="10"/>
  <c r="IY3" i="10"/>
  <c r="IX3" i="10"/>
  <c r="IW3" i="10"/>
  <c r="IV3" i="10"/>
  <c r="IU3" i="10"/>
  <c r="IA3" i="1"/>
  <c r="HZ3" i="1"/>
  <c r="HY3" i="1"/>
  <c r="HX3" i="1"/>
  <c r="HW3" i="1"/>
  <c r="IL101" i="10"/>
  <c r="IP101" i="10"/>
  <c r="IQ101" i="10"/>
  <c r="IR101" i="10"/>
  <c r="IS101" i="10"/>
  <c r="HD5" i="1"/>
  <c r="IL119" i="10"/>
  <c r="IP119" i="10"/>
  <c r="IQ119" i="10"/>
  <c r="IR119" i="10"/>
  <c r="IS119" i="10"/>
  <c r="IS57" i="10"/>
  <c r="IR57" i="10"/>
  <c r="IQ57" i="10"/>
  <c r="IP57" i="10"/>
  <c r="IL57" i="10"/>
  <c r="HU49" i="1"/>
  <c r="HT49" i="1"/>
  <c r="HS49" i="1"/>
  <c r="HR49" i="1"/>
  <c r="HQ49" i="1"/>
  <c r="HW49" i="1" s="1"/>
  <c r="HX49" i="1" s="1"/>
  <c r="HY49" i="1" s="1"/>
  <c r="HZ49" i="1" s="1"/>
  <c r="IA49" i="1" s="1"/>
  <c r="HP49" i="1"/>
  <c r="HO49" i="1"/>
  <c r="HN49" i="1"/>
  <c r="R5" i="10"/>
  <c r="S5" i="10"/>
  <c r="T5" i="10"/>
  <c r="W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P5" i="10"/>
  <c r="AQ5" i="10"/>
  <c r="AR5" i="10"/>
  <c r="AS5" i="10"/>
  <c r="AT5" i="10"/>
  <c r="AU5" i="10"/>
  <c r="AV5" i="10"/>
  <c r="AW5" i="10"/>
  <c r="AX5" i="10"/>
  <c r="AY5" i="10"/>
  <c r="AZ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T5" i="10"/>
  <c r="BU5" i="10"/>
  <c r="BV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R5" i="10"/>
  <c r="CS5" i="10"/>
  <c r="CT5" i="10"/>
  <c r="CU5" i="10"/>
  <c r="CV5" i="10"/>
  <c r="CW5" i="10"/>
  <c r="CX5" i="10"/>
  <c r="CY5" i="10"/>
  <c r="CZ5" i="10"/>
  <c r="DA5" i="10"/>
  <c r="DB5" i="10"/>
  <c r="DC5" i="10"/>
  <c r="DD5" i="10"/>
  <c r="DG5" i="10"/>
  <c r="DH5" i="10"/>
  <c r="DI5" i="10"/>
  <c r="DJ5" i="10"/>
  <c r="DK5" i="10"/>
  <c r="DL5" i="10"/>
  <c r="DM5" i="10"/>
  <c r="DN5" i="10"/>
  <c r="DO5" i="10"/>
  <c r="DP5" i="10"/>
  <c r="DQ5" i="10"/>
  <c r="DR5" i="10"/>
  <c r="DS5" i="10"/>
  <c r="DT5" i="10"/>
  <c r="DU5" i="10"/>
  <c r="DV5" i="10"/>
  <c r="DW5" i="10"/>
  <c r="DY5" i="10"/>
  <c r="DZ5" i="10"/>
  <c r="EA5" i="10"/>
  <c r="EB5" i="10"/>
  <c r="EC5" i="10"/>
  <c r="EE5" i="10"/>
  <c r="EF5" i="10"/>
  <c r="EI5" i="10"/>
  <c r="EK5" i="10"/>
  <c r="EL5" i="10"/>
  <c r="EO5" i="10"/>
  <c r="EP5" i="10"/>
  <c r="ES5" i="10"/>
  <c r="ET5" i="10"/>
  <c r="EU5" i="10"/>
  <c r="EV5" i="10"/>
  <c r="EW5" i="10"/>
  <c r="EX5" i="10"/>
  <c r="EY5" i="10"/>
  <c r="EZ5" i="10"/>
  <c r="FA5" i="10"/>
  <c r="FC5" i="10"/>
  <c r="FD5" i="10"/>
  <c r="FE5" i="10"/>
  <c r="FF5" i="10"/>
  <c r="FG5" i="10"/>
  <c r="FH5" i="10"/>
  <c r="FI5" i="10"/>
  <c r="FJ5" i="10"/>
  <c r="FK5" i="10"/>
  <c r="FL5" i="10"/>
  <c r="FM5" i="10"/>
  <c r="FN5" i="10"/>
  <c r="FO5" i="10"/>
  <c r="FP5" i="10"/>
  <c r="FQ5" i="10"/>
  <c r="FR5" i="10"/>
  <c r="FS5" i="10"/>
  <c r="FT5" i="10"/>
  <c r="FU5" i="10"/>
  <c r="FV5" i="10"/>
  <c r="FW5" i="10"/>
  <c r="FX5" i="10"/>
  <c r="FY5" i="10"/>
  <c r="FZ5" i="10"/>
  <c r="GA5" i="10"/>
  <c r="GB5" i="10"/>
  <c r="GC5" i="10"/>
  <c r="GD5" i="10"/>
  <c r="GE5" i="10"/>
  <c r="GF5" i="10"/>
  <c r="GG5" i="10"/>
  <c r="GH5" i="10"/>
  <c r="GI5" i="10"/>
  <c r="GJ5" i="10"/>
  <c r="GK5" i="10"/>
  <c r="GL5" i="10"/>
  <c r="GM5" i="10"/>
  <c r="GN5" i="10"/>
  <c r="GO5" i="10"/>
  <c r="GP5" i="10"/>
  <c r="GQ5" i="10"/>
  <c r="GR5" i="10"/>
  <c r="GS5" i="10"/>
  <c r="GT5" i="10"/>
  <c r="GU5" i="10"/>
  <c r="GV5" i="10"/>
  <c r="GW5" i="10"/>
  <c r="GX5" i="10"/>
  <c r="GY5" i="10"/>
  <c r="GZ5" i="10"/>
  <c r="HA5" i="10"/>
  <c r="HB5" i="10"/>
  <c r="HC5" i="10"/>
  <c r="HD5" i="10"/>
  <c r="HE5" i="10"/>
  <c r="HF5" i="10"/>
  <c r="HG5" i="10"/>
  <c r="HH5" i="10"/>
  <c r="HI5" i="10"/>
  <c r="HJ5" i="10"/>
  <c r="HK5" i="10"/>
  <c r="HL5" i="10"/>
  <c r="HM5" i="10"/>
  <c r="HN5" i="10"/>
  <c r="HO5" i="10"/>
  <c r="HP5" i="10"/>
  <c r="HQ5" i="10"/>
  <c r="HR5" i="10"/>
  <c r="HS5" i="10"/>
  <c r="HT5" i="10"/>
  <c r="HU5" i="10"/>
  <c r="HV5" i="10"/>
  <c r="HW5" i="10"/>
  <c r="HX5" i="10"/>
  <c r="HY5" i="10"/>
  <c r="HZ5" i="10"/>
  <c r="IA5" i="10"/>
  <c r="IB5" i="10"/>
  <c r="IC5" i="10"/>
  <c r="ID5" i="10"/>
  <c r="IE5" i="10"/>
  <c r="IF5" i="10"/>
  <c r="IG5" i="10"/>
  <c r="IH5" i="10"/>
  <c r="II5" i="10"/>
  <c r="IJ5" i="10"/>
  <c r="IK5" i="10"/>
  <c r="IS240" i="10"/>
  <c r="IR240" i="10"/>
  <c r="IQ240" i="10"/>
  <c r="IP240" i="10"/>
  <c r="IO240" i="10"/>
  <c r="IN240" i="10"/>
  <c r="IM240" i="10"/>
  <c r="IL240" i="10"/>
  <c r="IS239" i="10"/>
  <c r="IR239" i="10"/>
  <c r="IQ239" i="10"/>
  <c r="IP239" i="10"/>
  <c r="IO239" i="10"/>
  <c r="IN239" i="10"/>
  <c r="IM239" i="10"/>
  <c r="IL239" i="10"/>
  <c r="IS238" i="10"/>
  <c r="IR238" i="10"/>
  <c r="IQ238" i="10"/>
  <c r="IP238" i="10"/>
  <c r="IO238" i="10"/>
  <c r="IN238" i="10"/>
  <c r="IM238" i="10"/>
  <c r="IL238" i="10"/>
  <c r="IS237" i="10"/>
  <c r="IR237" i="10"/>
  <c r="IQ237" i="10"/>
  <c r="IP237" i="10"/>
  <c r="IO237" i="10"/>
  <c r="IN237" i="10"/>
  <c r="IM237" i="10"/>
  <c r="IL237" i="10"/>
  <c r="IS236" i="10"/>
  <c r="IR236" i="10"/>
  <c r="IQ236" i="10"/>
  <c r="IP236" i="10"/>
  <c r="IO236" i="10"/>
  <c r="IN236" i="10"/>
  <c r="IM236" i="10"/>
  <c r="IL236" i="10"/>
  <c r="IS235" i="10"/>
  <c r="IR235" i="10"/>
  <c r="IQ235" i="10"/>
  <c r="IP235" i="10"/>
  <c r="IO235" i="10"/>
  <c r="IN235" i="10"/>
  <c r="IM235" i="10"/>
  <c r="IL235" i="10"/>
  <c r="IS234" i="10"/>
  <c r="IR234" i="10"/>
  <c r="IQ234" i="10"/>
  <c r="IP234" i="10"/>
  <c r="IO234" i="10"/>
  <c r="IN234" i="10"/>
  <c r="IM234" i="10"/>
  <c r="IL234" i="10"/>
  <c r="IS233" i="10"/>
  <c r="IR233" i="10"/>
  <c r="IQ233" i="10"/>
  <c r="IP233" i="10"/>
  <c r="IO233" i="10"/>
  <c r="IN233" i="10"/>
  <c r="IM233" i="10"/>
  <c r="IL233" i="10"/>
  <c r="IS232" i="10"/>
  <c r="IR232" i="10"/>
  <c r="IQ232" i="10"/>
  <c r="IP232" i="10"/>
  <c r="IO232" i="10"/>
  <c r="IN232" i="10"/>
  <c r="IM232" i="10"/>
  <c r="IL232" i="10"/>
  <c r="IS231" i="10"/>
  <c r="IR231" i="10"/>
  <c r="IQ231" i="10"/>
  <c r="IP231" i="10"/>
  <c r="IO231" i="10"/>
  <c r="IN231" i="10"/>
  <c r="IM231" i="10"/>
  <c r="IL231" i="10"/>
  <c r="IS230" i="10"/>
  <c r="IR230" i="10"/>
  <c r="IQ230" i="10"/>
  <c r="IP230" i="10"/>
  <c r="IO230" i="10"/>
  <c r="IN230" i="10"/>
  <c r="IM230" i="10"/>
  <c r="IL230" i="10"/>
  <c r="IS229" i="10"/>
  <c r="IR229" i="10"/>
  <c r="IQ229" i="10"/>
  <c r="IP229" i="10"/>
  <c r="IO229" i="10"/>
  <c r="IN229" i="10"/>
  <c r="IM229" i="10"/>
  <c r="IL229" i="10"/>
  <c r="IS228" i="10"/>
  <c r="IR228" i="10"/>
  <c r="IQ228" i="10"/>
  <c r="IP228" i="10"/>
  <c r="IO228" i="10"/>
  <c r="IN228" i="10"/>
  <c r="IM228" i="10"/>
  <c r="IL228" i="10"/>
  <c r="IS227" i="10"/>
  <c r="IR227" i="10"/>
  <c r="IQ227" i="10"/>
  <c r="IP227" i="10"/>
  <c r="IO227" i="10"/>
  <c r="IN227" i="10"/>
  <c r="IM227" i="10"/>
  <c r="IL227" i="10"/>
  <c r="IS226" i="10"/>
  <c r="IR226" i="10"/>
  <c r="IQ226" i="10"/>
  <c r="IP226" i="10"/>
  <c r="IO226" i="10"/>
  <c r="IN226" i="10"/>
  <c r="IM226" i="10"/>
  <c r="IL226" i="10"/>
  <c r="IS225" i="10"/>
  <c r="IR225" i="10"/>
  <c r="IQ225" i="10"/>
  <c r="IP225" i="10"/>
  <c r="IO225" i="10"/>
  <c r="IN225" i="10"/>
  <c r="IM225" i="10"/>
  <c r="IL225" i="10"/>
  <c r="IS224" i="10"/>
  <c r="IR224" i="10"/>
  <c r="IQ224" i="10"/>
  <c r="IP224" i="10"/>
  <c r="IO224" i="10"/>
  <c r="IN224" i="10"/>
  <c r="IM224" i="10"/>
  <c r="IL224" i="10"/>
  <c r="IS223" i="10"/>
  <c r="IR223" i="10"/>
  <c r="IQ223" i="10"/>
  <c r="IP223" i="10"/>
  <c r="IO223" i="10"/>
  <c r="IN223" i="10"/>
  <c r="IM223" i="10"/>
  <c r="IL223" i="10"/>
  <c r="IS222" i="10"/>
  <c r="IR222" i="10"/>
  <c r="IQ222" i="10"/>
  <c r="IP222" i="10"/>
  <c r="IO222" i="10"/>
  <c r="IN222" i="10"/>
  <c r="IM222" i="10"/>
  <c r="IL222" i="10"/>
  <c r="IS221" i="10"/>
  <c r="IR221" i="10"/>
  <c r="IQ221" i="10"/>
  <c r="IP221" i="10"/>
  <c r="IO221" i="10"/>
  <c r="IN221" i="10"/>
  <c r="IM221" i="10"/>
  <c r="IL221" i="10"/>
  <c r="IS220" i="10"/>
  <c r="IR220" i="10"/>
  <c r="IQ220" i="10"/>
  <c r="IP220" i="10"/>
  <c r="IO220" i="10"/>
  <c r="IN220" i="10"/>
  <c r="IM220" i="10"/>
  <c r="IL220" i="10"/>
  <c r="IS219" i="10"/>
  <c r="IR219" i="10"/>
  <c r="IQ219" i="10"/>
  <c r="IP219" i="10"/>
  <c r="IO219" i="10"/>
  <c r="IN219" i="10"/>
  <c r="IM219" i="10"/>
  <c r="IL219" i="10"/>
  <c r="IS218" i="10"/>
  <c r="IR218" i="10"/>
  <c r="IQ218" i="10"/>
  <c r="IP218" i="10"/>
  <c r="IO218" i="10"/>
  <c r="IN218" i="10"/>
  <c r="IM218" i="10"/>
  <c r="IL218" i="10"/>
  <c r="IS217" i="10"/>
  <c r="IR217" i="10"/>
  <c r="IQ217" i="10"/>
  <c r="IP217" i="10"/>
  <c r="IO217" i="10"/>
  <c r="IN217" i="10"/>
  <c r="IM217" i="10"/>
  <c r="IL217" i="10"/>
  <c r="IS216" i="10"/>
  <c r="IR216" i="10"/>
  <c r="IQ216" i="10"/>
  <c r="IP216" i="10"/>
  <c r="IO216" i="10"/>
  <c r="IN216" i="10"/>
  <c r="IM216" i="10"/>
  <c r="IL216" i="10"/>
  <c r="IS215" i="10"/>
  <c r="IR215" i="10"/>
  <c r="IQ215" i="10"/>
  <c r="IP215" i="10"/>
  <c r="IO215" i="10"/>
  <c r="IN215" i="10"/>
  <c r="IM215" i="10"/>
  <c r="IL215" i="10"/>
  <c r="IS214" i="10"/>
  <c r="IR214" i="10"/>
  <c r="IQ214" i="10"/>
  <c r="IP214" i="10"/>
  <c r="IO214" i="10"/>
  <c r="IN214" i="10"/>
  <c r="IM214" i="10"/>
  <c r="IL214" i="10"/>
  <c r="IS213" i="10"/>
  <c r="IR213" i="10"/>
  <c r="IQ213" i="10"/>
  <c r="IP213" i="10"/>
  <c r="IO213" i="10"/>
  <c r="IN213" i="10"/>
  <c r="IM213" i="10"/>
  <c r="IL213" i="10"/>
  <c r="IS212" i="10"/>
  <c r="IR212" i="10"/>
  <c r="IQ212" i="10"/>
  <c r="IP212" i="10"/>
  <c r="IO212" i="10"/>
  <c r="IN212" i="10"/>
  <c r="IM212" i="10"/>
  <c r="IL212" i="10"/>
  <c r="IS211" i="10"/>
  <c r="IR211" i="10"/>
  <c r="IQ211" i="10"/>
  <c r="IP211" i="10"/>
  <c r="IO211" i="10"/>
  <c r="IN211" i="10"/>
  <c r="IM211" i="10"/>
  <c r="IL211" i="10"/>
  <c r="IS210" i="10"/>
  <c r="IR210" i="10"/>
  <c r="IQ210" i="10"/>
  <c r="IP210" i="10"/>
  <c r="IO210" i="10"/>
  <c r="IN210" i="10"/>
  <c r="IM210" i="10"/>
  <c r="IL210" i="10"/>
  <c r="IS209" i="10"/>
  <c r="IR209" i="10"/>
  <c r="IQ209" i="10"/>
  <c r="IP209" i="10"/>
  <c r="IO209" i="10"/>
  <c r="IN209" i="10"/>
  <c r="IM209" i="10"/>
  <c r="IL209" i="10"/>
  <c r="IS208" i="10"/>
  <c r="IR208" i="10"/>
  <c r="IQ208" i="10"/>
  <c r="IP208" i="10"/>
  <c r="IO208" i="10"/>
  <c r="IN208" i="10"/>
  <c r="IM208" i="10"/>
  <c r="IL208" i="10"/>
  <c r="IS207" i="10"/>
  <c r="IR207" i="10"/>
  <c r="IQ207" i="10"/>
  <c r="IP207" i="10"/>
  <c r="IO207" i="10"/>
  <c r="IN207" i="10"/>
  <c r="IM207" i="10"/>
  <c r="IL207" i="10"/>
  <c r="IS206" i="10"/>
  <c r="IR206" i="10"/>
  <c r="IQ206" i="10"/>
  <c r="IP206" i="10"/>
  <c r="IO206" i="10"/>
  <c r="IN206" i="10"/>
  <c r="IM206" i="10"/>
  <c r="IL206" i="10"/>
  <c r="IS205" i="10"/>
  <c r="IR205" i="10"/>
  <c r="IQ205" i="10"/>
  <c r="IP205" i="10"/>
  <c r="IO205" i="10"/>
  <c r="IN205" i="10"/>
  <c r="IM205" i="10"/>
  <c r="IL205" i="10"/>
  <c r="IS204" i="10"/>
  <c r="IR204" i="10"/>
  <c r="IQ204" i="10"/>
  <c r="IP204" i="10"/>
  <c r="IO204" i="10"/>
  <c r="IN204" i="10"/>
  <c r="IM204" i="10"/>
  <c r="IL204" i="10"/>
  <c r="IS203" i="10"/>
  <c r="IR203" i="10"/>
  <c r="IQ203" i="10"/>
  <c r="IP203" i="10"/>
  <c r="IO203" i="10"/>
  <c r="IN203" i="10"/>
  <c r="IM203" i="10"/>
  <c r="IL203" i="10"/>
  <c r="IS202" i="10"/>
  <c r="IR202" i="10"/>
  <c r="IQ202" i="10"/>
  <c r="IP202" i="10"/>
  <c r="IO202" i="10"/>
  <c r="IN202" i="10"/>
  <c r="IM202" i="10"/>
  <c r="IL202" i="10"/>
  <c r="IS201" i="10"/>
  <c r="IR201" i="10"/>
  <c r="IQ201" i="10"/>
  <c r="IP201" i="10"/>
  <c r="IO201" i="10"/>
  <c r="IN201" i="10"/>
  <c r="IM201" i="10"/>
  <c r="IL201" i="10"/>
  <c r="IS200" i="10"/>
  <c r="IR200" i="10"/>
  <c r="IQ200" i="10"/>
  <c r="IP200" i="10"/>
  <c r="IO200" i="10"/>
  <c r="IN200" i="10"/>
  <c r="IM200" i="10"/>
  <c r="IL200" i="10"/>
  <c r="IS199" i="10"/>
  <c r="IR199" i="10"/>
  <c r="IQ199" i="10"/>
  <c r="IP199" i="10"/>
  <c r="IO199" i="10"/>
  <c r="IN199" i="10"/>
  <c r="IM199" i="10"/>
  <c r="IL199" i="10"/>
  <c r="IS198" i="10"/>
  <c r="IR198" i="10"/>
  <c r="IQ198" i="10"/>
  <c r="IP198" i="10"/>
  <c r="IO198" i="10"/>
  <c r="IN198" i="10"/>
  <c r="IM198" i="10"/>
  <c r="IL198" i="10"/>
  <c r="IS197" i="10"/>
  <c r="IR197" i="10"/>
  <c r="IQ197" i="10"/>
  <c r="IP197" i="10"/>
  <c r="IO197" i="10"/>
  <c r="IN197" i="10"/>
  <c r="IM197" i="10"/>
  <c r="IL197" i="10"/>
  <c r="IS196" i="10"/>
  <c r="IR196" i="10"/>
  <c r="IQ196" i="10"/>
  <c r="IP196" i="10"/>
  <c r="IO196" i="10"/>
  <c r="IN196" i="10"/>
  <c r="IM196" i="10"/>
  <c r="IL196" i="10"/>
  <c r="IS195" i="10"/>
  <c r="IR195" i="10"/>
  <c r="IQ195" i="10"/>
  <c r="IP195" i="10"/>
  <c r="IL195" i="10"/>
  <c r="IS194" i="10"/>
  <c r="IR194" i="10"/>
  <c r="IQ194" i="10"/>
  <c r="IP194" i="10"/>
  <c r="IL194" i="10"/>
  <c r="IS193" i="10"/>
  <c r="IR193" i="10"/>
  <c r="IQ193" i="10"/>
  <c r="IP193" i="10"/>
  <c r="IL193" i="10"/>
  <c r="IS192" i="10"/>
  <c r="IR192" i="10"/>
  <c r="IQ192" i="10"/>
  <c r="IP192" i="10"/>
  <c r="IL192" i="10"/>
  <c r="IS191" i="10"/>
  <c r="IR191" i="10"/>
  <c r="IQ191" i="10"/>
  <c r="IP191" i="10"/>
  <c r="IL191" i="10"/>
  <c r="IS190" i="10"/>
  <c r="IR190" i="10"/>
  <c r="IQ190" i="10"/>
  <c r="IP190" i="10"/>
  <c r="IL190" i="10"/>
  <c r="IS189" i="10"/>
  <c r="IR189" i="10"/>
  <c r="IQ189" i="10"/>
  <c r="IP189" i="10"/>
  <c r="IL189" i="10"/>
  <c r="IS188" i="10"/>
  <c r="IR188" i="10"/>
  <c r="IQ188" i="10"/>
  <c r="IP188" i="10"/>
  <c r="IL188" i="10"/>
  <c r="IS187" i="10"/>
  <c r="IR187" i="10"/>
  <c r="IQ187" i="10"/>
  <c r="IP187" i="10"/>
  <c r="IL187" i="10"/>
  <c r="IS186" i="10"/>
  <c r="IR186" i="10"/>
  <c r="IQ186" i="10"/>
  <c r="IP186" i="10"/>
  <c r="IL186" i="10"/>
  <c r="IS185" i="10"/>
  <c r="IR185" i="10"/>
  <c r="IQ185" i="10"/>
  <c r="IP185" i="10"/>
  <c r="IL185" i="10"/>
  <c r="IS184" i="10"/>
  <c r="IR184" i="10"/>
  <c r="IQ184" i="10"/>
  <c r="IP184" i="10"/>
  <c r="IL184" i="10"/>
  <c r="IS183" i="10"/>
  <c r="IR183" i="10"/>
  <c r="IQ183" i="10"/>
  <c r="IP183" i="10"/>
  <c r="IL183" i="10"/>
  <c r="IS182" i="10"/>
  <c r="IR182" i="10"/>
  <c r="IQ182" i="10"/>
  <c r="IP182" i="10"/>
  <c r="IL182" i="10"/>
  <c r="IS181" i="10"/>
  <c r="IR181" i="10"/>
  <c r="IQ181" i="10"/>
  <c r="IP181" i="10"/>
  <c r="IL181" i="10"/>
  <c r="IS180" i="10"/>
  <c r="IR180" i="10"/>
  <c r="IQ180" i="10"/>
  <c r="IP180" i="10"/>
  <c r="IL180" i="10"/>
  <c r="IS179" i="10"/>
  <c r="IR179" i="10"/>
  <c r="IQ179" i="10"/>
  <c r="IP179" i="10"/>
  <c r="IL179" i="10"/>
  <c r="IS178" i="10"/>
  <c r="IR178" i="10"/>
  <c r="IQ178" i="10"/>
  <c r="IP178" i="10"/>
  <c r="IL178" i="10"/>
  <c r="IS177" i="10"/>
  <c r="IR177" i="10"/>
  <c r="IQ177" i="10"/>
  <c r="IP177" i="10"/>
  <c r="IL177" i="10"/>
  <c r="IS176" i="10"/>
  <c r="IR176" i="10"/>
  <c r="IQ176" i="10"/>
  <c r="IP176" i="10"/>
  <c r="IL176" i="10"/>
  <c r="IS175" i="10"/>
  <c r="IR175" i="10"/>
  <c r="IQ175" i="10"/>
  <c r="IP175" i="10"/>
  <c r="IL175" i="10"/>
  <c r="IS174" i="10"/>
  <c r="IR174" i="10"/>
  <c r="IQ174" i="10"/>
  <c r="IP174" i="10"/>
  <c r="IL174" i="10"/>
  <c r="IS173" i="10"/>
  <c r="IR173" i="10"/>
  <c r="IQ173" i="10"/>
  <c r="IP173" i="10"/>
  <c r="IL173" i="10"/>
  <c r="IS172" i="10"/>
  <c r="IR172" i="10"/>
  <c r="IQ172" i="10"/>
  <c r="IP172" i="10"/>
  <c r="IL172" i="10"/>
  <c r="IS171" i="10"/>
  <c r="IR171" i="10"/>
  <c r="IQ171" i="10"/>
  <c r="IP171" i="10"/>
  <c r="IL171" i="10"/>
  <c r="IS170" i="10"/>
  <c r="IR170" i="10"/>
  <c r="IQ170" i="10"/>
  <c r="IP170" i="10"/>
  <c r="IL170" i="10"/>
  <c r="IS169" i="10"/>
  <c r="IR169" i="10"/>
  <c r="IQ169" i="10"/>
  <c r="IP169" i="10"/>
  <c r="IL169" i="10"/>
  <c r="IS168" i="10"/>
  <c r="IR168" i="10"/>
  <c r="IQ168" i="10"/>
  <c r="IP168" i="10"/>
  <c r="IL168" i="10"/>
  <c r="IU167" i="10"/>
  <c r="IS167" i="10"/>
  <c r="IR167" i="10"/>
  <c r="IL167" i="10"/>
  <c r="IS166" i="10"/>
  <c r="IR166" i="10"/>
  <c r="IQ166" i="10"/>
  <c r="IP166" i="10"/>
  <c r="IL166" i="10"/>
  <c r="IS165" i="10"/>
  <c r="IR165" i="10"/>
  <c r="IQ165" i="10"/>
  <c r="IP165" i="10"/>
  <c r="IL165" i="10"/>
  <c r="IS164" i="10"/>
  <c r="IR164" i="10"/>
  <c r="IQ164" i="10"/>
  <c r="IP164" i="10"/>
  <c r="IL164" i="10"/>
  <c r="IS163" i="10"/>
  <c r="IR163" i="10"/>
  <c r="IQ163" i="10"/>
  <c r="IP163" i="10"/>
  <c r="IL163" i="10"/>
  <c r="IW162" i="10"/>
  <c r="IV162" i="10"/>
  <c r="IU162" i="10"/>
  <c r="IS162" i="10"/>
  <c r="IQ162" i="10"/>
  <c r="IP162" i="10"/>
  <c r="IL162" i="10"/>
  <c r="IS161" i="10"/>
  <c r="IR161" i="10"/>
  <c r="IQ161" i="10"/>
  <c r="IP161" i="10"/>
  <c r="IL161" i="10"/>
  <c r="IS160" i="10"/>
  <c r="IR160" i="10"/>
  <c r="IQ160" i="10"/>
  <c r="IP160" i="10"/>
  <c r="IL160" i="10"/>
  <c r="IS158" i="10"/>
  <c r="IR158" i="10"/>
  <c r="IQ158" i="10"/>
  <c r="IP158" i="10"/>
  <c r="IL158" i="10"/>
  <c r="IS157" i="10"/>
  <c r="IR157" i="10"/>
  <c r="IQ157" i="10"/>
  <c r="IP157" i="10"/>
  <c r="IL157" i="10"/>
  <c r="IS156" i="10"/>
  <c r="IR156" i="10"/>
  <c r="IQ156" i="10"/>
  <c r="IP156" i="10"/>
  <c r="IL156" i="10"/>
  <c r="IU155" i="10"/>
  <c r="IS155" i="10"/>
  <c r="IR155" i="10"/>
  <c r="IL155" i="10"/>
  <c r="IU154" i="10"/>
  <c r="IS154" i="10"/>
  <c r="IR154" i="10"/>
  <c r="IP154" i="10"/>
  <c r="IL154" i="10"/>
  <c r="IV153" i="10"/>
  <c r="IU153" i="10"/>
  <c r="IS153" i="10"/>
  <c r="IR153" i="10"/>
  <c r="IP153" i="10"/>
  <c r="IL153" i="10"/>
  <c r="IS152" i="10"/>
  <c r="IR152" i="10"/>
  <c r="IQ152" i="10"/>
  <c r="IP152" i="10"/>
  <c r="IL152" i="10"/>
  <c r="IU150" i="10"/>
  <c r="IS150" i="10"/>
  <c r="IR150" i="10"/>
  <c r="IL150" i="10"/>
  <c r="IS149" i="10"/>
  <c r="IR149" i="10"/>
  <c r="IQ149" i="10"/>
  <c r="IP149" i="10"/>
  <c r="IL149" i="10"/>
  <c r="IS148" i="10"/>
  <c r="IR148" i="10"/>
  <c r="IQ148" i="10"/>
  <c r="IP148" i="10"/>
  <c r="IL148" i="10"/>
  <c r="IS147" i="10"/>
  <c r="IR147" i="10"/>
  <c r="IQ147" i="10"/>
  <c r="IP147" i="10"/>
  <c r="IL147" i="10"/>
  <c r="IS146" i="10"/>
  <c r="IR146" i="10"/>
  <c r="IQ146" i="10"/>
  <c r="IP146" i="10"/>
  <c r="IL146" i="10"/>
  <c r="IS145" i="10"/>
  <c r="IR145" i="10"/>
  <c r="IQ145" i="10"/>
  <c r="IP145" i="10"/>
  <c r="IL145" i="10"/>
  <c r="IS144" i="10"/>
  <c r="IR144" i="10"/>
  <c r="IQ144" i="10"/>
  <c r="IP144" i="10"/>
  <c r="IL144" i="10"/>
  <c r="IS143" i="10"/>
  <c r="IR143" i="10"/>
  <c r="IQ143" i="10"/>
  <c r="IP143" i="10"/>
  <c r="IL143" i="10"/>
  <c r="IS142" i="10"/>
  <c r="IR142" i="10"/>
  <c r="IQ142" i="10"/>
  <c r="IP142" i="10"/>
  <c r="IL142" i="10"/>
  <c r="IS140" i="10"/>
  <c r="IR140" i="10"/>
  <c r="IQ140" i="10"/>
  <c r="IP140" i="10"/>
  <c r="IL140" i="10"/>
  <c r="IS139" i="10"/>
  <c r="IR139" i="10"/>
  <c r="IQ139" i="10"/>
  <c r="IP139" i="10"/>
  <c r="IL139" i="10"/>
  <c r="IS138" i="10"/>
  <c r="IR138" i="10"/>
  <c r="IQ138" i="10"/>
  <c r="IP138" i="10"/>
  <c r="IL138" i="10"/>
  <c r="IS137" i="10"/>
  <c r="IR137" i="10"/>
  <c r="IQ137" i="10"/>
  <c r="IP137" i="10"/>
  <c r="IL137" i="10"/>
  <c r="IS136" i="10"/>
  <c r="IR136" i="10"/>
  <c r="IQ136" i="10"/>
  <c r="IP136" i="10"/>
  <c r="IL136" i="10"/>
  <c r="IU135" i="10"/>
  <c r="IS135" i="10"/>
  <c r="IR135" i="10"/>
  <c r="IP135" i="10"/>
  <c r="IL135" i="10"/>
  <c r="IS134" i="10"/>
  <c r="IR134" i="10"/>
  <c r="IQ134" i="10"/>
  <c r="IP134" i="10"/>
  <c r="IL134" i="10"/>
  <c r="IS132" i="10"/>
  <c r="IR132" i="10"/>
  <c r="IQ132" i="10"/>
  <c r="IP132" i="10"/>
  <c r="IL132" i="10"/>
  <c r="IS131" i="10"/>
  <c r="IR131" i="10"/>
  <c r="IQ131" i="10"/>
  <c r="IP131" i="10"/>
  <c r="IL131" i="10"/>
  <c r="IS130" i="10"/>
  <c r="IR130" i="10"/>
  <c r="IQ130" i="10"/>
  <c r="IP130" i="10"/>
  <c r="IL130" i="10"/>
  <c r="IS129" i="10"/>
  <c r="IR129" i="10"/>
  <c r="IQ129" i="10"/>
  <c r="IP129" i="10"/>
  <c r="IL129" i="10"/>
  <c r="IS128" i="10"/>
  <c r="IR128" i="10"/>
  <c r="IQ128" i="10"/>
  <c r="IP128" i="10"/>
  <c r="IL128" i="10"/>
  <c r="IS127" i="10"/>
  <c r="IR127" i="10"/>
  <c r="IQ127" i="10"/>
  <c r="IP127" i="10"/>
  <c r="IL127" i="10"/>
  <c r="IS126" i="10"/>
  <c r="IR126" i="10"/>
  <c r="IQ126" i="10"/>
  <c r="IP126" i="10"/>
  <c r="IL126" i="10"/>
  <c r="IS124" i="10"/>
  <c r="IR124" i="10"/>
  <c r="IQ124" i="10"/>
  <c r="IP124" i="10"/>
  <c r="IL124" i="10"/>
  <c r="IS123" i="10"/>
  <c r="IR123" i="10"/>
  <c r="IQ123" i="10"/>
  <c r="IP123" i="10"/>
  <c r="IL123" i="10"/>
  <c r="IS122" i="10"/>
  <c r="IR122" i="10"/>
  <c r="IQ122" i="10"/>
  <c r="IP122" i="10"/>
  <c r="IL122" i="10"/>
  <c r="IS120" i="10"/>
  <c r="IR120" i="10"/>
  <c r="IL120" i="10"/>
  <c r="IU118" i="10"/>
  <c r="IS118" i="10"/>
  <c r="IR118" i="10"/>
  <c r="IL118" i="10"/>
  <c r="IS117" i="10"/>
  <c r="IR117" i="10"/>
  <c r="IQ117" i="10"/>
  <c r="IP117" i="10"/>
  <c r="IL117" i="10"/>
  <c r="IV116" i="10"/>
  <c r="IU116" i="10"/>
  <c r="IS116" i="10"/>
  <c r="IR116" i="10"/>
  <c r="IP116" i="10"/>
  <c r="IL116" i="10"/>
  <c r="IS115" i="10"/>
  <c r="IR115" i="10"/>
  <c r="IQ115" i="10"/>
  <c r="IP115" i="10"/>
  <c r="IL115" i="10"/>
  <c r="IS114" i="10"/>
  <c r="IR114" i="10"/>
  <c r="IQ114" i="10"/>
  <c r="IP114" i="10"/>
  <c r="IL114" i="10"/>
  <c r="IS113" i="10"/>
  <c r="IR113" i="10"/>
  <c r="IQ113" i="10"/>
  <c r="IP113" i="10"/>
  <c r="IL113" i="10"/>
  <c r="IS112" i="10"/>
  <c r="IR112" i="10"/>
  <c r="IQ112" i="10"/>
  <c r="IP112" i="10"/>
  <c r="IL112" i="10"/>
  <c r="IS110" i="10"/>
  <c r="IR110" i="10"/>
  <c r="IQ110" i="10"/>
  <c r="IP110" i="10"/>
  <c r="IL110" i="10"/>
  <c r="IS109" i="10"/>
  <c r="IR109" i="10"/>
  <c r="IQ109" i="10"/>
  <c r="IP109" i="10"/>
  <c r="IL109" i="10"/>
  <c r="IV108" i="10"/>
  <c r="IU108" i="10"/>
  <c r="IS108" i="10"/>
  <c r="IQ108" i="10"/>
  <c r="IP108" i="10"/>
  <c r="IL108" i="10"/>
  <c r="IS107" i="10"/>
  <c r="IR107" i="10"/>
  <c r="IQ107" i="10"/>
  <c r="IP107" i="10"/>
  <c r="IL107" i="10"/>
  <c r="IS106" i="10"/>
  <c r="IR106" i="10"/>
  <c r="IQ106" i="10"/>
  <c r="IP106" i="10"/>
  <c r="IL106" i="10"/>
  <c r="IS105" i="10"/>
  <c r="IR105" i="10"/>
  <c r="IQ105" i="10"/>
  <c r="IP105" i="10"/>
  <c r="IL105" i="10"/>
  <c r="IS104" i="10"/>
  <c r="IR104" i="10"/>
  <c r="IQ104" i="10"/>
  <c r="IP104" i="10"/>
  <c r="IL104" i="10"/>
  <c r="IS103" i="10"/>
  <c r="IR103" i="10"/>
  <c r="IQ103" i="10"/>
  <c r="IP103" i="10"/>
  <c r="IL103" i="10"/>
  <c r="IS102" i="10"/>
  <c r="IR102" i="10"/>
  <c r="IQ102" i="10"/>
  <c r="IP102" i="10"/>
  <c r="IL102" i="10"/>
  <c r="IS100" i="10"/>
  <c r="IR100" i="10"/>
  <c r="IL100" i="10"/>
  <c r="IS99" i="10"/>
  <c r="IR99" i="10"/>
  <c r="IQ99" i="10"/>
  <c r="IP99" i="10"/>
  <c r="IL99" i="10"/>
  <c r="IS98" i="10"/>
  <c r="IR98" i="10"/>
  <c r="IQ98" i="10"/>
  <c r="IP98" i="10"/>
  <c r="IL98" i="10"/>
  <c r="IS97" i="10"/>
  <c r="IR97" i="10"/>
  <c r="IQ97" i="10"/>
  <c r="IP97" i="10"/>
  <c r="IL97" i="10"/>
  <c r="IS96" i="10"/>
  <c r="IR96" i="10"/>
  <c r="IQ96" i="10"/>
  <c r="IP96" i="10"/>
  <c r="IL96" i="10"/>
  <c r="IS95" i="10"/>
  <c r="IR95" i="10"/>
  <c r="IQ95" i="10"/>
  <c r="IP95" i="10"/>
  <c r="IL95" i="10"/>
  <c r="IS93" i="10"/>
  <c r="IR93" i="10"/>
  <c r="IQ93" i="10"/>
  <c r="IP93" i="10"/>
  <c r="IL93" i="10"/>
  <c r="IS92" i="10"/>
  <c r="IR92" i="10"/>
  <c r="IQ92" i="10"/>
  <c r="IP92" i="10"/>
  <c r="IL92" i="10"/>
  <c r="IS91" i="10"/>
  <c r="IR91" i="10"/>
  <c r="IQ91" i="10"/>
  <c r="IP91" i="10"/>
  <c r="IL91" i="10"/>
  <c r="IS90" i="10"/>
  <c r="IR90" i="10"/>
  <c r="IQ90" i="10"/>
  <c r="IP90" i="10"/>
  <c r="IL90" i="10"/>
  <c r="IS89" i="10"/>
  <c r="IR89" i="10"/>
  <c r="IQ89" i="10"/>
  <c r="IP89" i="10"/>
  <c r="IL89" i="10"/>
  <c r="IS88" i="10"/>
  <c r="IR88" i="10"/>
  <c r="IQ88" i="10"/>
  <c r="IP88" i="10"/>
  <c r="IL88" i="10"/>
  <c r="IS86" i="10"/>
  <c r="IR86" i="10"/>
  <c r="IQ86" i="10"/>
  <c r="IP86" i="10"/>
  <c r="IL86" i="10"/>
  <c r="IS85" i="10"/>
  <c r="IR85" i="10"/>
  <c r="IQ85" i="10"/>
  <c r="IP85" i="10"/>
  <c r="IL85" i="10"/>
  <c r="IS84" i="10"/>
  <c r="IR84" i="10"/>
  <c r="IQ84" i="10"/>
  <c r="IP84" i="10"/>
  <c r="IL84" i="10"/>
  <c r="IS83" i="10"/>
  <c r="IR83" i="10"/>
  <c r="IQ83" i="10"/>
  <c r="IP83" i="10"/>
  <c r="IL83" i="10"/>
  <c r="IS82" i="10"/>
  <c r="IR82" i="10"/>
  <c r="IQ82" i="10"/>
  <c r="IP82" i="10"/>
  <c r="IL82" i="10"/>
  <c r="IU81" i="10"/>
  <c r="IS81" i="10"/>
  <c r="IR81" i="10"/>
  <c r="IL81" i="10"/>
  <c r="IS80" i="10"/>
  <c r="IR80" i="10"/>
  <c r="IQ80" i="10"/>
  <c r="IP80" i="10"/>
  <c r="IL80" i="10"/>
  <c r="IS78" i="10"/>
  <c r="IR78" i="10"/>
  <c r="IQ78" i="10"/>
  <c r="IP78" i="10"/>
  <c r="IL78" i="10"/>
  <c r="IS77" i="10"/>
  <c r="IR77" i="10"/>
  <c r="IQ77" i="10"/>
  <c r="IP77" i="10"/>
  <c r="IL77" i="10"/>
  <c r="IS76" i="10"/>
  <c r="IR76" i="10"/>
  <c r="IQ76" i="10"/>
  <c r="IP76" i="10"/>
  <c r="IL76" i="10"/>
  <c r="IS75" i="10"/>
  <c r="IR75" i="10"/>
  <c r="IQ75" i="10"/>
  <c r="IP75" i="10"/>
  <c r="IL75" i="10"/>
  <c r="IU74" i="10"/>
  <c r="IS74" i="10"/>
  <c r="IR74" i="10"/>
  <c r="IL74" i="10"/>
  <c r="IS73" i="10"/>
  <c r="IR73" i="10"/>
  <c r="IQ73" i="10"/>
  <c r="IP73" i="10"/>
  <c r="IL73" i="10"/>
  <c r="IS72" i="10"/>
  <c r="IR72" i="10"/>
  <c r="IQ72" i="10"/>
  <c r="IP72" i="10"/>
  <c r="IL72" i="10"/>
  <c r="IS71" i="10"/>
  <c r="IR71" i="10"/>
  <c r="IP71" i="10"/>
  <c r="IL71" i="10"/>
  <c r="IS70" i="10"/>
  <c r="IR70" i="10"/>
  <c r="IL70" i="10"/>
  <c r="IS69" i="10"/>
  <c r="IR69" i="10"/>
  <c r="IL69" i="10"/>
  <c r="IS68" i="10"/>
  <c r="IR68" i="10"/>
  <c r="IQ68" i="10"/>
  <c r="IP68" i="10"/>
  <c r="IL68" i="10"/>
  <c r="IS67" i="10"/>
  <c r="IR67" i="10"/>
  <c r="IQ67" i="10"/>
  <c r="IP67" i="10"/>
  <c r="IL67" i="10"/>
  <c r="IS66" i="10"/>
  <c r="IR66" i="10"/>
  <c r="IQ66" i="10"/>
  <c r="IP66" i="10"/>
  <c r="IL66" i="10"/>
  <c r="IW65" i="10"/>
  <c r="IV65" i="10"/>
  <c r="IU65" i="10"/>
  <c r="IS65" i="10"/>
  <c r="IQ65" i="10"/>
  <c r="IP65" i="10"/>
  <c r="IL65" i="10"/>
  <c r="IU64" i="10"/>
  <c r="IS64" i="10"/>
  <c r="IR64" i="10"/>
  <c r="IL64" i="10"/>
  <c r="IS63" i="10"/>
  <c r="IR63" i="10"/>
  <c r="IQ63" i="10"/>
  <c r="IP63" i="10"/>
  <c r="IL63" i="10"/>
  <c r="IS62" i="10"/>
  <c r="IR62" i="10"/>
  <c r="IQ62" i="10"/>
  <c r="IP62" i="10"/>
  <c r="IL62" i="10"/>
  <c r="IS61" i="10"/>
  <c r="IR61" i="10"/>
  <c r="IQ61" i="10"/>
  <c r="IP61" i="10"/>
  <c r="IL61" i="10"/>
  <c r="IS60" i="10"/>
  <c r="IR60" i="10"/>
  <c r="IQ60" i="10"/>
  <c r="IP60" i="10"/>
  <c r="IL60" i="10"/>
  <c r="IS59" i="10"/>
  <c r="IR59" i="10"/>
  <c r="IQ59" i="10"/>
  <c r="IP59" i="10"/>
  <c r="IL59" i="10"/>
  <c r="IS58" i="10"/>
  <c r="IR58" i="10"/>
  <c r="IQ58" i="10"/>
  <c r="IP58" i="10"/>
  <c r="IL58" i="10"/>
  <c r="IS56" i="10"/>
  <c r="IR56" i="10"/>
  <c r="IQ56" i="10"/>
  <c r="IP56" i="10"/>
  <c r="IL56" i="10"/>
  <c r="IS55" i="10"/>
  <c r="IR55" i="10"/>
  <c r="IQ55" i="10"/>
  <c r="IP55" i="10"/>
  <c r="IL55" i="10"/>
  <c r="IS54" i="10"/>
  <c r="IR54" i="10"/>
  <c r="IQ54" i="10"/>
  <c r="IP54" i="10"/>
  <c r="IL54" i="10"/>
  <c r="IW51" i="10"/>
  <c r="IV51" i="10"/>
  <c r="IU51" i="10"/>
  <c r="IS51" i="10"/>
  <c r="IQ51" i="10"/>
  <c r="IP51" i="10"/>
  <c r="IL51" i="10"/>
  <c r="IS50" i="10"/>
  <c r="IR50" i="10"/>
  <c r="IQ50" i="10"/>
  <c r="IP50" i="10"/>
  <c r="IL50" i="10"/>
  <c r="IS49" i="10"/>
  <c r="IR49" i="10"/>
  <c r="IQ49" i="10"/>
  <c r="IP49" i="10"/>
  <c r="IL49" i="10"/>
  <c r="IS48" i="10"/>
  <c r="IR48" i="10"/>
  <c r="IL48" i="10"/>
  <c r="IS47" i="10"/>
  <c r="IR47" i="10"/>
  <c r="IL47" i="10"/>
  <c r="IS46" i="10"/>
  <c r="IR46" i="10"/>
  <c r="IQ46" i="10"/>
  <c r="IP46" i="10"/>
  <c r="IL46" i="10"/>
  <c r="IS45" i="10"/>
  <c r="IR45" i="10"/>
  <c r="IQ45" i="10"/>
  <c r="IP45" i="10"/>
  <c r="IL45" i="10"/>
  <c r="IS44" i="10"/>
  <c r="IR44" i="10"/>
  <c r="IQ44" i="10"/>
  <c r="IP44" i="10"/>
  <c r="IL44" i="10"/>
  <c r="IU42" i="10"/>
  <c r="IS42" i="10"/>
  <c r="IR42" i="10"/>
  <c r="IP42" i="10"/>
  <c r="IL42" i="10"/>
  <c r="IU41" i="10"/>
  <c r="IS41" i="10"/>
  <c r="IR41" i="10"/>
  <c r="IP41" i="10"/>
  <c r="IL41" i="10"/>
  <c r="IS40" i="10"/>
  <c r="IR40" i="10"/>
  <c r="IQ40" i="10"/>
  <c r="IP40" i="10"/>
  <c r="IL40" i="10"/>
  <c r="IS39" i="10"/>
  <c r="IR39" i="10"/>
  <c r="IQ39" i="10"/>
  <c r="IP39" i="10"/>
  <c r="IL39" i="10"/>
  <c r="IS38" i="10"/>
  <c r="IR38" i="10"/>
  <c r="IQ38" i="10"/>
  <c r="IP38" i="10"/>
  <c r="IL38" i="10"/>
  <c r="IS37" i="10"/>
  <c r="IR37" i="10"/>
  <c r="IQ37" i="10"/>
  <c r="IP37" i="10"/>
  <c r="IL37" i="10"/>
  <c r="IS35" i="10"/>
  <c r="IR35" i="10"/>
  <c r="IQ35" i="10"/>
  <c r="IP35" i="10"/>
  <c r="IL35" i="10"/>
  <c r="IS34" i="10"/>
  <c r="IR34" i="10"/>
  <c r="IQ34" i="10"/>
  <c r="IP34" i="10"/>
  <c r="IL34" i="10"/>
  <c r="IS32" i="10"/>
  <c r="IR32" i="10"/>
  <c r="IQ32" i="10"/>
  <c r="IP32" i="10"/>
  <c r="IL32" i="10"/>
  <c r="IS31" i="10"/>
  <c r="IR31" i="10"/>
  <c r="IQ31" i="10"/>
  <c r="IP31" i="10"/>
  <c r="IL31" i="10"/>
  <c r="IS30" i="10"/>
  <c r="IR30" i="10"/>
  <c r="IQ30" i="10"/>
  <c r="IP30" i="10"/>
  <c r="IL30" i="10"/>
  <c r="IS29" i="10"/>
  <c r="IR29" i="10"/>
  <c r="IQ29" i="10"/>
  <c r="IP29" i="10"/>
  <c r="IL29" i="10"/>
  <c r="IS27" i="10"/>
  <c r="IR27" i="10"/>
  <c r="IQ27" i="10"/>
  <c r="IP27" i="10"/>
  <c r="IL27" i="10"/>
  <c r="IS26" i="10"/>
  <c r="IR26" i="10"/>
  <c r="IQ26" i="10"/>
  <c r="IP26" i="10"/>
  <c r="IL26" i="10"/>
  <c r="IS25" i="10"/>
  <c r="IR25" i="10"/>
  <c r="IQ25" i="10"/>
  <c r="IP25" i="10"/>
  <c r="IL25" i="10"/>
  <c r="IU24" i="10"/>
  <c r="IS24" i="10"/>
  <c r="IR24" i="10"/>
  <c r="IL24" i="10"/>
  <c r="IS23" i="10"/>
  <c r="IR23" i="10"/>
  <c r="IQ23" i="10"/>
  <c r="IP23" i="10"/>
  <c r="IL23" i="10"/>
  <c r="IU21" i="10"/>
  <c r="IS21" i="10"/>
  <c r="IR21" i="10"/>
  <c r="IL21" i="10"/>
  <c r="IS20" i="10"/>
  <c r="IR20" i="10"/>
  <c r="IQ20" i="10"/>
  <c r="IP20" i="10"/>
  <c r="IL20" i="10"/>
  <c r="IS19" i="10"/>
  <c r="IR19" i="10"/>
  <c r="IQ19" i="10"/>
  <c r="IP19" i="10"/>
  <c r="IL19" i="10"/>
  <c r="IS18" i="10"/>
  <c r="IR18" i="10"/>
  <c r="IQ18" i="10"/>
  <c r="IP18" i="10"/>
  <c r="IL18" i="10"/>
  <c r="IS17" i="10"/>
  <c r="IR17" i="10"/>
  <c r="IQ17" i="10"/>
  <c r="IP17" i="10"/>
  <c r="IL17" i="10"/>
  <c r="IU16" i="10"/>
  <c r="IS16" i="10"/>
  <c r="IR16" i="10"/>
  <c r="IL16" i="10"/>
  <c r="IS15" i="10"/>
  <c r="IR15" i="10"/>
  <c r="IL15" i="10"/>
  <c r="IV14" i="10"/>
  <c r="IU14" i="10"/>
  <c r="IS14" i="10"/>
  <c r="IR14" i="10"/>
  <c r="IP14" i="10"/>
  <c r="IL14" i="10"/>
  <c r="AM22" i="2" s="1" a="1"/>
  <c r="AM22" i="2" s="1"/>
  <c r="AL22" i="2" s="1" a="1"/>
  <c r="IU13" i="10"/>
  <c r="IS13" i="10"/>
  <c r="IR13" i="10"/>
  <c r="IL13" i="10"/>
  <c r="IS12" i="10"/>
  <c r="IR12" i="10"/>
  <c r="IQ12" i="10"/>
  <c r="IP12" i="10"/>
  <c r="IL12" i="10"/>
  <c r="IS11" i="10"/>
  <c r="IR11" i="10"/>
  <c r="IQ11" i="10"/>
  <c r="IP11" i="10"/>
  <c r="IL11" i="10"/>
  <c r="IU10" i="10"/>
  <c r="IS10" i="10"/>
  <c r="AQ19" i="2" s="1" a="1"/>
  <c r="AQ19" i="2" s="1"/>
  <c r="AP19" i="2" s="1" a="1"/>
  <c r="IR10" i="10"/>
  <c r="IL10" i="10"/>
  <c r="IS8" i="10"/>
  <c r="IR8" i="10"/>
  <c r="IQ8" i="10"/>
  <c r="IP8" i="10"/>
  <c r="IL8" i="10"/>
  <c r="IS7" i="10"/>
  <c r="IS6" i="10" s="1"/>
  <c r="IR7" i="10"/>
  <c r="IQ7" i="10"/>
  <c r="IP7" i="10"/>
  <c r="IL7" i="10"/>
  <c r="L5" i="10"/>
  <c r="K5" i="10"/>
  <c r="J5" i="10"/>
  <c r="I5" i="10"/>
  <c r="H5" i="10"/>
  <c r="IS3" i="10"/>
  <c r="IR2" i="10"/>
  <c r="IQ2" i="10"/>
  <c r="IP2" i="10"/>
  <c r="IO2" i="10"/>
  <c r="IN2" i="10"/>
  <c r="IM2" i="10"/>
  <c r="IL2" i="10"/>
  <c r="HM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E5" i="1"/>
  <c r="HF5" i="1"/>
  <c r="HG5" i="1"/>
  <c r="HH5" i="1"/>
  <c r="HI5" i="1"/>
  <c r="HJ5" i="1"/>
  <c r="HK5" i="1"/>
  <c r="HL5" i="1"/>
  <c r="I5" i="1"/>
  <c r="H5" i="1"/>
  <c r="IU71" i="10"/>
  <c r="IV71" i="10"/>
  <c r="IU201" i="10"/>
  <c r="IV201" i="10" s="1"/>
  <c r="IW201" i="10" s="1"/>
  <c r="IX201" i="10" s="1"/>
  <c r="IY201" i="10" s="1"/>
  <c r="IU222" i="10"/>
  <c r="IV222" i="10" s="1"/>
  <c r="IW222" i="10" s="1"/>
  <c r="IX222" i="10" s="1"/>
  <c r="IY222" i="10" s="1"/>
  <c r="IU120" i="10"/>
  <c r="IU218" i="10"/>
  <c r="IV218" i="10"/>
  <c r="IW218" i="10" s="1"/>
  <c r="IX218" i="10" s="1"/>
  <c r="IY218" i="10" s="1"/>
  <c r="IW108" i="10"/>
  <c r="IU69" i="10"/>
  <c r="IV135" i="10"/>
  <c r="IV154" i="10"/>
  <c r="IU205" i="10"/>
  <c r="IV205" i="10" s="1"/>
  <c r="IW205" i="10" s="1"/>
  <c r="IX205" i="10" s="1"/>
  <c r="IY205" i="10" s="1"/>
  <c r="IV41" i="10"/>
  <c r="IV42" i="10"/>
  <c r="IU47" i="10"/>
  <c r="IU196" i="10"/>
  <c r="IV196" i="10" s="1"/>
  <c r="IW196" i="10" s="1"/>
  <c r="IX196" i="10" s="1"/>
  <c r="IY196" i="10" s="1"/>
  <c r="IU236" i="10"/>
  <c r="IV236" i="10" s="1"/>
  <c r="IW236" i="10" s="1"/>
  <c r="IX236" i="10" s="1"/>
  <c r="IY236" i="10" s="1"/>
  <c r="IU215" i="10"/>
  <c r="IV215" i="10"/>
  <c r="IW215" i="10"/>
  <c r="IX215" i="10" s="1"/>
  <c r="IY215" i="10" s="1"/>
  <c r="HU171" i="1"/>
  <c r="HY45" i="1"/>
  <c r="HY57" i="1"/>
  <c r="HY104" i="1"/>
  <c r="HY144" i="1"/>
  <c r="A1" i="6"/>
  <c r="HN148" i="1"/>
  <c r="HO148" i="1"/>
  <c r="HP148" i="1"/>
  <c r="HQ148" i="1"/>
  <c r="HR148" i="1"/>
  <c r="HS148" i="1"/>
  <c r="HT148" i="1"/>
  <c r="HU148" i="1"/>
  <c r="HN141" i="1"/>
  <c r="HO141" i="1"/>
  <c r="HP141" i="1"/>
  <c r="HQ141" i="1"/>
  <c r="HR141" i="1"/>
  <c r="HS141" i="1"/>
  <c r="HT141" i="1"/>
  <c r="HU141" i="1"/>
  <c r="HN100" i="1"/>
  <c r="HO100" i="1"/>
  <c r="HW100" i="1" s="1"/>
  <c r="HP100" i="1"/>
  <c r="HQ100" i="1"/>
  <c r="HR100" i="1"/>
  <c r="HS100" i="1"/>
  <c r="HT100" i="1"/>
  <c r="HU100" i="1"/>
  <c r="HN83" i="1"/>
  <c r="HO83" i="1"/>
  <c r="HP83" i="1"/>
  <c r="HQ83" i="1"/>
  <c r="HR83" i="1"/>
  <c r="HS83" i="1"/>
  <c r="HT83" i="1"/>
  <c r="HU83" i="1"/>
  <c r="HN68" i="1"/>
  <c r="HO68" i="1"/>
  <c r="HP68" i="1"/>
  <c r="HQ68" i="1"/>
  <c r="HR68" i="1"/>
  <c r="HS68" i="1"/>
  <c r="HT68" i="1"/>
  <c r="HU68" i="1"/>
  <c r="HN64" i="1"/>
  <c r="HO64" i="1"/>
  <c r="HP64" i="1"/>
  <c r="HQ64" i="1"/>
  <c r="HR64" i="1"/>
  <c r="HS64" i="1"/>
  <c r="HT64" i="1"/>
  <c r="HU64" i="1"/>
  <c r="HN60" i="1"/>
  <c r="HO60" i="1"/>
  <c r="HP60" i="1"/>
  <c r="HQ60" i="1"/>
  <c r="HR60" i="1"/>
  <c r="HS60" i="1"/>
  <c r="HT60" i="1"/>
  <c r="HU60" i="1"/>
  <c r="HN51" i="1"/>
  <c r="HO51" i="1"/>
  <c r="HP51" i="1"/>
  <c r="HQ51" i="1"/>
  <c r="HR51" i="1"/>
  <c r="HS51" i="1"/>
  <c r="HT51" i="1"/>
  <c r="HU51" i="1"/>
  <c r="HN52" i="1"/>
  <c r="HO52" i="1"/>
  <c r="HP52" i="1"/>
  <c r="HQ52" i="1"/>
  <c r="HR52" i="1"/>
  <c r="HS52" i="1"/>
  <c r="HT52" i="1"/>
  <c r="HU52" i="1"/>
  <c r="HN53" i="1"/>
  <c r="HO53" i="1"/>
  <c r="HW53" i="1" s="1"/>
  <c r="HX53" i="1" s="1"/>
  <c r="HP53" i="1"/>
  <c r="HQ53" i="1"/>
  <c r="HR53" i="1"/>
  <c r="HS53" i="1"/>
  <c r="HT53" i="1"/>
  <c r="HU53" i="1"/>
  <c r="HN33" i="1"/>
  <c r="HO33" i="1"/>
  <c r="HP33" i="1"/>
  <c r="HQ33" i="1"/>
  <c r="HR33" i="1"/>
  <c r="HS33" i="1"/>
  <c r="HT33" i="1"/>
  <c r="HU33" i="1"/>
  <c r="HN31" i="1"/>
  <c r="HO31" i="1"/>
  <c r="HP31" i="1"/>
  <c r="HQ31" i="1"/>
  <c r="HR31" i="1"/>
  <c r="HS31" i="1"/>
  <c r="HT31" i="1"/>
  <c r="HU31" i="1"/>
  <c r="HN27" i="1"/>
  <c r="HO27" i="1"/>
  <c r="HP27" i="1"/>
  <c r="HQ27" i="1"/>
  <c r="HR27" i="1"/>
  <c r="HS27" i="1"/>
  <c r="HT27" i="1"/>
  <c r="HU27" i="1"/>
  <c r="HN10" i="1"/>
  <c r="HO10" i="1"/>
  <c r="HP10" i="1"/>
  <c r="HQ10" i="1"/>
  <c r="HR10" i="1"/>
  <c r="HS10" i="1"/>
  <c r="HT10" i="1"/>
  <c r="HU10" i="1"/>
  <c r="HW9" i="1"/>
  <c r="HW12" i="1"/>
  <c r="HX12" i="1" s="1"/>
  <c r="HW13" i="1"/>
  <c r="HX13" i="1"/>
  <c r="HW15" i="1"/>
  <c r="HX15" i="1"/>
  <c r="HW22" i="1"/>
  <c r="HW25" i="1"/>
  <c r="HW36" i="1"/>
  <c r="HW37" i="1"/>
  <c r="HW45" i="1"/>
  <c r="HX45" i="1"/>
  <c r="HW47" i="1"/>
  <c r="HW56" i="1"/>
  <c r="HW57" i="1"/>
  <c r="HX57" i="1"/>
  <c r="HW66" i="1"/>
  <c r="HW71" i="1"/>
  <c r="HW72" i="1"/>
  <c r="HW94" i="1"/>
  <c r="HW97" i="1"/>
  <c r="HX97" i="1"/>
  <c r="HW104" i="1"/>
  <c r="HX104" i="1"/>
  <c r="HW106" i="1"/>
  <c r="HX106" i="1"/>
  <c r="HW120" i="1"/>
  <c r="HW121" i="1"/>
  <c r="HW125" i="1"/>
  <c r="HW134" i="1"/>
  <c r="HW135" i="1"/>
  <c r="HW136" i="1"/>
  <c r="HX136" i="1"/>
  <c r="HW137" i="1"/>
  <c r="HW138" i="1"/>
  <c r="HW144" i="1"/>
  <c r="HX144" i="1"/>
  <c r="HW145" i="1"/>
  <c r="HW149" i="1"/>
  <c r="EE211" i="3"/>
  <c r="ED211" i="3"/>
  <c r="EC211" i="3"/>
  <c r="EB211" i="3"/>
  <c r="EA211" i="3"/>
  <c r="DZ211" i="3"/>
  <c r="DY211" i="3"/>
  <c r="DX211" i="3"/>
  <c r="EE210" i="3"/>
  <c r="ED210" i="3"/>
  <c r="EC210" i="3"/>
  <c r="EB210" i="3"/>
  <c r="EA210" i="3"/>
  <c r="DZ210" i="3"/>
  <c r="DY210" i="3"/>
  <c r="DX210" i="3"/>
  <c r="EE209" i="3"/>
  <c r="ED209" i="3"/>
  <c r="EC209" i="3"/>
  <c r="EB209" i="3"/>
  <c r="EA209" i="3"/>
  <c r="DZ209" i="3"/>
  <c r="DY209" i="3"/>
  <c r="DX209" i="3"/>
  <c r="EE208" i="3"/>
  <c r="ED208" i="3"/>
  <c r="EC208" i="3"/>
  <c r="EB208" i="3"/>
  <c r="EA208" i="3"/>
  <c r="DZ208" i="3"/>
  <c r="DY208" i="3"/>
  <c r="DX208" i="3"/>
  <c r="EE207" i="3"/>
  <c r="ED207" i="3"/>
  <c r="EC207" i="3"/>
  <c r="EB207" i="3"/>
  <c r="EA207" i="3"/>
  <c r="DZ207" i="3"/>
  <c r="DY207" i="3"/>
  <c r="DX207" i="3"/>
  <c r="EE206" i="3"/>
  <c r="ED206" i="3"/>
  <c r="EC206" i="3"/>
  <c r="EB206" i="3"/>
  <c r="EA206" i="3"/>
  <c r="DZ206" i="3"/>
  <c r="DY206" i="3"/>
  <c r="DX206" i="3"/>
  <c r="EE205" i="3"/>
  <c r="ED205" i="3"/>
  <c r="EC205" i="3"/>
  <c r="EB205" i="3"/>
  <c r="EA205" i="3"/>
  <c r="DZ205" i="3"/>
  <c r="DY205" i="3"/>
  <c r="DX205" i="3"/>
  <c r="EE204" i="3"/>
  <c r="ED204" i="3"/>
  <c r="EC204" i="3"/>
  <c r="EB204" i="3"/>
  <c r="EA204" i="3"/>
  <c r="DZ204" i="3"/>
  <c r="DY204" i="3"/>
  <c r="DX204" i="3"/>
  <c r="EE203" i="3"/>
  <c r="ED203" i="3"/>
  <c r="EC203" i="3"/>
  <c r="EB203" i="3"/>
  <c r="EA203" i="3"/>
  <c r="DZ203" i="3"/>
  <c r="DY203" i="3"/>
  <c r="DX203" i="3"/>
  <c r="EE202" i="3"/>
  <c r="ED202" i="3"/>
  <c r="EC202" i="3"/>
  <c r="EB202" i="3"/>
  <c r="EA202" i="3"/>
  <c r="DZ202" i="3"/>
  <c r="DY202" i="3"/>
  <c r="DX202" i="3"/>
  <c r="EE201" i="3"/>
  <c r="ED201" i="3"/>
  <c r="EC201" i="3"/>
  <c r="EB201" i="3"/>
  <c r="EA201" i="3"/>
  <c r="DZ201" i="3"/>
  <c r="DY201" i="3"/>
  <c r="DX201" i="3"/>
  <c r="EE200" i="3"/>
  <c r="ED200" i="3"/>
  <c r="EC200" i="3"/>
  <c r="EB200" i="3"/>
  <c r="EA200" i="3"/>
  <c r="DZ200" i="3"/>
  <c r="DY200" i="3"/>
  <c r="DX200" i="3"/>
  <c r="EE199" i="3"/>
  <c r="ED199" i="3"/>
  <c r="EC199" i="3"/>
  <c r="EB199" i="3"/>
  <c r="EA199" i="3"/>
  <c r="DZ199" i="3"/>
  <c r="DY199" i="3"/>
  <c r="DX199" i="3"/>
  <c r="EE198" i="3"/>
  <c r="ED198" i="3"/>
  <c r="EC198" i="3"/>
  <c r="EB198" i="3"/>
  <c r="EA198" i="3"/>
  <c r="DZ198" i="3"/>
  <c r="DY198" i="3"/>
  <c r="DX198" i="3"/>
  <c r="EE197" i="3"/>
  <c r="ED197" i="3"/>
  <c r="EC197" i="3"/>
  <c r="EB197" i="3"/>
  <c r="EA197" i="3"/>
  <c r="DZ197" i="3"/>
  <c r="DY197" i="3"/>
  <c r="DX197" i="3"/>
  <c r="EE196" i="3"/>
  <c r="ED196" i="3"/>
  <c r="EC196" i="3"/>
  <c r="EB196" i="3"/>
  <c r="EA196" i="3"/>
  <c r="DZ196" i="3"/>
  <c r="DY196" i="3"/>
  <c r="DX196" i="3"/>
  <c r="EE195" i="3"/>
  <c r="ED195" i="3"/>
  <c r="EC195" i="3"/>
  <c r="EB195" i="3"/>
  <c r="EA195" i="3"/>
  <c r="DZ195" i="3"/>
  <c r="DY195" i="3"/>
  <c r="DX195" i="3"/>
  <c r="EE194" i="3"/>
  <c r="ED194" i="3"/>
  <c r="EC194" i="3"/>
  <c r="EB194" i="3"/>
  <c r="EA194" i="3"/>
  <c r="DZ194" i="3"/>
  <c r="DY194" i="3"/>
  <c r="DX194" i="3"/>
  <c r="EE193" i="3"/>
  <c r="ED193" i="3"/>
  <c r="EC193" i="3"/>
  <c r="EB193" i="3"/>
  <c r="EA193" i="3"/>
  <c r="DZ193" i="3"/>
  <c r="DY193" i="3"/>
  <c r="DX193" i="3"/>
  <c r="EE192" i="3"/>
  <c r="ED192" i="3"/>
  <c r="EC192" i="3"/>
  <c r="EB192" i="3"/>
  <c r="EA192" i="3"/>
  <c r="DZ192" i="3"/>
  <c r="DY192" i="3"/>
  <c r="DX192" i="3"/>
  <c r="EE191" i="3"/>
  <c r="ED191" i="3"/>
  <c r="EC191" i="3"/>
  <c r="EB191" i="3"/>
  <c r="EA191" i="3"/>
  <c r="DZ191" i="3"/>
  <c r="DY191" i="3"/>
  <c r="DX191" i="3"/>
  <c r="EE190" i="3"/>
  <c r="ED190" i="3"/>
  <c r="EC190" i="3"/>
  <c r="EB190" i="3"/>
  <c r="EA190" i="3"/>
  <c r="DZ190" i="3"/>
  <c r="DY190" i="3"/>
  <c r="DX190" i="3"/>
  <c r="EE189" i="3"/>
  <c r="ED189" i="3"/>
  <c r="EC189" i="3"/>
  <c r="EB189" i="3"/>
  <c r="EA189" i="3"/>
  <c r="DZ189" i="3"/>
  <c r="DY189" i="3"/>
  <c r="DX189" i="3"/>
  <c r="EE188" i="3"/>
  <c r="ED188" i="3"/>
  <c r="EC188" i="3"/>
  <c r="EB188" i="3"/>
  <c r="EA188" i="3"/>
  <c r="DZ188" i="3"/>
  <c r="DY188" i="3"/>
  <c r="DX188" i="3"/>
  <c r="EE187" i="3"/>
  <c r="ED187" i="3"/>
  <c r="EC187" i="3"/>
  <c r="EB187" i="3"/>
  <c r="EA187" i="3"/>
  <c r="DZ187" i="3"/>
  <c r="DY187" i="3"/>
  <c r="DX187" i="3"/>
  <c r="EE186" i="3"/>
  <c r="ED186" i="3"/>
  <c r="EC186" i="3"/>
  <c r="EB186" i="3"/>
  <c r="EA186" i="3"/>
  <c r="DZ186" i="3"/>
  <c r="DY186" i="3"/>
  <c r="DX186" i="3"/>
  <c r="EE185" i="3"/>
  <c r="ED185" i="3"/>
  <c r="EC185" i="3"/>
  <c r="EB185" i="3"/>
  <c r="EA185" i="3"/>
  <c r="DZ185" i="3"/>
  <c r="DY185" i="3"/>
  <c r="DX185" i="3"/>
  <c r="EE184" i="3"/>
  <c r="ED184" i="3"/>
  <c r="EC184" i="3"/>
  <c r="EB184" i="3"/>
  <c r="EA184" i="3"/>
  <c r="DZ184" i="3"/>
  <c r="DY184" i="3"/>
  <c r="DX184" i="3"/>
  <c r="EE183" i="3"/>
  <c r="ED183" i="3"/>
  <c r="EC183" i="3"/>
  <c r="EB183" i="3"/>
  <c r="EA183" i="3"/>
  <c r="DZ183" i="3"/>
  <c r="DY183" i="3"/>
  <c r="DX183" i="3"/>
  <c r="EE182" i="3"/>
  <c r="ED182" i="3"/>
  <c r="EC182" i="3"/>
  <c r="EB182" i="3"/>
  <c r="EA182" i="3"/>
  <c r="DZ182" i="3"/>
  <c r="DY182" i="3"/>
  <c r="DX182" i="3"/>
  <c r="EE181" i="3"/>
  <c r="ED181" i="3"/>
  <c r="EC181" i="3"/>
  <c r="EB181" i="3"/>
  <c r="EA181" i="3"/>
  <c r="DZ181" i="3"/>
  <c r="DY181" i="3"/>
  <c r="DX181" i="3"/>
  <c r="EE180" i="3"/>
  <c r="ED180" i="3"/>
  <c r="EC180" i="3"/>
  <c r="EB180" i="3"/>
  <c r="EA180" i="3"/>
  <c r="DZ180" i="3"/>
  <c r="DY180" i="3"/>
  <c r="DX180" i="3"/>
  <c r="EE179" i="3"/>
  <c r="ED179" i="3"/>
  <c r="EC179" i="3"/>
  <c r="EB179" i="3"/>
  <c r="EA179" i="3"/>
  <c r="DZ179" i="3"/>
  <c r="DY179" i="3"/>
  <c r="DX179" i="3"/>
  <c r="EE178" i="3"/>
  <c r="ED178" i="3"/>
  <c r="EC178" i="3"/>
  <c r="EB178" i="3"/>
  <c r="EA178" i="3"/>
  <c r="DZ178" i="3"/>
  <c r="DY178" i="3"/>
  <c r="DX178" i="3"/>
  <c r="EE177" i="3"/>
  <c r="ED177" i="3"/>
  <c r="EC177" i="3"/>
  <c r="EB177" i="3"/>
  <c r="EA177" i="3"/>
  <c r="DZ177" i="3"/>
  <c r="DY177" i="3"/>
  <c r="DX177" i="3"/>
  <c r="EE176" i="3"/>
  <c r="ED176" i="3"/>
  <c r="EC176" i="3"/>
  <c r="EB176" i="3"/>
  <c r="EA176" i="3"/>
  <c r="DZ176" i="3"/>
  <c r="DY176" i="3"/>
  <c r="DX176" i="3"/>
  <c r="EE175" i="3"/>
  <c r="ED175" i="3"/>
  <c r="EC175" i="3"/>
  <c r="EB175" i="3"/>
  <c r="EA175" i="3"/>
  <c r="DZ175" i="3"/>
  <c r="DY175" i="3"/>
  <c r="DX175" i="3"/>
  <c r="EE174" i="3"/>
  <c r="ED174" i="3"/>
  <c r="EC174" i="3"/>
  <c r="EB174" i="3"/>
  <c r="EA174" i="3"/>
  <c r="DZ174" i="3"/>
  <c r="DY174" i="3"/>
  <c r="DX174" i="3"/>
  <c r="EE173" i="3"/>
  <c r="ED173" i="3"/>
  <c r="EC173" i="3"/>
  <c r="EB173" i="3"/>
  <c r="EA173" i="3"/>
  <c r="DZ173" i="3"/>
  <c r="DY173" i="3"/>
  <c r="DX173" i="3"/>
  <c r="EE172" i="3"/>
  <c r="ED172" i="3"/>
  <c r="EC172" i="3"/>
  <c r="EB172" i="3"/>
  <c r="EA172" i="3"/>
  <c r="DZ172" i="3"/>
  <c r="DY172" i="3"/>
  <c r="DX172" i="3"/>
  <c r="EE171" i="3"/>
  <c r="ED171" i="3"/>
  <c r="EC171" i="3"/>
  <c r="EB171" i="3"/>
  <c r="EA171" i="3"/>
  <c r="DZ171" i="3"/>
  <c r="DY171" i="3"/>
  <c r="DX171" i="3"/>
  <c r="EE170" i="3"/>
  <c r="ED170" i="3"/>
  <c r="EC170" i="3"/>
  <c r="EB170" i="3"/>
  <c r="EA170" i="3"/>
  <c r="DZ170" i="3"/>
  <c r="DY170" i="3"/>
  <c r="DX170" i="3"/>
  <c r="EE169" i="3"/>
  <c r="ED169" i="3"/>
  <c r="EC169" i="3"/>
  <c r="EB169" i="3"/>
  <c r="EA169" i="3"/>
  <c r="DZ169" i="3"/>
  <c r="DY169" i="3"/>
  <c r="DX169" i="3"/>
  <c r="EE168" i="3"/>
  <c r="ED168" i="3"/>
  <c r="EC168" i="3"/>
  <c r="EB168" i="3"/>
  <c r="EA168" i="3"/>
  <c r="DZ168" i="3"/>
  <c r="DY168" i="3"/>
  <c r="DX168" i="3"/>
  <c r="EE167" i="3"/>
  <c r="ED167" i="3"/>
  <c r="EC167" i="3"/>
  <c r="EB167" i="3"/>
  <c r="EA167" i="3"/>
  <c r="DZ167" i="3"/>
  <c r="DY167" i="3"/>
  <c r="DX167" i="3"/>
  <c r="EE166" i="3"/>
  <c r="ED166" i="3"/>
  <c r="EC166" i="3"/>
  <c r="EB166" i="3"/>
  <c r="EA166" i="3"/>
  <c r="DZ166" i="3"/>
  <c r="DY166" i="3"/>
  <c r="DX166" i="3"/>
  <c r="EE165" i="3"/>
  <c r="ED165" i="3"/>
  <c r="EC165" i="3"/>
  <c r="EB165" i="3"/>
  <c r="EA165" i="3"/>
  <c r="DZ165" i="3"/>
  <c r="DY165" i="3"/>
  <c r="DX165" i="3"/>
  <c r="EE164" i="3"/>
  <c r="ED164" i="3"/>
  <c r="EC164" i="3"/>
  <c r="EB164" i="3"/>
  <c r="EA164" i="3"/>
  <c r="DZ164" i="3"/>
  <c r="DY164" i="3"/>
  <c r="DX164" i="3"/>
  <c r="EE163" i="3"/>
  <c r="ED163" i="3"/>
  <c r="EC163" i="3"/>
  <c r="EB163" i="3"/>
  <c r="EA163" i="3"/>
  <c r="DZ163" i="3"/>
  <c r="DY163" i="3"/>
  <c r="DX163" i="3"/>
  <c r="EE162" i="3"/>
  <c r="ED162" i="3"/>
  <c r="EC162" i="3"/>
  <c r="EB162" i="3"/>
  <c r="EA162" i="3"/>
  <c r="DZ162" i="3"/>
  <c r="DY162" i="3"/>
  <c r="DX162" i="3"/>
  <c r="EE161" i="3"/>
  <c r="ED161" i="3"/>
  <c r="EC161" i="3"/>
  <c r="EB161" i="3"/>
  <c r="EA161" i="3"/>
  <c r="DZ161" i="3"/>
  <c r="DY161" i="3"/>
  <c r="DX161" i="3"/>
  <c r="EE160" i="3"/>
  <c r="ED160" i="3"/>
  <c r="EC160" i="3"/>
  <c r="EB160" i="3"/>
  <c r="EA160" i="3"/>
  <c r="DZ160" i="3"/>
  <c r="DY160" i="3"/>
  <c r="DX160" i="3"/>
  <c r="EE159" i="3"/>
  <c r="ED159" i="3"/>
  <c r="EC159" i="3"/>
  <c r="EB159" i="3"/>
  <c r="EA159" i="3"/>
  <c r="DZ159" i="3"/>
  <c r="DY159" i="3"/>
  <c r="DX159" i="3"/>
  <c r="EE158" i="3"/>
  <c r="ED158" i="3"/>
  <c r="EC158" i="3"/>
  <c r="EB158" i="3"/>
  <c r="EA158" i="3"/>
  <c r="DZ158" i="3"/>
  <c r="DY158" i="3"/>
  <c r="DX158" i="3"/>
  <c r="EE157" i="3"/>
  <c r="ED157" i="3"/>
  <c r="EC157" i="3"/>
  <c r="EB157" i="3"/>
  <c r="EA157" i="3"/>
  <c r="DZ157" i="3"/>
  <c r="DY157" i="3"/>
  <c r="DX157" i="3"/>
  <c r="EE156" i="3"/>
  <c r="ED156" i="3"/>
  <c r="EC156" i="3"/>
  <c r="EB156" i="3"/>
  <c r="EA156" i="3"/>
  <c r="DZ156" i="3"/>
  <c r="DY156" i="3"/>
  <c r="DX156" i="3"/>
  <c r="EE155" i="3"/>
  <c r="ED155" i="3"/>
  <c r="EC155" i="3"/>
  <c r="EB155" i="3"/>
  <c r="EA155" i="3"/>
  <c r="DZ155" i="3"/>
  <c r="DY155" i="3"/>
  <c r="DX155" i="3"/>
  <c r="EE154" i="3"/>
  <c r="ED154" i="3"/>
  <c r="EC154" i="3"/>
  <c r="EB154" i="3"/>
  <c r="EA154" i="3"/>
  <c r="DZ154" i="3"/>
  <c r="DY154" i="3"/>
  <c r="DX154" i="3"/>
  <c r="EE153" i="3"/>
  <c r="ED153" i="3"/>
  <c r="EC153" i="3"/>
  <c r="EB153" i="3"/>
  <c r="EA153" i="3"/>
  <c r="DZ153" i="3"/>
  <c r="DY153" i="3"/>
  <c r="DX153" i="3"/>
  <c r="EE152" i="3"/>
  <c r="ED152" i="3"/>
  <c r="EC152" i="3"/>
  <c r="EB152" i="3"/>
  <c r="EA152" i="3"/>
  <c r="DZ152" i="3"/>
  <c r="DY152" i="3"/>
  <c r="DX152" i="3"/>
  <c r="EE151" i="3"/>
  <c r="ED151" i="3"/>
  <c r="EC151" i="3"/>
  <c r="EB151" i="3"/>
  <c r="EA151" i="3"/>
  <c r="DZ151" i="3"/>
  <c r="DY151" i="3"/>
  <c r="DX151" i="3"/>
  <c r="EE150" i="3"/>
  <c r="ED150" i="3"/>
  <c r="EC150" i="3"/>
  <c r="EB150" i="3"/>
  <c r="EA150" i="3"/>
  <c r="DZ150" i="3"/>
  <c r="DY150" i="3"/>
  <c r="DX150" i="3"/>
  <c r="EE149" i="3"/>
  <c r="ED149" i="3"/>
  <c r="EC149" i="3"/>
  <c r="EB149" i="3"/>
  <c r="EA149" i="3"/>
  <c r="DZ149" i="3"/>
  <c r="DY149" i="3"/>
  <c r="DX149" i="3"/>
  <c r="EE148" i="3"/>
  <c r="ED148" i="3"/>
  <c r="EC148" i="3"/>
  <c r="EB148" i="3"/>
  <c r="EA148" i="3"/>
  <c r="DZ148" i="3"/>
  <c r="DY148" i="3"/>
  <c r="DX148" i="3"/>
  <c r="EE147" i="3"/>
  <c r="ED147" i="3"/>
  <c r="EC147" i="3"/>
  <c r="EB147" i="3"/>
  <c r="EA147" i="3"/>
  <c r="DZ147" i="3"/>
  <c r="DY147" i="3"/>
  <c r="DX147" i="3"/>
  <c r="EE146" i="3"/>
  <c r="ED146" i="3"/>
  <c r="EC146" i="3"/>
  <c r="EB146" i="3"/>
  <c r="EA146" i="3"/>
  <c r="DZ146" i="3"/>
  <c r="DY146" i="3"/>
  <c r="DX146" i="3"/>
  <c r="EE145" i="3"/>
  <c r="ED145" i="3"/>
  <c r="EC145" i="3"/>
  <c r="EB145" i="3"/>
  <c r="EA145" i="3"/>
  <c r="DZ145" i="3"/>
  <c r="DY145" i="3"/>
  <c r="DX145" i="3"/>
  <c r="EE144" i="3"/>
  <c r="ED144" i="3"/>
  <c r="EC144" i="3"/>
  <c r="EB144" i="3"/>
  <c r="EA144" i="3"/>
  <c r="DZ144" i="3"/>
  <c r="DY144" i="3"/>
  <c r="DX144" i="3"/>
  <c r="EE143" i="3"/>
  <c r="ED143" i="3"/>
  <c r="EC143" i="3"/>
  <c r="EB143" i="3"/>
  <c r="EA143" i="3"/>
  <c r="DZ143" i="3"/>
  <c r="DY143" i="3"/>
  <c r="DX143" i="3"/>
  <c r="EE142" i="3"/>
  <c r="ED142" i="3"/>
  <c r="EC142" i="3"/>
  <c r="EB142" i="3"/>
  <c r="EA142" i="3"/>
  <c r="DZ142" i="3"/>
  <c r="DY142" i="3"/>
  <c r="DX142" i="3"/>
  <c r="EE141" i="3"/>
  <c r="ED141" i="3"/>
  <c r="EC141" i="3"/>
  <c r="EB141" i="3"/>
  <c r="EA141" i="3"/>
  <c r="DZ141" i="3"/>
  <c r="DY141" i="3"/>
  <c r="DX141" i="3"/>
  <c r="EE140" i="3"/>
  <c r="ED140" i="3"/>
  <c r="EC140" i="3"/>
  <c r="EB140" i="3"/>
  <c r="EA140" i="3"/>
  <c r="DZ140" i="3"/>
  <c r="DY140" i="3"/>
  <c r="DX140" i="3"/>
  <c r="EE139" i="3"/>
  <c r="ED139" i="3"/>
  <c r="EC139" i="3"/>
  <c r="EB139" i="3"/>
  <c r="EA139" i="3"/>
  <c r="DZ139" i="3"/>
  <c r="DY139" i="3"/>
  <c r="DX139" i="3"/>
  <c r="EE138" i="3"/>
  <c r="ED138" i="3"/>
  <c r="EC138" i="3"/>
  <c r="EB138" i="3"/>
  <c r="EA138" i="3"/>
  <c r="DZ138" i="3"/>
  <c r="DY138" i="3"/>
  <c r="DX138" i="3"/>
  <c r="EE137" i="3"/>
  <c r="ED137" i="3"/>
  <c r="EC137" i="3"/>
  <c r="EB137" i="3"/>
  <c r="EA137" i="3"/>
  <c r="DZ137" i="3"/>
  <c r="DY137" i="3"/>
  <c r="DX137" i="3"/>
  <c r="EE136" i="3"/>
  <c r="ED136" i="3"/>
  <c r="EC136" i="3"/>
  <c r="EB136" i="3"/>
  <c r="EA136" i="3"/>
  <c r="DZ136" i="3"/>
  <c r="DY136" i="3"/>
  <c r="DX136" i="3"/>
  <c r="EE135" i="3"/>
  <c r="ED135" i="3"/>
  <c r="EC135" i="3"/>
  <c r="EB135" i="3"/>
  <c r="EA135" i="3"/>
  <c r="DZ135" i="3"/>
  <c r="DY135" i="3"/>
  <c r="DX135" i="3"/>
  <c r="EE134" i="3"/>
  <c r="ED134" i="3"/>
  <c r="EC134" i="3"/>
  <c r="EB134" i="3"/>
  <c r="EA134" i="3"/>
  <c r="DZ134" i="3"/>
  <c r="DY134" i="3"/>
  <c r="DX134" i="3"/>
  <c r="EE133" i="3"/>
  <c r="ED133" i="3"/>
  <c r="EC133" i="3"/>
  <c r="EB133" i="3"/>
  <c r="EA133" i="3"/>
  <c r="DZ133" i="3"/>
  <c r="DY133" i="3"/>
  <c r="DX133" i="3"/>
  <c r="EE132" i="3"/>
  <c r="ED132" i="3"/>
  <c r="EC132" i="3"/>
  <c r="EB132" i="3"/>
  <c r="EA132" i="3"/>
  <c r="DZ132" i="3"/>
  <c r="DY132" i="3"/>
  <c r="DX132" i="3"/>
  <c r="EE131" i="3"/>
  <c r="ED131" i="3"/>
  <c r="EC131" i="3"/>
  <c r="EB131" i="3"/>
  <c r="EA131" i="3"/>
  <c r="DZ131" i="3"/>
  <c r="DY131" i="3"/>
  <c r="DX131" i="3"/>
  <c r="EE130" i="3"/>
  <c r="ED130" i="3"/>
  <c r="EC130" i="3"/>
  <c r="EB130" i="3"/>
  <c r="EA130" i="3"/>
  <c r="DZ130" i="3"/>
  <c r="DY130" i="3"/>
  <c r="DX130" i="3"/>
  <c r="EE129" i="3"/>
  <c r="ED129" i="3"/>
  <c r="EC129" i="3"/>
  <c r="EB129" i="3"/>
  <c r="EA129" i="3"/>
  <c r="DZ129" i="3"/>
  <c r="DY129" i="3"/>
  <c r="DX129" i="3"/>
  <c r="EE128" i="3"/>
  <c r="ED128" i="3"/>
  <c r="EC128" i="3"/>
  <c r="EB128" i="3"/>
  <c r="EA128" i="3"/>
  <c r="DZ128" i="3"/>
  <c r="DY128" i="3"/>
  <c r="DX128" i="3"/>
  <c r="EE127" i="3"/>
  <c r="ED127" i="3"/>
  <c r="EC127" i="3"/>
  <c r="EB127" i="3"/>
  <c r="EA127" i="3"/>
  <c r="DZ127" i="3"/>
  <c r="DY127" i="3"/>
  <c r="DX127" i="3"/>
  <c r="EE126" i="3"/>
  <c r="ED126" i="3"/>
  <c r="EC126" i="3"/>
  <c r="EB126" i="3"/>
  <c r="EA126" i="3"/>
  <c r="DZ126" i="3"/>
  <c r="DY126" i="3"/>
  <c r="DX126" i="3"/>
  <c r="EE125" i="3"/>
  <c r="ED125" i="3"/>
  <c r="EC125" i="3"/>
  <c r="EB125" i="3"/>
  <c r="EA125" i="3"/>
  <c r="DZ125" i="3"/>
  <c r="DY125" i="3"/>
  <c r="DX125" i="3"/>
  <c r="EE124" i="3"/>
  <c r="ED124" i="3"/>
  <c r="EC124" i="3"/>
  <c r="EB124" i="3"/>
  <c r="EA124" i="3"/>
  <c r="DZ124" i="3"/>
  <c r="DY124" i="3"/>
  <c r="DX124" i="3"/>
  <c r="EE123" i="3"/>
  <c r="ED123" i="3"/>
  <c r="EC123" i="3"/>
  <c r="EB123" i="3"/>
  <c r="EA123" i="3"/>
  <c r="DZ123" i="3"/>
  <c r="DY123" i="3"/>
  <c r="DX123" i="3"/>
  <c r="EE122" i="3"/>
  <c r="ED122" i="3"/>
  <c r="EC122" i="3"/>
  <c r="EB122" i="3"/>
  <c r="EA122" i="3"/>
  <c r="DZ122" i="3"/>
  <c r="DY122" i="3"/>
  <c r="DX122" i="3"/>
  <c r="EE121" i="3"/>
  <c r="ED121" i="3"/>
  <c r="EC121" i="3"/>
  <c r="EB121" i="3"/>
  <c r="EA121" i="3"/>
  <c r="DZ121" i="3"/>
  <c r="DY121" i="3"/>
  <c r="DX121" i="3"/>
  <c r="EE120" i="3"/>
  <c r="ED120" i="3"/>
  <c r="EC120" i="3"/>
  <c r="EB120" i="3"/>
  <c r="EA120" i="3"/>
  <c r="DZ120" i="3"/>
  <c r="DY120" i="3"/>
  <c r="DX120" i="3"/>
  <c r="EE119" i="3"/>
  <c r="ED119" i="3"/>
  <c r="EC119" i="3"/>
  <c r="EB119" i="3"/>
  <c r="EA119" i="3"/>
  <c r="DZ119" i="3"/>
  <c r="DY119" i="3"/>
  <c r="DX119" i="3"/>
  <c r="EE118" i="3"/>
  <c r="ED118" i="3"/>
  <c r="EC118" i="3"/>
  <c r="EB118" i="3"/>
  <c r="EA118" i="3"/>
  <c r="DZ118" i="3"/>
  <c r="DY118" i="3"/>
  <c r="DX118" i="3"/>
  <c r="EE117" i="3"/>
  <c r="ED117" i="3"/>
  <c r="EC117" i="3"/>
  <c r="EB117" i="3"/>
  <c r="EA117" i="3"/>
  <c r="DZ117" i="3"/>
  <c r="DY117" i="3"/>
  <c r="DX117" i="3"/>
  <c r="EE116" i="3"/>
  <c r="ED116" i="3"/>
  <c r="EC116" i="3"/>
  <c r="EB116" i="3"/>
  <c r="EA116" i="3"/>
  <c r="DZ116" i="3"/>
  <c r="DY116" i="3"/>
  <c r="DX116" i="3"/>
  <c r="EE115" i="3"/>
  <c r="ED115" i="3"/>
  <c r="EC115" i="3"/>
  <c r="EB115" i="3"/>
  <c r="EA115" i="3"/>
  <c r="DZ115" i="3"/>
  <c r="DY115" i="3"/>
  <c r="DX115" i="3"/>
  <c r="EE114" i="3"/>
  <c r="ED114" i="3"/>
  <c r="EC114" i="3"/>
  <c r="EB114" i="3"/>
  <c r="EA114" i="3"/>
  <c r="DZ114" i="3"/>
  <c r="DY114" i="3"/>
  <c r="DX114" i="3"/>
  <c r="EE113" i="3"/>
  <c r="ED113" i="3"/>
  <c r="EC113" i="3"/>
  <c r="EB113" i="3"/>
  <c r="EA113" i="3"/>
  <c r="DZ113" i="3"/>
  <c r="DY113" i="3"/>
  <c r="DX113" i="3"/>
  <c r="EE112" i="3"/>
  <c r="ED112" i="3"/>
  <c r="EC112" i="3"/>
  <c r="EB112" i="3"/>
  <c r="EA112" i="3"/>
  <c r="DZ112" i="3"/>
  <c r="DY112" i="3"/>
  <c r="DX112" i="3"/>
  <c r="EE111" i="3"/>
  <c r="ED111" i="3"/>
  <c r="EC111" i="3"/>
  <c r="EB111" i="3"/>
  <c r="EA111" i="3"/>
  <c r="DZ111" i="3"/>
  <c r="DY111" i="3"/>
  <c r="DX111" i="3"/>
  <c r="EE110" i="3"/>
  <c r="ED110" i="3"/>
  <c r="EC110" i="3"/>
  <c r="EB110" i="3"/>
  <c r="EA110" i="3"/>
  <c r="DZ110" i="3"/>
  <c r="DY110" i="3"/>
  <c r="DX110" i="3"/>
  <c r="EE109" i="3"/>
  <c r="ED109" i="3"/>
  <c r="EC109" i="3"/>
  <c r="EB109" i="3"/>
  <c r="EA109" i="3"/>
  <c r="DZ109" i="3"/>
  <c r="DY109" i="3"/>
  <c r="DX109" i="3"/>
  <c r="EE108" i="3"/>
  <c r="ED108" i="3"/>
  <c r="EC108" i="3"/>
  <c r="EB108" i="3"/>
  <c r="EA108" i="3"/>
  <c r="DZ108" i="3"/>
  <c r="DY108" i="3"/>
  <c r="DX108" i="3"/>
  <c r="EE107" i="3"/>
  <c r="ED107" i="3"/>
  <c r="EC107" i="3"/>
  <c r="EB107" i="3"/>
  <c r="EA107" i="3"/>
  <c r="DZ107" i="3"/>
  <c r="DY107" i="3"/>
  <c r="DX107" i="3"/>
  <c r="EE106" i="3"/>
  <c r="ED106" i="3"/>
  <c r="EC106" i="3"/>
  <c r="EB106" i="3"/>
  <c r="EA106" i="3"/>
  <c r="DZ106" i="3"/>
  <c r="DY106" i="3"/>
  <c r="DX106" i="3"/>
  <c r="EE105" i="3"/>
  <c r="ED105" i="3"/>
  <c r="EC105" i="3"/>
  <c r="EB105" i="3"/>
  <c r="EA105" i="3"/>
  <c r="DZ105" i="3"/>
  <c r="DY105" i="3"/>
  <c r="DX105" i="3"/>
  <c r="EE104" i="3"/>
  <c r="ED104" i="3"/>
  <c r="EC104" i="3"/>
  <c r="EB104" i="3"/>
  <c r="EA104" i="3"/>
  <c r="DZ104" i="3"/>
  <c r="DY104" i="3"/>
  <c r="DX104" i="3"/>
  <c r="EE103" i="3"/>
  <c r="ED103" i="3"/>
  <c r="EC103" i="3"/>
  <c r="EB103" i="3"/>
  <c r="EA103" i="3"/>
  <c r="DZ103" i="3"/>
  <c r="DY103" i="3"/>
  <c r="DX103" i="3"/>
  <c r="EE102" i="3"/>
  <c r="ED102" i="3"/>
  <c r="EC102" i="3"/>
  <c r="EB102" i="3"/>
  <c r="EA102" i="3"/>
  <c r="DZ102" i="3"/>
  <c r="DY102" i="3"/>
  <c r="DX102" i="3"/>
  <c r="EE101" i="3"/>
  <c r="ED101" i="3"/>
  <c r="EC101" i="3"/>
  <c r="EB101" i="3"/>
  <c r="EA101" i="3"/>
  <c r="DZ101" i="3"/>
  <c r="DY101" i="3"/>
  <c r="DX101" i="3"/>
  <c r="EE100" i="3"/>
  <c r="ED100" i="3"/>
  <c r="EC100" i="3"/>
  <c r="EB100" i="3"/>
  <c r="EA100" i="3"/>
  <c r="DZ100" i="3"/>
  <c r="DY100" i="3"/>
  <c r="DX100" i="3"/>
  <c r="EE99" i="3"/>
  <c r="ED99" i="3"/>
  <c r="EC99" i="3"/>
  <c r="EB99" i="3"/>
  <c r="EA99" i="3"/>
  <c r="DZ99" i="3"/>
  <c r="DY99" i="3"/>
  <c r="DX99" i="3"/>
  <c r="EE98" i="3"/>
  <c r="ED98" i="3"/>
  <c r="EC98" i="3"/>
  <c r="EB98" i="3"/>
  <c r="EA98" i="3"/>
  <c r="DZ98" i="3"/>
  <c r="DY98" i="3"/>
  <c r="DX98" i="3"/>
  <c r="EE97" i="3"/>
  <c r="ED97" i="3"/>
  <c r="EC97" i="3"/>
  <c r="EB97" i="3"/>
  <c r="EA97" i="3"/>
  <c r="DZ97" i="3"/>
  <c r="DY97" i="3"/>
  <c r="DX97" i="3"/>
  <c r="EE96" i="3"/>
  <c r="ED96" i="3"/>
  <c r="EC96" i="3"/>
  <c r="EB96" i="3"/>
  <c r="EA96" i="3"/>
  <c r="DZ96" i="3"/>
  <c r="DY96" i="3"/>
  <c r="DX96" i="3"/>
  <c r="EE95" i="3"/>
  <c r="ED95" i="3"/>
  <c r="EC95" i="3"/>
  <c r="EB95" i="3"/>
  <c r="EA95" i="3"/>
  <c r="DZ95" i="3"/>
  <c r="DY95" i="3"/>
  <c r="DX95" i="3"/>
  <c r="EE94" i="3"/>
  <c r="ED94" i="3"/>
  <c r="EC94" i="3"/>
  <c r="EB94" i="3"/>
  <c r="EA94" i="3"/>
  <c r="DZ94" i="3"/>
  <c r="DY94" i="3"/>
  <c r="DX94" i="3"/>
  <c r="EE93" i="3"/>
  <c r="ED93" i="3"/>
  <c r="EC93" i="3"/>
  <c r="EB93" i="3"/>
  <c r="EA93" i="3"/>
  <c r="DZ93" i="3"/>
  <c r="DY93" i="3"/>
  <c r="DX93" i="3"/>
  <c r="EE92" i="3"/>
  <c r="ED92" i="3"/>
  <c r="EC92" i="3"/>
  <c r="EB92" i="3"/>
  <c r="EA92" i="3"/>
  <c r="DZ92" i="3"/>
  <c r="DY92" i="3"/>
  <c r="DX92" i="3"/>
  <c r="EE91" i="3"/>
  <c r="ED91" i="3"/>
  <c r="EC91" i="3"/>
  <c r="EB91" i="3"/>
  <c r="EA91" i="3"/>
  <c r="DZ91" i="3"/>
  <c r="DY91" i="3"/>
  <c r="DX91" i="3"/>
  <c r="EE90" i="3"/>
  <c r="ED90" i="3"/>
  <c r="EC90" i="3"/>
  <c r="EB90" i="3"/>
  <c r="EA90" i="3"/>
  <c r="DZ90" i="3"/>
  <c r="DY90" i="3"/>
  <c r="DX90" i="3"/>
  <c r="EE89" i="3"/>
  <c r="ED89" i="3"/>
  <c r="EC89" i="3"/>
  <c r="EB89" i="3"/>
  <c r="EA89" i="3"/>
  <c r="DZ89" i="3"/>
  <c r="DY89" i="3"/>
  <c r="DX89" i="3"/>
  <c r="EE88" i="3"/>
  <c r="ED88" i="3"/>
  <c r="EC88" i="3"/>
  <c r="EB88" i="3"/>
  <c r="EA88" i="3"/>
  <c r="DZ88" i="3"/>
  <c r="DY88" i="3"/>
  <c r="DX88" i="3"/>
  <c r="EE87" i="3"/>
  <c r="ED87" i="3"/>
  <c r="EC87" i="3"/>
  <c r="EB87" i="3"/>
  <c r="EA87" i="3"/>
  <c r="DZ87" i="3"/>
  <c r="DY87" i="3"/>
  <c r="DX87" i="3"/>
  <c r="EE86" i="3"/>
  <c r="ED86" i="3"/>
  <c r="EC86" i="3"/>
  <c r="EB86" i="3"/>
  <c r="EA86" i="3"/>
  <c r="DZ86" i="3"/>
  <c r="DY86" i="3"/>
  <c r="DX86" i="3"/>
  <c r="EE85" i="3"/>
  <c r="ED85" i="3"/>
  <c r="EC85" i="3"/>
  <c r="EB85" i="3"/>
  <c r="EA85" i="3"/>
  <c r="DZ85" i="3"/>
  <c r="DY85" i="3"/>
  <c r="DX85" i="3"/>
  <c r="EE84" i="3"/>
  <c r="ED84" i="3"/>
  <c r="EC84" i="3"/>
  <c r="EB84" i="3"/>
  <c r="EA84" i="3"/>
  <c r="DZ84" i="3"/>
  <c r="DY84" i="3"/>
  <c r="DX84" i="3"/>
  <c r="EE83" i="3"/>
  <c r="ED83" i="3"/>
  <c r="EC83" i="3"/>
  <c r="EB83" i="3"/>
  <c r="EA83" i="3"/>
  <c r="DZ83" i="3"/>
  <c r="DY83" i="3"/>
  <c r="DX83" i="3"/>
  <c r="EE82" i="3"/>
  <c r="ED82" i="3"/>
  <c r="EC82" i="3"/>
  <c r="EB82" i="3"/>
  <c r="EA82" i="3"/>
  <c r="DZ82" i="3"/>
  <c r="DY82" i="3"/>
  <c r="DX82" i="3"/>
  <c r="EE81" i="3"/>
  <c r="ED81" i="3"/>
  <c r="EC81" i="3"/>
  <c r="EB81" i="3"/>
  <c r="EA81" i="3"/>
  <c r="DZ81" i="3"/>
  <c r="DY81" i="3"/>
  <c r="DX81" i="3"/>
  <c r="EE80" i="3"/>
  <c r="ED80" i="3"/>
  <c r="EC80" i="3"/>
  <c r="EB80" i="3"/>
  <c r="EA80" i="3"/>
  <c r="DZ80" i="3"/>
  <c r="DY80" i="3"/>
  <c r="DX80" i="3"/>
  <c r="EE79" i="3"/>
  <c r="ED79" i="3"/>
  <c r="EC79" i="3"/>
  <c r="EB79" i="3"/>
  <c r="EA79" i="3"/>
  <c r="DZ79" i="3"/>
  <c r="DY79" i="3"/>
  <c r="DX79" i="3"/>
  <c r="EE78" i="3"/>
  <c r="ED78" i="3"/>
  <c r="EC78" i="3"/>
  <c r="EB78" i="3"/>
  <c r="EA78" i="3"/>
  <c r="DZ78" i="3"/>
  <c r="DY78" i="3"/>
  <c r="DX78" i="3"/>
  <c r="EE77" i="3"/>
  <c r="ED77" i="3"/>
  <c r="EC77" i="3"/>
  <c r="EB77" i="3"/>
  <c r="EA77" i="3"/>
  <c r="DZ77" i="3"/>
  <c r="DY77" i="3"/>
  <c r="DX77" i="3"/>
  <c r="EE76" i="3"/>
  <c r="ED76" i="3"/>
  <c r="EC76" i="3"/>
  <c r="EB76" i="3"/>
  <c r="EA76" i="3"/>
  <c r="DZ76" i="3"/>
  <c r="DY76" i="3"/>
  <c r="DX76" i="3"/>
  <c r="EE75" i="3"/>
  <c r="ED75" i="3"/>
  <c r="EC75" i="3"/>
  <c r="EB75" i="3"/>
  <c r="EA75" i="3"/>
  <c r="DZ75" i="3"/>
  <c r="DY75" i="3"/>
  <c r="DX75" i="3"/>
  <c r="EE74" i="3"/>
  <c r="ED74" i="3"/>
  <c r="EC74" i="3"/>
  <c r="EB74" i="3"/>
  <c r="EA74" i="3"/>
  <c r="DZ74" i="3"/>
  <c r="DY74" i="3"/>
  <c r="DX74" i="3"/>
  <c r="EE73" i="3"/>
  <c r="ED73" i="3"/>
  <c r="EC73" i="3"/>
  <c r="EB73" i="3"/>
  <c r="EA73" i="3"/>
  <c r="DZ73" i="3"/>
  <c r="DY73" i="3"/>
  <c r="DX73" i="3"/>
  <c r="EE72" i="3"/>
  <c r="ED72" i="3"/>
  <c r="EC72" i="3"/>
  <c r="EB72" i="3"/>
  <c r="EA72" i="3"/>
  <c r="DZ72" i="3"/>
  <c r="DY72" i="3"/>
  <c r="DX72" i="3"/>
  <c r="EE71" i="3"/>
  <c r="ED71" i="3"/>
  <c r="EC71" i="3"/>
  <c r="EB71" i="3"/>
  <c r="EA71" i="3"/>
  <c r="DZ71" i="3"/>
  <c r="DY71" i="3"/>
  <c r="DX71" i="3"/>
  <c r="EE70" i="3"/>
  <c r="ED70" i="3"/>
  <c r="EC70" i="3"/>
  <c r="EB70" i="3"/>
  <c r="EA70" i="3"/>
  <c r="DZ70" i="3"/>
  <c r="DY70" i="3"/>
  <c r="DX70" i="3"/>
  <c r="EE69" i="3"/>
  <c r="ED69" i="3"/>
  <c r="EC69" i="3"/>
  <c r="EB69" i="3"/>
  <c r="EA69" i="3"/>
  <c r="DZ69" i="3"/>
  <c r="DY69" i="3"/>
  <c r="DX69" i="3"/>
  <c r="EE68" i="3"/>
  <c r="ED68" i="3"/>
  <c r="EC68" i="3"/>
  <c r="EB68" i="3"/>
  <c r="EA68" i="3"/>
  <c r="DZ68" i="3"/>
  <c r="DY68" i="3"/>
  <c r="DX68" i="3"/>
  <c r="EE67" i="3"/>
  <c r="ED67" i="3"/>
  <c r="EC67" i="3"/>
  <c r="EB67" i="3"/>
  <c r="EA67" i="3"/>
  <c r="DZ67" i="3"/>
  <c r="DY67" i="3"/>
  <c r="DX67" i="3"/>
  <c r="EE66" i="3"/>
  <c r="ED66" i="3"/>
  <c r="EC66" i="3"/>
  <c r="EB66" i="3"/>
  <c r="EA66" i="3"/>
  <c r="DZ66" i="3"/>
  <c r="DY66" i="3"/>
  <c r="DX66" i="3"/>
  <c r="EE65" i="3"/>
  <c r="ED65" i="3"/>
  <c r="EC65" i="3"/>
  <c r="EB65" i="3"/>
  <c r="EA65" i="3"/>
  <c r="DZ65" i="3"/>
  <c r="DY65" i="3"/>
  <c r="DX65" i="3"/>
  <c r="EE64" i="3"/>
  <c r="ED64" i="3"/>
  <c r="EC64" i="3"/>
  <c r="EB64" i="3"/>
  <c r="EA64" i="3"/>
  <c r="DZ64" i="3"/>
  <c r="DY64" i="3"/>
  <c r="DX64" i="3"/>
  <c r="EE63" i="3"/>
  <c r="ED63" i="3"/>
  <c r="EC63" i="3"/>
  <c r="EB63" i="3"/>
  <c r="EA63" i="3"/>
  <c r="DZ63" i="3"/>
  <c r="DY63" i="3"/>
  <c r="DX63" i="3"/>
  <c r="EE62" i="3"/>
  <c r="ED62" i="3"/>
  <c r="EC62" i="3"/>
  <c r="EB62" i="3"/>
  <c r="EA62" i="3"/>
  <c r="DZ62" i="3"/>
  <c r="DY62" i="3"/>
  <c r="DX62" i="3"/>
  <c r="EE61" i="3"/>
  <c r="ED61" i="3"/>
  <c r="EC61" i="3"/>
  <c r="EB61" i="3"/>
  <c r="EA61" i="3"/>
  <c r="DZ61" i="3"/>
  <c r="DY61" i="3"/>
  <c r="DX61" i="3"/>
  <c r="EE60" i="3"/>
  <c r="ED60" i="3"/>
  <c r="EC60" i="3"/>
  <c r="EB60" i="3"/>
  <c r="EA60" i="3"/>
  <c r="DZ60" i="3"/>
  <c r="DY60" i="3"/>
  <c r="DX60" i="3"/>
  <c r="EE59" i="3"/>
  <c r="ED59" i="3"/>
  <c r="EC59" i="3"/>
  <c r="EB59" i="3"/>
  <c r="EA59" i="3"/>
  <c r="DZ59" i="3"/>
  <c r="DY59" i="3"/>
  <c r="DX59" i="3"/>
  <c r="EE58" i="3"/>
  <c r="ED58" i="3"/>
  <c r="EC58" i="3"/>
  <c r="EB58" i="3"/>
  <c r="EA58" i="3"/>
  <c r="DZ58" i="3"/>
  <c r="DY58" i="3"/>
  <c r="DX58" i="3"/>
  <c r="EE57" i="3"/>
  <c r="ED57" i="3"/>
  <c r="EC57" i="3"/>
  <c r="EB57" i="3"/>
  <c r="EA57" i="3"/>
  <c r="DZ57" i="3"/>
  <c r="DY57" i="3"/>
  <c r="DX57" i="3"/>
  <c r="EE56" i="3"/>
  <c r="ED56" i="3"/>
  <c r="EC56" i="3"/>
  <c r="EB56" i="3"/>
  <c r="EA56" i="3"/>
  <c r="DZ56" i="3"/>
  <c r="DY56" i="3"/>
  <c r="DX56" i="3"/>
  <c r="EE55" i="3"/>
  <c r="ED55" i="3"/>
  <c r="EC55" i="3"/>
  <c r="EB55" i="3"/>
  <c r="EA55" i="3"/>
  <c r="DZ55" i="3"/>
  <c r="DY55" i="3"/>
  <c r="DX55" i="3"/>
  <c r="EE54" i="3"/>
  <c r="ED54" i="3"/>
  <c r="EC54" i="3"/>
  <c r="EB54" i="3"/>
  <c r="EA54" i="3"/>
  <c r="DZ54" i="3"/>
  <c r="DY54" i="3"/>
  <c r="DX54" i="3"/>
  <c r="EE53" i="3"/>
  <c r="ED53" i="3"/>
  <c r="EC53" i="3"/>
  <c r="EB53" i="3"/>
  <c r="EA53" i="3"/>
  <c r="DZ53" i="3"/>
  <c r="DY53" i="3"/>
  <c r="DX53" i="3"/>
  <c r="EE52" i="3"/>
  <c r="ED52" i="3"/>
  <c r="EC52" i="3"/>
  <c r="EB52" i="3"/>
  <c r="EA52" i="3"/>
  <c r="DZ52" i="3"/>
  <c r="DY52" i="3"/>
  <c r="DX52" i="3"/>
  <c r="EE51" i="3"/>
  <c r="ED51" i="3"/>
  <c r="EC51" i="3"/>
  <c r="EB51" i="3"/>
  <c r="EA51" i="3"/>
  <c r="DZ51" i="3"/>
  <c r="DY51" i="3"/>
  <c r="DX51" i="3"/>
  <c r="EE50" i="3"/>
  <c r="ED50" i="3"/>
  <c r="EC50" i="3"/>
  <c r="EB50" i="3"/>
  <c r="EA50" i="3"/>
  <c r="DZ50" i="3"/>
  <c r="DY50" i="3"/>
  <c r="DX50" i="3"/>
  <c r="EE49" i="3"/>
  <c r="ED49" i="3"/>
  <c r="EC49" i="3"/>
  <c r="EB49" i="3"/>
  <c r="EA49" i="3"/>
  <c r="DZ49" i="3"/>
  <c r="DY49" i="3"/>
  <c r="DX49" i="3"/>
  <c r="EE48" i="3"/>
  <c r="ED48" i="3"/>
  <c r="EC48" i="3"/>
  <c r="EB48" i="3"/>
  <c r="EA48" i="3"/>
  <c r="DZ48" i="3"/>
  <c r="DY48" i="3"/>
  <c r="DX48" i="3"/>
  <c r="EE47" i="3"/>
  <c r="ED47" i="3"/>
  <c r="EC47" i="3"/>
  <c r="EB47" i="3"/>
  <c r="EA47" i="3"/>
  <c r="DZ47" i="3"/>
  <c r="DY47" i="3"/>
  <c r="DX47" i="3"/>
  <c r="EE46" i="3"/>
  <c r="ED46" i="3"/>
  <c r="EC46" i="3"/>
  <c r="EB46" i="3"/>
  <c r="EA46" i="3"/>
  <c r="DZ46" i="3"/>
  <c r="DY46" i="3"/>
  <c r="DX46" i="3"/>
  <c r="EE45" i="3"/>
  <c r="ED45" i="3"/>
  <c r="EC45" i="3"/>
  <c r="EB45" i="3"/>
  <c r="EA45" i="3"/>
  <c r="DZ45" i="3"/>
  <c r="DY45" i="3"/>
  <c r="DX45" i="3"/>
  <c r="EE44" i="3"/>
  <c r="ED44" i="3"/>
  <c r="EC44" i="3"/>
  <c r="EB44" i="3"/>
  <c r="EA44" i="3"/>
  <c r="DZ44" i="3"/>
  <c r="DY44" i="3"/>
  <c r="DX44" i="3"/>
  <c r="EE43" i="3"/>
  <c r="ED43" i="3"/>
  <c r="EC43" i="3"/>
  <c r="EB43" i="3"/>
  <c r="EA43" i="3"/>
  <c r="DZ43" i="3"/>
  <c r="DY43" i="3"/>
  <c r="DX43" i="3"/>
  <c r="EE42" i="3"/>
  <c r="ED42" i="3"/>
  <c r="EC42" i="3"/>
  <c r="EB42" i="3"/>
  <c r="EA42" i="3"/>
  <c r="DZ42" i="3"/>
  <c r="DY42" i="3"/>
  <c r="DX42" i="3"/>
  <c r="EE41" i="3"/>
  <c r="ED41" i="3"/>
  <c r="EC41" i="3"/>
  <c r="EB41" i="3"/>
  <c r="EA41" i="3"/>
  <c r="DZ41" i="3"/>
  <c r="DY41" i="3"/>
  <c r="DX41" i="3"/>
  <c r="EE40" i="3"/>
  <c r="ED40" i="3"/>
  <c r="EC40" i="3"/>
  <c r="EB40" i="3"/>
  <c r="EA40" i="3"/>
  <c r="DZ40" i="3"/>
  <c r="DY40" i="3"/>
  <c r="DX40" i="3"/>
  <c r="EE39" i="3"/>
  <c r="ED39" i="3"/>
  <c r="EC39" i="3"/>
  <c r="EB39" i="3"/>
  <c r="EA39" i="3"/>
  <c r="DZ39" i="3"/>
  <c r="DY39" i="3"/>
  <c r="DX39" i="3"/>
  <c r="EE38" i="3"/>
  <c r="ED38" i="3"/>
  <c r="EC38" i="3"/>
  <c r="EB38" i="3"/>
  <c r="EA38" i="3"/>
  <c r="DZ38" i="3"/>
  <c r="DY38" i="3"/>
  <c r="DX38" i="3"/>
  <c r="EE37" i="3"/>
  <c r="ED37" i="3"/>
  <c r="EC37" i="3"/>
  <c r="EB37" i="3"/>
  <c r="EA37" i="3"/>
  <c r="DZ37" i="3"/>
  <c r="DY37" i="3"/>
  <c r="DX37" i="3"/>
  <c r="EE36" i="3"/>
  <c r="ED36" i="3"/>
  <c r="EC36" i="3"/>
  <c r="EB36" i="3"/>
  <c r="EA36" i="3"/>
  <c r="DZ36" i="3"/>
  <c r="DY36" i="3"/>
  <c r="DX36" i="3"/>
  <c r="EE35" i="3"/>
  <c r="ED35" i="3"/>
  <c r="EC35" i="3"/>
  <c r="EB35" i="3"/>
  <c r="EA35" i="3"/>
  <c r="DZ35" i="3"/>
  <c r="DY35" i="3"/>
  <c r="DX35" i="3"/>
  <c r="EE34" i="3"/>
  <c r="ED34" i="3"/>
  <c r="EC34" i="3"/>
  <c r="EB34" i="3"/>
  <c r="EA34" i="3"/>
  <c r="DZ34" i="3"/>
  <c r="DY34" i="3"/>
  <c r="DX34" i="3"/>
  <c r="EE33" i="3"/>
  <c r="ED33" i="3"/>
  <c r="EC33" i="3"/>
  <c r="EB33" i="3"/>
  <c r="EA33" i="3"/>
  <c r="DZ33" i="3"/>
  <c r="DY33" i="3"/>
  <c r="DX33" i="3"/>
  <c r="EE32" i="3"/>
  <c r="ED32" i="3"/>
  <c r="EC32" i="3"/>
  <c r="EB32" i="3"/>
  <c r="EA32" i="3"/>
  <c r="DZ32" i="3"/>
  <c r="DY32" i="3"/>
  <c r="DX32" i="3"/>
  <c r="EE31" i="3"/>
  <c r="ED31" i="3"/>
  <c r="EC31" i="3"/>
  <c r="EB31" i="3"/>
  <c r="EA31" i="3"/>
  <c r="DZ31" i="3"/>
  <c r="DY31" i="3"/>
  <c r="DX31" i="3"/>
  <c r="EE30" i="3"/>
  <c r="ED30" i="3"/>
  <c r="EC30" i="3"/>
  <c r="EB30" i="3"/>
  <c r="EA30" i="3"/>
  <c r="DZ30" i="3"/>
  <c r="DY30" i="3"/>
  <c r="DX30" i="3"/>
  <c r="EE29" i="3"/>
  <c r="ED29" i="3"/>
  <c r="EC29" i="3"/>
  <c r="EB29" i="3"/>
  <c r="EA29" i="3"/>
  <c r="DZ29" i="3"/>
  <c r="DY29" i="3"/>
  <c r="DX29" i="3"/>
  <c r="EE28" i="3"/>
  <c r="ED28" i="3"/>
  <c r="EC28" i="3"/>
  <c r="EB28" i="3"/>
  <c r="EA28" i="3"/>
  <c r="DZ28" i="3"/>
  <c r="DY28" i="3"/>
  <c r="DX28" i="3"/>
  <c r="EE27" i="3"/>
  <c r="ED27" i="3"/>
  <c r="EC27" i="3"/>
  <c r="EB27" i="3"/>
  <c r="EA27" i="3"/>
  <c r="DZ27" i="3"/>
  <c r="DY27" i="3"/>
  <c r="DX27" i="3"/>
  <c r="EE26" i="3"/>
  <c r="ED26" i="3"/>
  <c r="EC26" i="3"/>
  <c r="EB26" i="3"/>
  <c r="EA26" i="3"/>
  <c r="DZ26" i="3"/>
  <c r="DY26" i="3"/>
  <c r="DX26" i="3"/>
  <c r="EE25" i="3"/>
  <c r="ED25" i="3"/>
  <c r="EC25" i="3"/>
  <c r="EB25" i="3"/>
  <c r="EA25" i="3"/>
  <c r="DZ25" i="3"/>
  <c r="DY25" i="3"/>
  <c r="DX25" i="3"/>
  <c r="EE24" i="3"/>
  <c r="ED24" i="3"/>
  <c r="EC24" i="3"/>
  <c r="EB24" i="3"/>
  <c r="EA24" i="3"/>
  <c r="DZ24" i="3"/>
  <c r="DY24" i="3"/>
  <c r="DX24" i="3"/>
  <c r="EE23" i="3"/>
  <c r="ED23" i="3"/>
  <c r="EC23" i="3"/>
  <c r="EB23" i="3"/>
  <c r="EA23" i="3"/>
  <c r="DZ23" i="3"/>
  <c r="DY23" i="3"/>
  <c r="DX23" i="3"/>
  <c r="EE22" i="3"/>
  <c r="ED22" i="3"/>
  <c r="EC22" i="3"/>
  <c r="EB22" i="3"/>
  <c r="EA22" i="3"/>
  <c r="DZ22" i="3"/>
  <c r="DY22" i="3"/>
  <c r="DX22" i="3"/>
  <c r="EE21" i="3"/>
  <c r="ED21" i="3"/>
  <c r="EC21" i="3"/>
  <c r="EB21" i="3"/>
  <c r="EA21" i="3"/>
  <c r="DZ21" i="3"/>
  <c r="DY21" i="3"/>
  <c r="DX21" i="3"/>
  <c r="EE20" i="3"/>
  <c r="ED20" i="3"/>
  <c r="EC20" i="3"/>
  <c r="EB20" i="3"/>
  <c r="EA20" i="3"/>
  <c r="DZ20" i="3"/>
  <c r="DY20" i="3"/>
  <c r="DX20" i="3"/>
  <c r="EE19" i="3"/>
  <c r="ED19" i="3"/>
  <c r="EC19" i="3"/>
  <c r="EB19" i="3"/>
  <c r="EA19" i="3"/>
  <c r="DZ19" i="3"/>
  <c r="DY19" i="3"/>
  <c r="DX19" i="3"/>
  <c r="EE18" i="3"/>
  <c r="ED18" i="3"/>
  <c r="EC18" i="3"/>
  <c r="EB18" i="3"/>
  <c r="EA18" i="3"/>
  <c r="DZ18" i="3"/>
  <c r="DY18" i="3"/>
  <c r="DX18" i="3"/>
  <c r="EE17" i="3"/>
  <c r="ED17" i="3"/>
  <c r="EC17" i="3"/>
  <c r="EB17" i="3"/>
  <c r="EA17" i="3"/>
  <c r="DZ17" i="3"/>
  <c r="DY17" i="3"/>
  <c r="DX17" i="3"/>
  <c r="EE16" i="3"/>
  <c r="ED16" i="3"/>
  <c r="EC16" i="3"/>
  <c r="EB16" i="3"/>
  <c r="EA16" i="3"/>
  <c r="DZ16" i="3"/>
  <c r="DY16" i="3"/>
  <c r="DX16" i="3"/>
  <c r="EE15" i="3"/>
  <c r="ED15" i="3"/>
  <c r="EC15" i="3"/>
  <c r="EB15" i="3"/>
  <c r="EA15" i="3"/>
  <c r="DZ15" i="3"/>
  <c r="DY15" i="3"/>
  <c r="DX15" i="3"/>
  <c r="EE14" i="3"/>
  <c r="ED14" i="3"/>
  <c r="EC14" i="3"/>
  <c r="EB14" i="3"/>
  <c r="EA14" i="3"/>
  <c r="DZ14" i="3"/>
  <c r="DY14" i="3"/>
  <c r="DX14" i="3"/>
  <c r="EE13" i="3"/>
  <c r="ED13" i="3"/>
  <c r="EC13" i="3"/>
  <c r="EB13" i="3"/>
  <c r="EA13" i="3"/>
  <c r="DZ13" i="3"/>
  <c r="DY13" i="3"/>
  <c r="DX13" i="3"/>
  <c r="EE12" i="3"/>
  <c r="ED12" i="3"/>
  <c r="EC12" i="3"/>
  <c r="EB12" i="3"/>
  <c r="EA12" i="3"/>
  <c r="DZ12" i="3"/>
  <c r="DY12" i="3"/>
  <c r="DX12" i="3"/>
  <c r="EE11" i="3"/>
  <c r="ED11" i="3"/>
  <c r="EC11" i="3"/>
  <c r="EB11" i="3"/>
  <c r="EA11" i="3"/>
  <c r="DZ11" i="3"/>
  <c r="DY11" i="3"/>
  <c r="DX11" i="3"/>
  <c r="EE10" i="3"/>
  <c r="ED10" i="3"/>
  <c r="EC10" i="3"/>
  <c r="EB10" i="3"/>
  <c r="EA10" i="3"/>
  <c r="DZ10" i="3"/>
  <c r="DY10" i="3"/>
  <c r="DX10" i="3"/>
  <c r="EE9" i="3"/>
  <c r="ED9" i="3"/>
  <c r="EC9" i="3"/>
  <c r="EB9" i="3"/>
  <c r="EA9" i="3"/>
  <c r="DZ9" i="3"/>
  <c r="DY9" i="3"/>
  <c r="DX9" i="3"/>
  <c r="EE8" i="3"/>
  <c r="ED8" i="3"/>
  <c r="EC8" i="3"/>
  <c r="EB8" i="3"/>
  <c r="EA8" i="3"/>
  <c r="DZ8" i="3"/>
  <c r="DY8" i="3"/>
  <c r="DX8" i="3"/>
  <c r="EE7" i="3"/>
  <c r="ED7" i="3"/>
  <c r="EC7" i="3"/>
  <c r="EB7" i="3"/>
  <c r="EA7" i="3"/>
  <c r="DZ7" i="3"/>
  <c r="DY7" i="3"/>
  <c r="DX7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EK3" i="3"/>
  <c r="EJ3" i="3"/>
  <c r="EI3" i="3"/>
  <c r="EH3" i="3"/>
  <c r="EG3" i="3"/>
  <c r="EE3" i="3"/>
  <c r="ED2" i="3"/>
  <c r="EC2" i="3"/>
  <c r="EB2" i="3"/>
  <c r="EA2" i="3"/>
  <c r="DZ2" i="3"/>
  <c r="DY2" i="3"/>
  <c r="DX2" i="3"/>
  <c r="EG180" i="3"/>
  <c r="EH180" i="3" s="1"/>
  <c r="EI180" i="3" s="1"/>
  <c r="EJ180" i="3" s="1"/>
  <c r="EK180" i="3" s="1"/>
  <c r="HT2" i="1"/>
  <c r="HN48" i="1"/>
  <c r="HO48" i="1"/>
  <c r="HP48" i="1"/>
  <c r="HW48" i="1" s="1"/>
  <c r="HX48" i="1" s="1"/>
  <c r="HY48" i="1" s="1"/>
  <c r="HZ48" i="1" s="1"/>
  <c r="IA48" i="1" s="1"/>
  <c r="HQ48" i="1"/>
  <c r="HR48" i="1"/>
  <c r="HS48" i="1"/>
  <c r="HT48" i="1"/>
  <c r="HU48" i="1"/>
  <c r="HT222" i="1"/>
  <c r="HS222" i="1"/>
  <c r="HR222" i="1"/>
  <c r="HQ222" i="1"/>
  <c r="HP222" i="1"/>
  <c r="HW222" i="1" s="1"/>
  <c r="HX222" i="1" s="1"/>
  <c r="HY222" i="1" s="1"/>
  <c r="HZ222" i="1" s="1"/>
  <c r="IA222" i="1" s="1"/>
  <c r="HO222" i="1"/>
  <c r="HT221" i="1"/>
  <c r="HS221" i="1"/>
  <c r="HR221" i="1"/>
  <c r="HQ221" i="1"/>
  <c r="HP221" i="1"/>
  <c r="HO221" i="1"/>
  <c r="HT220" i="1"/>
  <c r="HS220" i="1"/>
  <c r="HR220" i="1"/>
  <c r="HQ220" i="1"/>
  <c r="HP220" i="1"/>
  <c r="HO220" i="1"/>
  <c r="HT219" i="1"/>
  <c r="HS219" i="1"/>
  <c r="HR219" i="1"/>
  <c r="HQ219" i="1"/>
  <c r="HP219" i="1"/>
  <c r="HO219" i="1"/>
  <c r="HT218" i="1"/>
  <c r="HS218" i="1"/>
  <c r="HR218" i="1"/>
  <c r="HQ218" i="1"/>
  <c r="HP218" i="1"/>
  <c r="HO218" i="1"/>
  <c r="HT217" i="1"/>
  <c r="HS217" i="1"/>
  <c r="HR217" i="1"/>
  <c r="HQ217" i="1"/>
  <c r="HP217" i="1"/>
  <c r="HO217" i="1"/>
  <c r="HT216" i="1"/>
  <c r="HS216" i="1"/>
  <c r="HR216" i="1"/>
  <c r="HQ216" i="1"/>
  <c r="HP216" i="1"/>
  <c r="HO216" i="1"/>
  <c r="HT215" i="1"/>
  <c r="HS215" i="1"/>
  <c r="HR215" i="1"/>
  <c r="HQ215" i="1"/>
  <c r="HP215" i="1"/>
  <c r="HO215" i="1"/>
  <c r="HT214" i="1"/>
  <c r="HS214" i="1"/>
  <c r="HR214" i="1"/>
  <c r="HQ214" i="1"/>
  <c r="HP214" i="1"/>
  <c r="HO214" i="1"/>
  <c r="HT213" i="1"/>
  <c r="HS213" i="1"/>
  <c r="HR213" i="1"/>
  <c r="HQ213" i="1"/>
  <c r="HP213" i="1"/>
  <c r="HW213" i="1" s="1"/>
  <c r="HX213" i="1" s="1"/>
  <c r="HY213" i="1" s="1"/>
  <c r="HZ213" i="1" s="1"/>
  <c r="IA213" i="1" s="1"/>
  <c r="HO213" i="1"/>
  <c r="HT212" i="1"/>
  <c r="HS212" i="1"/>
  <c r="HR212" i="1"/>
  <c r="HQ212" i="1"/>
  <c r="HP212" i="1"/>
  <c r="HO212" i="1"/>
  <c r="HT211" i="1"/>
  <c r="HS211" i="1"/>
  <c r="HR211" i="1"/>
  <c r="HQ211" i="1"/>
  <c r="HP211" i="1"/>
  <c r="HO211" i="1"/>
  <c r="HT210" i="1"/>
  <c r="HS210" i="1"/>
  <c r="HR210" i="1"/>
  <c r="HQ210" i="1"/>
  <c r="HP210" i="1"/>
  <c r="HO210" i="1"/>
  <c r="HT209" i="1"/>
  <c r="HS209" i="1"/>
  <c r="HR209" i="1"/>
  <c r="HQ209" i="1"/>
  <c r="HP209" i="1"/>
  <c r="HO209" i="1"/>
  <c r="HT208" i="1"/>
  <c r="HS208" i="1"/>
  <c r="HR208" i="1"/>
  <c r="HQ208" i="1"/>
  <c r="HP208" i="1"/>
  <c r="HO208" i="1"/>
  <c r="HT207" i="1"/>
  <c r="HS207" i="1"/>
  <c r="HR207" i="1"/>
  <c r="HQ207" i="1"/>
  <c r="HP207" i="1"/>
  <c r="HO207" i="1"/>
  <c r="HT206" i="1"/>
  <c r="HS206" i="1"/>
  <c r="HR206" i="1"/>
  <c r="HQ206" i="1"/>
  <c r="HP206" i="1"/>
  <c r="HO206" i="1"/>
  <c r="HT205" i="1"/>
  <c r="HS205" i="1"/>
  <c r="HR205" i="1"/>
  <c r="HQ205" i="1"/>
  <c r="HP205" i="1"/>
  <c r="HW205" i="1" s="1"/>
  <c r="HX205" i="1" s="1"/>
  <c r="HY205" i="1" s="1"/>
  <c r="HZ205" i="1" s="1"/>
  <c r="IA205" i="1" s="1"/>
  <c r="HO205" i="1"/>
  <c r="HT204" i="1"/>
  <c r="HS204" i="1"/>
  <c r="HR204" i="1"/>
  <c r="HQ204" i="1"/>
  <c r="HP204" i="1"/>
  <c r="HO204" i="1"/>
  <c r="HT203" i="1"/>
  <c r="HS203" i="1"/>
  <c r="HR203" i="1"/>
  <c r="HQ203" i="1"/>
  <c r="HP203" i="1"/>
  <c r="HO203" i="1"/>
  <c r="HT202" i="1"/>
  <c r="HS202" i="1"/>
  <c r="HR202" i="1"/>
  <c r="HQ202" i="1"/>
  <c r="HP202" i="1"/>
  <c r="HO202" i="1"/>
  <c r="HT201" i="1"/>
  <c r="HS201" i="1"/>
  <c r="HR201" i="1"/>
  <c r="HQ201" i="1"/>
  <c r="HP201" i="1"/>
  <c r="HO201" i="1"/>
  <c r="HT200" i="1"/>
  <c r="HS200" i="1"/>
  <c r="HR200" i="1"/>
  <c r="HQ200" i="1"/>
  <c r="HP200" i="1"/>
  <c r="HO200" i="1"/>
  <c r="HT199" i="1"/>
  <c r="HS199" i="1"/>
  <c r="HR199" i="1"/>
  <c r="HQ199" i="1"/>
  <c r="HP199" i="1"/>
  <c r="HO199" i="1"/>
  <c r="HT198" i="1"/>
  <c r="HS198" i="1"/>
  <c r="HR198" i="1"/>
  <c r="HQ198" i="1"/>
  <c r="HP198" i="1"/>
  <c r="HO198" i="1"/>
  <c r="HT197" i="1"/>
  <c r="HS197" i="1"/>
  <c r="HR197" i="1"/>
  <c r="HQ197" i="1"/>
  <c r="HP197" i="1"/>
  <c r="HO197" i="1"/>
  <c r="HT196" i="1"/>
  <c r="HS196" i="1"/>
  <c r="HR196" i="1"/>
  <c r="HQ196" i="1"/>
  <c r="HP196" i="1"/>
  <c r="HO196" i="1"/>
  <c r="HT195" i="1"/>
  <c r="HS195" i="1"/>
  <c r="HR195" i="1"/>
  <c r="HQ195" i="1"/>
  <c r="HP195" i="1"/>
  <c r="HO195" i="1"/>
  <c r="HT194" i="1"/>
  <c r="HS194" i="1"/>
  <c r="HR194" i="1"/>
  <c r="HQ194" i="1"/>
  <c r="HW194" i="1" s="1"/>
  <c r="HX194" i="1" s="1"/>
  <c r="HY194" i="1" s="1"/>
  <c r="HZ194" i="1" s="1"/>
  <c r="IA194" i="1" s="1"/>
  <c r="HP194" i="1"/>
  <c r="HO194" i="1"/>
  <c r="HT193" i="1"/>
  <c r="HS193" i="1"/>
  <c r="HR193" i="1"/>
  <c r="HQ193" i="1"/>
  <c r="HP193" i="1"/>
  <c r="HO193" i="1"/>
  <c r="HT192" i="1"/>
  <c r="HS192" i="1"/>
  <c r="HR192" i="1"/>
  <c r="HQ192" i="1"/>
  <c r="HP192" i="1"/>
  <c r="HO192" i="1"/>
  <c r="HT191" i="1"/>
  <c r="HS191" i="1"/>
  <c r="HR191" i="1"/>
  <c r="HQ191" i="1"/>
  <c r="HP191" i="1"/>
  <c r="HO191" i="1"/>
  <c r="HT190" i="1"/>
  <c r="HS190" i="1"/>
  <c r="HR190" i="1"/>
  <c r="HQ190" i="1"/>
  <c r="HP190" i="1"/>
  <c r="HO190" i="1"/>
  <c r="HW190" i="1" s="1"/>
  <c r="HX190" i="1" s="1"/>
  <c r="HY190" i="1" s="1"/>
  <c r="HZ190" i="1" s="1"/>
  <c r="IA190" i="1" s="1"/>
  <c r="HT189" i="1"/>
  <c r="HS189" i="1"/>
  <c r="HR189" i="1"/>
  <c r="HQ189" i="1"/>
  <c r="HP189" i="1"/>
  <c r="HW189" i="1" s="1"/>
  <c r="HX189" i="1" s="1"/>
  <c r="HY189" i="1" s="1"/>
  <c r="HZ189" i="1" s="1"/>
  <c r="IA189" i="1" s="1"/>
  <c r="HO189" i="1"/>
  <c r="HT188" i="1"/>
  <c r="HS188" i="1"/>
  <c r="HR188" i="1"/>
  <c r="HQ188" i="1"/>
  <c r="HP188" i="1"/>
  <c r="HO188" i="1"/>
  <c r="HT187" i="1"/>
  <c r="HS187" i="1"/>
  <c r="HR187" i="1"/>
  <c r="HQ187" i="1"/>
  <c r="HP187" i="1"/>
  <c r="HO187" i="1"/>
  <c r="HT186" i="1"/>
  <c r="HS186" i="1"/>
  <c r="HR186" i="1"/>
  <c r="HQ186" i="1"/>
  <c r="HW186" i="1" s="1"/>
  <c r="HX186" i="1" s="1"/>
  <c r="HY186" i="1" s="1"/>
  <c r="HP186" i="1"/>
  <c r="HO186" i="1"/>
  <c r="HT185" i="1"/>
  <c r="HS185" i="1"/>
  <c r="HR185" i="1"/>
  <c r="HQ185" i="1"/>
  <c r="HP185" i="1"/>
  <c r="HO185" i="1"/>
  <c r="HT184" i="1"/>
  <c r="HS184" i="1"/>
  <c r="HR184" i="1"/>
  <c r="HQ184" i="1"/>
  <c r="HP184" i="1"/>
  <c r="HO184" i="1"/>
  <c r="HT183" i="1"/>
  <c r="HS183" i="1"/>
  <c r="HR183" i="1"/>
  <c r="HQ183" i="1"/>
  <c r="HP183" i="1"/>
  <c r="HO183" i="1"/>
  <c r="HT182" i="1"/>
  <c r="HS182" i="1"/>
  <c r="HR182" i="1"/>
  <c r="HQ182" i="1"/>
  <c r="HW182" i="1" s="1"/>
  <c r="HX182" i="1" s="1"/>
  <c r="HY182" i="1" s="1"/>
  <c r="HZ182" i="1" s="1"/>
  <c r="IA182" i="1" s="1"/>
  <c r="HP182" i="1"/>
  <c r="HO182" i="1"/>
  <c r="HT181" i="1"/>
  <c r="HS181" i="1"/>
  <c r="HR181" i="1"/>
  <c r="HQ181" i="1"/>
  <c r="HP181" i="1"/>
  <c r="HO181" i="1"/>
  <c r="HT180" i="1"/>
  <c r="HS180" i="1"/>
  <c r="HR180" i="1"/>
  <c r="HQ180" i="1"/>
  <c r="HP180" i="1"/>
  <c r="HO180" i="1"/>
  <c r="HT179" i="1"/>
  <c r="HS179" i="1"/>
  <c r="HR179" i="1"/>
  <c r="HQ179" i="1"/>
  <c r="HP179" i="1"/>
  <c r="HO179" i="1"/>
  <c r="HT178" i="1"/>
  <c r="HS178" i="1"/>
  <c r="HR178" i="1"/>
  <c r="HQ178" i="1"/>
  <c r="HP178" i="1"/>
  <c r="HO178" i="1"/>
  <c r="HT177" i="1"/>
  <c r="HS177" i="1"/>
  <c r="HR177" i="1"/>
  <c r="HQ177" i="1"/>
  <c r="HP177" i="1"/>
  <c r="HO177" i="1"/>
  <c r="HT59" i="1"/>
  <c r="HS59" i="1"/>
  <c r="HR59" i="1"/>
  <c r="HQ59" i="1"/>
  <c r="HP59" i="1"/>
  <c r="HO59" i="1"/>
  <c r="HT127" i="1"/>
  <c r="HS127" i="1"/>
  <c r="HR127" i="1"/>
  <c r="HQ127" i="1"/>
  <c r="HP127" i="1"/>
  <c r="HO127" i="1"/>
  <c r="HT50" i="1"/>
  <c r="HS50" i="1"/>
  <c r="HR50" i="1"/>
  <c r="HQ50" i="1"/>
  <c r="HP50" i="1"/>
  <c r="HO50" i="1"/>
  <c r="HT119" i="1"/>
  <c r="HS119" i="1"/>
  <c r="HR119" i="1"/>
  <c r="HQ119" i="1"/>
  <c r="HP119" i="1"/>
  <c r="HO119" i="1"/>
  <c r="HT155" i="1"/>
  <c r="HS155" i="1"/>
  <c r="HR155" i="1"/>
  <c r="HQ155" i="1"/>
  <c r="HP155" i="1"/>
  <c r="HO155" i="1"/>
  <c r="HT111" i="1"/>
  <c r="HS111" i="1"/>
  <c r="HR111" i="1"/>
  <c r="HQ111" i="1"/>
  <c r="HP111" i="1"/>
  <c r="HO111" i="1"/>
  <c r="HT61" i="1"/>
  <c r="HS61" i="1"/>
  <c r="HR61" i="1"/>
  <c r="HQ61" i="1"/>
  <c r="HW61" i="1" s="1"/>
  <c r="HX61" i="1" s="1"/>
  <c r="HP61" i="1"/>
  <c r="HO61" i="1"/>
  <c r="HT99" i="1"/>
  <c r="HS99" i="1"/>
  <c r="HR99" i="1"/>
  <c r="HQ99" i="1"/>
  <c r="HP99" i="1"/>
  <c r="HW99" i="1" s="1"/>
  <c r="HX99" i="1" s="1"/>
  <c r="HY99" i="1" s="1"/>
  <c r="HZ99" i="1" s="1"/>
  <c r="IA99" i="1" s="1"/>
  <c r="HO99" i="1"/>
  <c r="HT41" i="1"/>
  <c r="HS41" i="1"/>
  <c r="HR41" i="1"/>
  <c r="HQ41" i="1"/>
  <c r="HP41" i="1"/>
  <c r="HO41" i="1"/>
  <c r="HT89" i="1"/>
  <c r="HS89" i="1"/>
  <c r="HR89" i="1"/>
  <c r="HQ89" i="1"/>
  <c r="HP89" i="1"/>
  <c r="HO89" i="1"/>
  <c r="HT88" i="1"/>
  <c r="HS88" i="1"/>
  <c r="HR88" i="1"/>
  <c r="HQ88" i="1"/>
  <c r="HW88" i="1" s="1"/>
  <c r="HX88" i="1" s="1"/>
  <c r="HY88" i="1" s="1"/>
  <c r="HZ88" i="1" s="1"/>
  <c r="IA88" i="1" s="1"/>
  <c r="HP88" i="1"/>
  <c r="HO88" i="1"/>
  <c r="HT146" i="1"/>
  <c r="HS146" i="1"/>
  <c r="HR146" i="1"/>
  <c r="HQ146" i="1"/>
  <c r="HP146" i="1"/>
  <c r="HW146" i="1" s="1"/>
  <c r="HX146" i="1" s="1"/>
  <c r="HY146" i="1" s="1"/>
  <c r="HZ146" i="1" s="1"/>
  <c r="IA146" i="1" s="1"/>
  <c r="HO146" i="1"/>
  <c r="HT176" i="1"/>
  <c r="HS176" i="1"/>
  <c r="HR176" i="1"/>
  <c r="HQ176" i="1"/>
  <c r="HP176" i="1"/>
  <c r="HO176" i="1"/>
  <c r="HT154" i="1"/>
  <c r="HS154" i="1"/>
  <c r="HR154" i="1"/>
  <c r="HQ154" i="1"/>
  <c r="HP154" i="1"/>
  <c r="HO154" i="1"/>
  <c r="HT175" i="1"/>
  <c r="HS175" i="1"/>
  <c r="HR175" i="1"/>
  <c r="HQ175" i="1"/>
  <c r="HP175" i="1"/>
  <c r="HO175" i="1"/>
  <c r="HT174" i="1"/>
  <c r="HS174" i="1"/>
  <c r="HR174" i="1"/>
  <c r="HQ174" i="1"/>
  <c r="HP174" i="1"/>
  <c r="HW174" i="1" s="1"/>
  <c r="HX174" i="1" s="1"/>
  <c r="HY174" i="1" s="1"/>
  <c r="HZ174" i="1" s="1"/>
  <c r="IA174" i="1" s="1"/>
  <c r="HO174" i="1"/>
  <c r="HT151" i="1"/>
  <c r="HS151" i="1"/>
  <c r="HR151" i="1"/>
  <c r="HQ151" i="1"/>
  <c r="HP151" i="1"/>
  <c r="HO151" i="1"/>
  <c r="HT150" i="1"/>
  <c r="HS150" i="1"/>
  <c r="HR150" i="1"/>
  <c r="HQ150" i="1"/>
  <c r="HP150" i="1"/>
  <c r="HO150" i="1"/>
  <c r="HT149" i="1"/>
  <c r="HS149" i="1"/>
  <c r="HR149" i="1"/>
  <c r="HQ149" i="1"/>
  <c r="HP149" i="1"/>
  <c r="HO149" i="1"/>
  <c r="HT147" i="1"/>
  <c r="HS147" i="1"/>
  <c r="HR147" i="1"/>
  <c r="HQ147" i="1"/>
  <c r="HP147" i="1"/>
  <c r="HW147" i="1" s="1"/>
  <c r="HX147" i="1" s="1"/>
  <c r="HY147" i="1" s="1"/>
  <c r="HZ147" i="1" s="1"/>
  <c r="IA147" i="1" s="1"/>
  <c r="HO147" i="1"/>
  <c r="HT173" i="1"/>
  <c r="HS173" i="1"/>
  <c r="HR173" i="1"/>
  <c r="HQ173" i="1"/>
  <c r="HP173" i="1"/>
  <c r="HO173" i="1"/>
  <c r="HW173" i="1" s="1"/>
  <c r="HX173" i="1" s="1"/>
  <c r="HY173" i="1" s="1"/>
  <c r="HZ173" i="1" s="1"/>
  <c r="IA173" i="1" s="1"/>
  <c r="HT145" i="1"/>
  <c r="HS145" i="1"/>
  <c r="HR145" i="1"/>
  <c r="HQ145" i="1"/>
  <c r="HP145" i="1"/>
  <c r="HO145" i="1"/>
  <c r="HT144" i="1"/>
  <c r="HS144" i="1"/>
  <c r="HR144" i="1"/>
  <c r="HQ144" i="1"/>
  <c r="HZ144" i="1" s="1"/>
  <c r="HP144" i="1"/>
  <c r="HO144" i="1"/>
  <c r="HT143" i="1"/>
  <c r="HS143" i="1"/>
  <c r="HR143" i="1"/>
  <c r="HQ143" i="1"/>
  <c r="HP143" i="1"/>
  <c r="HW143" i="1" s="1"/>
  <c r="HX143" i="1" s="1"/>
  <c r="HY143" i="1" s="1"/>
  <c r="HZ143" i="1" s="1"/>
  <c r="IA143" i="1" s="1"/>
  <c r="HO143" i="1"/>
  <c r="HT142" i="1"/>
  <c r="HS142" i="1"/>
  <c r="HR142" i="1"/>
  <c r="HQ142" i="1"/>
  <c r="HP142" i="1"/>
  <c r="HO142" i="1"/>
  <c r="HT172" i="1"/>
  <c r="HS172" i="1"/>
  <c r="HR172" i="1"/>
  <c r="HQ172" i="1"/>
  <c r="HP172" i="1"/>
  <c r="HO172" i="1"/>
  <c r="HT138" i="1"/>
  <c r="HS138" i="1"/>
  <c r="HR138" i="1"/>
  <c r="HQ138" i="1"/>
  <c r="HX138" i="1" s="1"/>
  <c r="HP138" i="1"/>
  <c r="HO138" i="1"/>
  <c r="HT137" i="1"/>
  <c r="HS137" i="1"/>
  <c r="HR137" i="1"/>
  <c r="HQ137" i="1"/>
  <c r="HP137" i="1"/>
  <c r="HX137" i="1" s="1"/>
  <c r="HY137" i="1" s="1"/>
  <c r="HZ137" i="1" s="1"/>
  <c r="IA137" i="1" s="1"/>
  <c r="HO137" i="1"/>
  <c r="HT171" i="1"/>
  <c r="HS171" i="1"/>
  <c r="HR171" i="1"/>
  <c r="HQ171" i="1"/>
  <c r="HP171" i="1"/>
  <c r="HO171" i="1"/>
  <c r="HT136" i="1"/>
  <c r="HS136" i="1"/>
  <c r="HR136" i="1"/>
  <c r="HQ136" i="1"/>
  <c r="HP136" i="1"/>
  <c r="HO136" i="1"/>
  <c r="HT135" i="1"/>
  <c r="HS135" i="1"/>
  <c r="HR135" i="1"/>
  <c r="HQ135" i="1"/>
  <c r="HP135" i="1"/>
  <c r="HO135" i="1"/>
  <c r="HT134" i="1"/>
  <c r="HS134" i="1"/>
  <c r="HR134" i="1"/>
  <c r="HQ134" i="1"/>
  <c r="HP134" i="1"/>
  <c r="HO134" i="1"/>
  <c r="HT133" i="1"/>
  <c r="HS133" i="1"/>
  <c r="HR133" i="1"/>
  <c r="HQ133" i="1"/>
  <c r="HP133" i="1"/>
  <c r="HO133" i="1"/>
  <c r="HT132" i="1"/>
  <c r="HS132" i="1"/>
  <c r="HR132" i="1"/>
  <c r="HQ132" i="1"/>
  <c r="HP132" i="1"/>
  <c r="HO132" i="1"/>
  <c r="HT170" i="1"/>
  <c r="HS170" i="1"/>
  <c r="HR170" i="1"/>
  <c r="HQ170" i="1"/>
  <c r="HP170" i="1"/>
  <c r="HO170" i="1"/>
  <c r="HT131" i="1"/>
  <c r="HS131" i="1"/>
  <c r="HR131" i="1"/>
  <c r="HQ131" i="1"/>
  <c r="HP131" i="1"/>
  <c r="HO131" i="1"/>
  <c r="HT130" i="1"/>
  <c r="HS130" i="1"/>
  <c r="HR130" i="1"/>
  <c r="HQ130" i="1"/>
  <c r="HP130" i="1"/>
  <c r="HO130" i="1"/>
  <c r="HW130" i="1" s="1"/>
  <c r="HX130" i="1" s="1"/>
  <c r="HY130" i="1" s="1"/>
  <c r="HZ130" i="1" s="1"/>
  <c r="IA130" i="1" s="1"/>
  <c r="HT129" i="1"/>
  <c r="HS129" i="1"/>
  <c r="HR129" i="1"/>
  <c r="HQ129" i="1"/>
  <c r="HP129" i="1"/>
  <c r="HO129" i="1"/>
  <c r="HT128" i="1"/>
  <c r="HS128" i="1"/>
  <c r="HR128" i="1"/>
  <c r="HQ128" i="1"/>
  <c r="HW128" i="1" s="1"/>
  <c r="HP128" i="1"/>
  <c r="HO128" i="1"/>
  <c r="HT125" i="1"/>
  <c r="HS125" i="1"/>
  <c r="HR125" i="1"/>
  <c r="HQ125" i="1"/>
  <c r="HP125" i="1"/>
  <c r="HO125" i="1"/>
  <c r="HT124" i="1"/>
  <c r="HS124" i="1"/>
  <c r="HR124" i="1"/>
  <c r="HQ124" i="1"/>
  <c r="HP124" i="1"/>
  <c r="HO124" i="1"/>
  <c r="HT169" i="1"/>
  <c r="HS169" i="1"/>
  <c r="HR169" i="1"/>
  <c r="HQ169" i="1"/>
  <c r="HP169" i="1"/>
  <c r="HO169" i="1"/>
  <c r="HT123" i="1"/>
  <c r="HS123" i="1"/>
  <c r="HR123" i="1"/>
  <c r="HQ123" i="1"/>
  <c r="HW123" i="1" s="1"/>
  <c r="HX123" i="1" s="1"/>
  <c r="HY123" i="1" s="1"/>
  <c r="HZ123" i="1" s="1"/>
  <c r="IA123" i="1" s="1"/>
  <c r="HP123" i="1"/>
  <c r="HO123" i="1"/>
  <c r="HT121" i="1"/>
  <c r="HS121" i="1"/>
  <c r="HR121" i="1"/>
  <c r="HQ121" i="1"/>
  <c r="HP121" i="1"/>
  <c r="HO121" i="1"/>
  <c r="HT120" i="1"/>
  <c r="HS120" i="1"/>
  <c r="HR120" i="1"/>
  <c r="HQ120" i="1"/>
  <c r="HP120" i="1"/>
  <c r="HO120" i="1"/>
  <c r="HT168" i="1"/>
  <c r="HS168" i="1"/>
  <c r="HR168" i="1"/>
  <c r="HQ168" i="1"/>
  <c r="HP168" i="1"/>
  <c r="HO168" i="1"/>
  <c r="HT167" i="1"/>
  <c r="HS167" i="1"/>
  <c r="HR167" i="1"/>
  <c r="HQ167" i="1"/>
  <c r="HW167" i="1" s="1"/>
  <c r="HX167" i="1" s="1"/>
  <c r="HY167" i="1" s="1"/>
  <c r="HZ167" i="1" s="1"/>
  <c r="IA167" i="1" s="1"/>
  <c r="HP167" i="1"/>
  <c r="HO167" i="1"/>
  <c r="HT166" i="1"/>
  <c r="HS166" i="1"/>
  <c r="HR166" i="1"/>
  <c r="HQ166" i="1"/>
  <c r="HP166" i="1"/>
  <c r="HO166" i="1"/>
  <c r="HT165" i="1"/>
  <c r="HS165" i="1"/>
  <c r="HR165" i="1"/>
  <c r="HQ165" i="1"/>
  <c r="HP165" i="1"/>
  <c r="HO165" i="1"/>
  <c r="HT118" i="1"/>
  <c r="HS118" i="1"/>
  <c r="HR118" i="1"/>
  <c r="HQ118" i="1"/>
  <c r="HP118" i="1"/>
  <c r="HO118" i="1"/>
  <c r="HT117" i="1"/>
  <c r="HS117" i="1"/>
  <c r="HR117" i="1"/>
  <c r="HQ117" i="1"/>
  <c r="HW117" i="1" s="1"/>
  <c r="HX117" i="1" s="1"/>
  <c r="HY117" i="1" s="1"/>
  <c r="HZ117" i="1" s="1"/>
  <c r="IA117" i="1" s="1"/>
  <c r="HP117" i="1"/>
  <c r="HO117" i="1"/>
  <c r="HT116" i="1"/>
  <c r="HS116" i="1"/>
  <c r="HR116" i="1"/>
  <c r="HQ116" i="1"/>
  <c r="HP116" i="1"/>
  <c r="HW116" i="1" s="1"/>
  <c r="HX116" i="1" s="1"/>
  <c r="HO116" i="1"/>
  <c r="HT164" i="1"/>
  <c r="HS164" i="1"/>
  <c r="HR164" i="1"/>
  <c r="HQ164" i="1"/>
  <c r="HP164" i="1"/>
  <c r="HO164" i="1"/>
  <c r="HT115" i="1"/>
  <c r="HS115" i="1"/>
  <c r="HR115" i="1"/>
  <c r="HQ115" i="1"/>
  <c r="HP115" i="1"/>
  <c r="HO115" i="1"/>
  <c r="HT114" i="1"/>
  <c r="HS114" i="1"/>
  <c r="HR114" i="1"/>
  <c r="HQ114" i="1"/>
  <c r="HW114" i="1" s="1"/>
  <c r="HX114" i="1" s="1"/>
  <c r="HY114" i="1" s="1"/>
  <c r="HZ114" i="1" s="1"/>
  <c r="IA114" i="1" s="1"/>
  <c r="HP114" i="1"/>
  <c r="HO114" i="1"/>
  <c r="HT113" i="1"/>
  <c r="HS113" i="1"/>
  <c r="HR113" i="1"/>
  <c r="HQ113" i="1"/>
  <c r="HP113" i="1"/>
  <c r="HW113" i="1" s="1"/>
  <c r="HX113" i="1" s="1"/>
  <c r="HY113" i="1" s="1"/>
  <c r="HZ113" i="1" s="1"/>
  <c r="IA113" i="1" s="1"/>
  <c r="HO113" i="1"/>
  <c r="HT112" i="1"/>
  <c r="HS112" i="1"/>
  <c r="HR112" i="1"/>
  <c r="HQ112" i="1"/>
  <c r="HP112" i="1"/>
  <c r="HO112" i="1"/>
  <c r="HT163" i="1"/>
  <c r="HS163" i="1"/>
  <c r="HR163" i="1"/>
  <c r="HQ163" i="1"/>
  <c r="HP163" i="1"/>
  <c r="HO163" i="1"/>
  <c r="HT162" i="1"/>
  <c r="HS162" i="1"/>
  <c r="HR162" i="1"/>
  <c r="HQ162" i="1"/>
  <c r="HW162" i="1" s="1"/>
  <c r="HX162" i="1" s="1"/>
  <c r="HY162" i="1" s="1"/>
  <c r="HZ162" i="1" s="1"/>
  <c r="IA162" i="1" s="1"/>
  <c r="HP162" i="1"/>
  <c r="HO162" i="1"/>
  <c r="HT161" i="1"/>
  <c r="HS161" i="1"/>
  <c r="HR161" i="1"/>
  <c r="HQ161" i="1"/>
  <c r="HP161" i="1"/>
  <c r="HW161" i="1" s="1"/>
  <c r="HX161" i="1" s="1"/>
  <c r="HY161" i="1" s="1"/>
  <c r="HZ161" i="1" s="1"/>
  <c r="IA161" i="1" s="1"/>
  <c r="HO161" i="1"/>
  <c r="HT160" i="1"/>
  <c r="HS160" i="1"/>
  <c r="HR160" i="1"/>
  <c r="HQ160" i="1"/>
  <c r="HP160" i="1"/>
  <c r="HO160" i="1"/>
  <c r="HT159" i="1"/>
  <c r="HS159" i="1"/>
  <c r="HR159" i="1"/>
  <c r="HQ159" i="1"/>
  <c r="HP159" i="1"/>
  <c r="HO159" i="1"/>
  <c r="HT110" i="1"/>
  <c r="HS110" i="1"/>
  <c r="HR110" i="1"/>
  <c r="HQ110" i="1"/>
  <c r="HP110" i="1"/>
  <c r="HO110" i="1"/>
  <c r="HT109" i="1"/>
  <c r="HS109" i="1"/>
  <c r="HR109" i="1"/>
  <c r="HQ109" i="1"/>
  <c r="HP109" i="1"/>
  <c r="HO109" i="1"/>
  <c r="HT108" i="1"/>
  <c r="HS108" i="1"/>
  <c r="HR108" i="1"/>
  <c r="HQ108" i="1"/>
  <c r="HP108" i="1"/>
  <c r="HO108" i="1"/>
  <c r="HT106" i="1"/>
  <c r="HS106" i="1"/>
  <c r="HY106" i="1" s="1"/>
  <c r="HZ106" i="1" s="1"/>
  <c r="IA106" i="1" s="1"/>
  <c r="HR106" i="1"/>
  <c r="HQ106" i="1"/>
  <c r="HP106" i="1"/>
  <c r="HO106" i="1"/>
  <c r="HT105" i="1"/>
  <c r="HS105" i="1"/>
  <c r="HR105" i="1"/>
  <c r="HQ105" i="1"/>
  <c r="HW105" i="1" s="1"/>
  <c r="HX105" i="1" s="1"/>
  <c r="HP105" i="1"/>
  <c r="HO105" i="1"/>
  <c r="HT104" i="1"/>
  <c r="HS104" i="1"/>
  <c r="HR104" i="1"/>
  <c r="HQ104" i="1"/>
  <c r="HP104" i="1"/>
  <c r="HO104" i="1"/>
  <c r="HT158" i="1"/>
  <c r="HS158" i="1"/>
  <c r="HR158" i="1"/>
  <c r="HQ158" i="1"/>
  <c r="HP158" i="1"/>
  <c r="HO158" i="1"/>
  <c r="HT102" i="1"/>
  <c r="HS102" i="1"/>
  <c r="HR102" i="1"/>
  <c r="HQ102" i="1"/>
  <c r="HP102" i="1"/>
  <c r="HO102" i="1"/>
  <c r="HT101" i="1"/>
  <c r="HS101" i="1"/>
  <c r="HR101" i="1"/>
  <c r="HQ101" i="1"/>
  <c r="HW101" i="1" s="1"/>
  <c r="HX101" i="1" s="1"/>
  <c r="HY101" i="1" s="1"/>
  <c r="HZ101" i="1" s="1"/>
  <c r="IA101" i="1" s="1"/>
  <c r="HP101" i="1"/>
  <c r="HO101" i="1"/>
  <c r="HT157" i="1"/>
  <c r="HS157" i="1"/>
  <c r="HR157" i="1"/>
  <c r="HQ157" i="1"/>
  <c r="HP157" i="1"/>
  <c r="HO157" i="1"/>
  <c r="HT98" i="1"/>
  <c r="HS98" i="1"/>
  <c r="HR98" i="1"/>
  <c r="HQ98" i="1"/>
  <c r="HP98" i="1"/>
  <c r="HO98" i="1"/>
  <c r="HT97" i="1"/>
  <c r="HS97" i="1"/>
  <c r="HY97" i="1" s="1"/>
  <c r="HR97" i="1"/>
  <c r="HQ97" i="1"/>
  <c r="HP97" i="1"/>
  <c r="HO97" i="1"/>
  <c r="HT96" i="1"/>
  <c r="HS96" i="1"/>
  <c r="HR96" i="1"/>
  <c r="HQ96" i="1"/>
  <c r="HW96" i="1" s="1"/>
  <c r="HX96" i="1" s="1"/>
  <c r="HY96" i="1" s="1"/>
  <c r="HZ96" i="1" s="1"/>
  <c r="IA96" i="1" s="1"/>
  <c r="HP96" i="1"/>
  <c r="HO96" i="1"/>
  <c r="HT94" i="1"/>
  <c r="HS94" i="1"/>
  <c r="HR94" i="1"/>
  <c r="HQ94" i="1"/>
  <c r="HP94" i="1"/>
  <c r="HO94" i="1"/>
  <c r="HT156" i="1"/>
  <c r="HS156" i="1"/>
  <c r="HR156" i="1"/>
  <c r="HQ156" i="1"/>
  <c r="HP156" i="1"/>
  <c r="HO156" i="1"/>
  <c r="HT93" i="1"/>
  <c r="HS93" i="1"/>
  <c r="HR93" i="1"/>
  <c r="HQ93" i="1"/>
  <c r="HP93" i="1"/>
  <c r="HO93" i="1"/>
  <c r="HT92" i="1"/>
  <c r="HS92" i="1"/>
  <c r="HR92" i="1"/>
  <c r="HQ92" i="1"/>
  <c r="HW92" i="1" s="1"/>
  <c r="HX92" i="1" s="1"/>
  <c r="HY92" i="1" s="1"/>
  <c r="HZ92" i="1" s="1"/>
  <c r="IA92" i="1" s="1"/>
  <c r="HP92" i="1"/>
  <c r="HO92" i="1"/>
  <c r="HT122" i="1"/>
  <c r="HS122" i="1"/>
  <c r="HR122" i="1"/>
  <c r="HQ122" i="1"/>
  <c r="HP122" i="1"/>
  <c r="HO122" i="1"/>
  <c r="HT91" i="1"/>
  <c r="HS91" i="1"/>
  <c r="HR91" i="1"/>
  <c r="HQ91" i="1"/>
  <c r="HP91" i="1"/>
  <c r="HO91" i="1"/>
  <c r="HT87" i="1"/>
  <c r="HS87" i="1"/>
  <c r="HR87" i="1"/>
  <c r="HQ87" i="1"/>
  <c r="HP87" i="1"/>
  <c r="HO87" i="1"/>
  <c r="HT86" i="1"/>
  <c r="HS86" i="1"/>
  <c r="HR86" i="1"/>
  <c r="HQ86" i="1"/>
  <c r="HW86" i="1" s="1"/>
  <c r="HX86" i="1" s="1"/>
  <c r="HY86" i="1" s="1"/>
  <c r="HZ86" i="1" s="1"/>
  <c r="IA86" i="1" s="1"/>
  <c r="HP86" i="1"/>
  <c r="HO86" i="1"/>
  <c r="HT85" i="1"/>
  <c r="HS85" i="1"/>
  <c r="HR85" i="1"/>
  <c r="HQ85" i="1"/>
  <c r="HP85" i="1"/>
  <c r="HO85" i="1"/>
  <c r="HT84" i="1"/>
  <c r="HS84" i="1"/>
  <c r="HR84" i="1"/>
  <c r="HQ84" i="1"/>
  <c r="HP84" i="1"/>
  <c r="HO84" i="1"/>
  <c r="HT74" i="1"/>
  <c r="HS74" i="1"/>
  <c r="HR74" i="1"/>
  <c r="HQ74" i="1"/>
  <c r="HP74" i="1"/>
  <c r="HO74" i="1"/>
  <c r="HT82" i="1"/>
  <c r="HS82" i="1"/>
  <c r="HR82" i="1"/>
  <c r="HQ82" i="1"/>
  <c r="HP82" i="1"/>
  <c r="HO82" i="1"/>
  <c r="HT81" i="1"/>
  <c r="HS81" i="1"/>
  <c r="HR81" i="1"/>
  <c r="HQ81" i="1"/>
  <c r="HP81" i="1"/>
  <c r="HO81" i="1"/>
  <c r="HT80" i="1"/>
  <c r="HS80" i="1"/>
  <c r="HR80" i="1"/>
  <c r="HQ80" i="1"/>
  <c r="HP80" i="1"/>
  <c r="HO80" i="1"/>
  <c r="HT79" i="1"/>
  <c r="HS79" i="1"/>
  <c r="HR79" i="1"/>
  <c r="HQ79" i="1"/>
  <c r="HP79" i="1"/>
  <c r="HO79" i="1"/>
  <c r="HT78" i="1"/>
  <c r="HS78" i="1"/>
  <c r="HR78" i="1"/>
  <c r="HQ78" i="1"/>
  <c r="HW78" i="1" s="1"/>
  <c r="HX78" i="1" s="1"/>
  <c r="HY78" i="1" s="1"/>
  <c r="HZ78" i="1" s="1"/>
  <c r="IA78" i="1" s="1"/>
  <c r="HP78" i="1"/>
  <c r="HO78" i="1"/>
  <c r="HT140" i="1"/>
  <c r="HS140" i="1"/>
  <c r="HR140" i="1"/>
  <c r="HQ140" i="1"/>
  <c r="HP140" i="1"/>
  <c r="HO140" i="1"/>
  <c r="HT139" i="1"/>
  <c r="HS139" i="1"/>
  <c r="HR139" i="1"/>
  <c r="HQ139" i="1"/>
  <c r="HP139" i="1"/>
  <c r="HO139" i="1"/>
  <c r="HT77" i="1"/>
  <c r="HS77" i="1"/>
  <c r="HR77" i="1"/>
  <c r="HQ77" i="1"/>
  <c r="HP77" i="1"/>
  <c r="HO77" i="1"/>
  <c r="HT75" i="1"/>
  <c r="HS75" i="1"/>
  <c r="HR75" i="1"/>
  <c r="HQ75" i="1"/>
  <c r="HP75" i="1"/>
  <c r="HO75" i="1"/>
  <c r="HT73" i="1"/>
  <c r="HS73" i="1"/>
  <c r="HR73" i="1"/>
  <c r="HQ73" i="1"/>
  <c r="HP73" i="1"/>
  <c r="HO73" i="1"/>
  <c r="HT72" i="1"/>
  <c r="HS72" i="1"/>
  <c r="HR72" i="1"/>
  <c r="HQ72" i="1"/>
  <c r="HP72" i="1"/>
  <c r="HO72" i="1"/>
  <c r="HT71" i="1"/>
  <c r="HS71" i="1"/>
  <c r="HR71" i="1"/>
  <c r="HQ71" i="1"/>
  <c r="HP71" i="1"/>
  <c r="HO71" i="1"/>
  <c r="HT40" i="1"/>
  <c r="HS40" i="1"/>
  <c r="HR40" i="1"/>
  <c r="HQ40" i="1"/>
  <c r="HW40" i="1" s="1"/>
  <c r="HX40" i="1" s="1"/>
  <c r="HY40" i="1" s="1"/>
  <c r="HP40" i="1"/>
  <c r="HO40" i="1"/>
  <c r="HT17" i="1"/>
  <c r="HS17" i="1"/>
  <c r="HR17" i="1"/>
  <c r="HQ17" i="1"/>
  <c r="HP17" i="1"/>
  <c r="HW17" i="1" s="1"/>
  <c r="HX17" i="1" s="1"/>
  <c r="HY17" i="1" s="1"/>
  <c r="HZ17" i="1" s="1"/>
  <c r="IA17" i="1" s="1"/>
  <c r="HO17" i="1"/>
  <c r="HT103" i="1"/>
  <c r="HS103" i="1"/>
  <c r="HR103" i="1"/>
  <c r="HQ103" i="1"/>
  <c r="HP103" i="1"/>
  <c r="HO103" i="1"/>
  <c r="HT70" i="1"/>
  <c r="HS70" i="1"/>
  <c r="HR70" i="1"/>
  <c r="HQ70" i="1"/>
  <c r="HP70" i="1"/>
  <c r="HO70" i="1"/>
  <c r="HT69" i="1"/>
  <c r="HS69" i="1"/>
  <c r="HR69" i="1"/>
  <c r="HQ69" i="1"/>
  <c r="HW69" i="1" s="1"/>
  <c r="HX69" i="1" s="1"/>
  <c r="HY69" i="1" s="1"/>
  <c r="HZ69" i="1" s="1"/>
  <c r="IA69" i="1" s="1"/>
  <c r="HP69" i="1"/>
  <c r="HO69" i="1"/>
  <c r="HT67" i="1"/>
  <c r="HS67" i="1"/>
  <c r="HR67" i="1"/>
  <c r="HQ67" i="1"/>
  <c r="HP67" i="1"/>
  <c r="HO67" i="1"/>
  <c r="HT66" i="1"/>
  <c r="HS66" i="1"/>
  <c r="HR66" i="1"/>
  <c r="HQ66" i="1"/>
  <c r="HP66" i="1"/>
  <c r="HO66" i="1"/>
  <c r="HT65" i="1"/>
  <c r="HS65" i="1"/>
  <c r="HR65" i="1"/>
  <c r="HQ65" i="1"/>
  <c r="HP65" i="1"/>
  <c r="HO65" i="1"/>
  <c r="HT63" i="1"/>
  <c r="HS63" i="1"/>
  <c r="HR63" i="1"/>
  <c r="HQ63" i="1"/>
  <c r="HW63" i="1" s="1"/>
  <c r="HX63" i="1" s="1"/>
  <c r="HP63" i="1"/>
  <c r="HO63" i="1"/>
  <c r="HT58" i="1"/>
  <c r="HS58" i="1"/>
  <c r="HR58" i="1"/>
  <c r="HQ58" i="1"/>
  <c r="HP58" i="1"/>
  <c r="HO58" i="1"/>
  <c r="HT57" i="1"/>
  <c r="HS57" i="1"/>
  <c r="HR57" i="1"/>
  <c r="HQ57" i="1"/>
  <c r="HP57" i="1"/>
  <c r="HO57" i="1"/>
  <c r="HT56" i="1"/>
  <c r="HS56" i="1"/>
  <c r="HR56" i="1"/>
  <c r="HQ56" i="1"/>
  <c r="HP56" i="1"/>
  <c r="HO56" i="1"/>
  <c r="HT55" i="1"/>
  <c r="HS55" i="1"/>
  <c r="HR55" i="1"/>
  <c r="HQ55" i="1"/>
  <c r="HW55" i="1" s="1"/>
  <c r="HX55" i="1" s="1"/>
  <c r="HY55" i="1" s="1"/>
  <c r="HZ55" i="1" s="1"/>
  <c r="IA55" i="1" s="1"/>
  <c r="HP55" i="1"/>
  <c r="HO55" i="1"/>
  <c r="HT54" i="1"/>
  <c r="HS54" i="1"/>
  <c r="HR54" i="1"/>
  <c r="HQ54" i="1"/>
  <c r="HP54" i="1"/>
  <c r="HO54" i="1"/>
  <c r="HT76" i="1"/>
  <c r="HS76" i="1"/>
  <c r="HR76" i="1"/>
  <c r="HQ76" i="1"/>
  <c r="HP76" i="1"/>
  <c r="HO76" i="1"/>
  <c r="HW76" i="1" s="1"/>
  <c r="HX76" i="1" s="1"/>
  <c r="HT11" i="1"/>
  <c r="HS11" i="1"/>
  <c r="HR11" i="1"/>
  <c r="HQ11" i="1"/>
  <c r="HP11" i="1"/>
  <c r="HO11" i="1"/>
  <c r="HT47" i="1"/>
  <c r="HS47" i="1"/>
  <c r="HR47" i="1"/>
  <c r="HQ47" i="1"/>
  <c r="HX47" i="1" s="1"/>
  <c r="HY47" i="1" s="1"/>
  <c r="HZ47" i="1" s="1"/>
  <c r="IA47" i="1" s="1"/>
  <c r="HP47" i="1"/>
  <c r="HO47" i="1"/>
  <c r="HT46" i="1"/>
  <c r="HS46" i="1"/>
  <c r="HR46" i="1"/>
  <c r="HQ46" i="1"/>
  <c r="HP46" i="1"/>
  <c r="HW46" i="1" s="1"/>
  <c r="HX46" i="1" s="1"/>
  <c r="HY46" i="1" s="1"/>
  <c r="HZ46" i="1" s="1"/>
  <c r="IA46" i="1" s="1"/>
  <c r="HO46" i="1"/>
  <c r="HT45" i="1"/>
  <c r="HS45" i="1"/>
  <c r="HR45" i="1"/>
  <c r="HQ45" i="1"/>
  <c r="HP45" i="1"/>
  <c r="HO45" i="1"/>
  <c r="HT44" i="1"/>
  <c r="HS44" i="1"/>
  <c r="HR44" i="1"/>
  <c r="HQ44" i="1"/>
  <c r="HP44" i="1"/>
  <c r="HO44" i="1"/>
  <c r="HT43" i="1"/>
  <c r="HS43" i="1"/>
  <c r="HR43" i="1"/>
  <c r="HQ43" i="1"/>
  <c r="HW43" i="1" s="1"/>
  <c r="HX43" i="1" s="1"/>
  <c r="HY43" i="1" s="1"/>
  <c r="HZ43" i="1" s="1"/>
  <c r="IA43" i="1" s="1"/>
  <c r="HP43" i="1"/>
  <c r="HO43" i="1"/>
  <c r="HT39" i="1"/>
  <c r="HS39" i="1"/>
  <c r="HR39" i="1"/>
  <c r="HQ39" i="1"/>
  <c r="HP39" i="1"/>
  <c r="HO39" i="1"/>
  <c r="HT38" i="1"/>
  <c r="HS38" i="1"/>
  <c r="HR38" i="1"/>
  <c r="HQ38" i="1"/>
  <c r="HP38" i="1"/>
  <c r="HO38" i="1"/>
  <c r="HT37" i="1"/>
  <c r="HS37" i="1"/>
  <c r="HR37" i="1"/>
  <c r="HQ37" i="1"/>
  <c r="HP37" i="1"/>
  <c r="HO37" i="1"/>
  <c r="HT36" i="1"/>
  <c r="HS36" i="1"/>
  <c r="HR36" i="1"/>
  <c r="HY36" i="1" s="1"/>
  <c r="HZ36" i="1" s="1"/>
  <c r="IA36" i="1" s="1"/>
  <c r="HQ36" i="1"/>
  <c r="HX36" i="1" s="1"/>
  <c r="HP36" i="1"/>
  <c r="HO36" i="1"/>
  <c r="HT32" i="1"/>
  <c r="HS32" i="1"/>
  <c r="HR32" i="1"/>
  <c r="HQ32" i="1"/>
  <c r="HP32" i="1"/>
  <c r="HO32" i="1"/>
  <c r="HT30" i="1"/>
  <c r="HS30" i="1"/>
  <c r="HR30" i="1"/>
  <c r="HQ30" i="1"/>
  <c r="HP30" i="1"/>
  <c r="HO30" i="1"/>
  <c r="HT29" i="1"/>
  <c r="HS29" i="1"/>
  <c r="HR29" i="1"/>
  <c r="HQ29" i="1"/>
  <c r="HP29" i="1"/>
  <c r="HO29" i="1"/>
  <c r="HT28" i="1"/>
  <c r="HS28" i="1"/>
  <c r="HR28" i="1"/>
  <c r="HQ28" i="1"/>
  <c r="HW28" i="1" s="1"/>
  <c r="HX28" i="1" s="1"/>
  <c r="HY28" i="1" s="1"/>
  <c r="HZ28" i="1" s="1"/>
  <c r="IA28" i="1" s="1"/>
  <c r="HP28" i="1"/>
  <c r="HO28" i="1"/>
  <c r="HT26" i="1"/>
  <c r="HS26" i="1"/>
  <c r="HR26" i="1"/>
  <c r="HQ26" i="1"/>
  <c r="HP26" i="1"/>
  <c r="HO26" i="1"/>
  <c r="HT25" i="1"/>
  <c r="HS25" i="1"/>
  <c r="HR25" i="1"/>
  <c r="HQ25" i="1"/>
  <c r="HP25" i="1"/>
  <c r="HO25" i="1"/>
  <c r="HX25" i="1" s="1"/>
  <c r="HT24" i="1"/>
  <c r="HS24" i="1"/>
  <c r="HR24" i="1"/>
  <c r="HQ24" i="1"/>
  <c r="HP24" i="1"/>
  <c r="HO24" i="1"/>
  <c r="HT153" i="1"/>
  <c r="HS153" i="1"/>
  <c r="HR153" i="1"/>
  <c r="HQ153" i="1"/>
  <c r="HW153" i="1" s="1"/>
  <c r="HX153" i="1" s="1"/>
  <c r="HY153" i="1" s="1"/>
  <c r="HP153" i="1"/>
  <c r="HO153" i="1"/>
  <c r="HT21" i="1"/>
  <c r="HS21" i="1"/>
  <c r="HR21" i="1"/>
  <c r="HQ21" i="1"/>
  <c r="HP21" i="1"/>
  <c r="HO21" i="1"/>
  <c r="HT35" i="1"/>
  <c r="HS35" i="1"/>
  <c r="HR35" i="1"/>
  <c r="HQ35" i="1"/>
  <c r="HP35" i="1"/>
  <c r="HO35" i="1"/>
  <c r="HT22" i="1"/>
  <c r="HS22" i="1"/>
  <c r="HR22" i="1"/>
  <c r="HQ22" i="1"/>
  <c r="HP22" i="1"/>
  <c r="HO22" i="1"/>
  <c r="HT20" i="1"/>
  <c r="HS20" i="1"/>
  <c r="HR20" i="1"/>
  <c r="HQ20" i="1"/>
  <c r="HX20" i="1" s="1"/>
  <c r="HP20" i="1"/>
  <c r="HO20" i="1"/>
  <c r="HT19" i="1"/>
  <c r="HS19" i="1"/>
  <c r="HR19" i="1"/>
  <c r="HQ19" i="1"/>
  <c r="HP19" i="1"/>
  <c r="HO19" i="1"/>
  <c r="HT18" i="1"/>
  <c r="HS18" i="1"/>
  <c r="HR18" i="1"/>
  <c r="HQ18" i="1"/>
  <c r="HP18" i="1"/>
  <c r="HO18" i="1"/>
  <c r="HT16" i="1"/>
  <c r="HS16" i="1"/>
  <c r="HR16" i="1"/>
  <c r="HQ16" i="1"/>
  <c r="HP16" i="1"/>
  <c r="HO16" i="1"/>
  <c r="HT15" i="1"/>
  <c r="HS15" i="1"/>
  <c r="HR15" i="1"/>
  <c r="HQ15" i="1"/>
  <c r="HP15" i="1"/>
  <c r="HO15" i="1"/>
  <c r="HT14" i="1"/>
  <c r="HS14" i="1"/>
  <c r="HR14" i="1"/>
  <c r="HQ14" i="1"/>
  <c r="HP14" i="1"/>
  <c r="HO14" i="1"/>
  <c r="HT13" i="1"/>
  <c r="HS13" i="1"/>
  <c r="HR13" i="1"/>
  <c r="HQ13" i="1"/>
  <c r="HP13" i="1"/>
  <c r="HO13" i="1"/>
  <c r="HT12" i="1"/>
  <c r="HS12" i="1"/>
  <c r="HY12" i="1" s="1"/>
  <c r="HZ12" i="1" s="1"/>
  <c r="IA12" i="1" s="1"/>
  <c r="HR12" i="1"/>
  <c r="HQ12" i="1"/>
  <c r="HP12" i="1"/>
  <c r="HO12" i="1"/>
  <c r="HT34" i="1"/>
  <c r="HS34" i="1"/>
  <c r="HR34" i="1"/>
  <c r="HQ34" i="1"/>
  <c r="HW34" i="1" s="1"/>
  <c r="HX34" i="1" s="1"/>
  <c r="HY34" i="1" s="1"/>
  <c r="HZ34" i="1" s="1"/>
  <c r="IA34" i="1" s="1"/>
  <c r="HP34" i="1"/>
  <c r="HO34" i="1"/>
  <c r="HT9" i="1"/>
  <c r="HS9" i="1"/>
  <c r="HR9" i="1"/>
  <c r="HQ9" i="1"/>
  <c r="HP9" i="1"/>
  <c r="HO9" i="1"/>
  <c r="HT8" i="1"/>
  <c r="HS8" i="1"/>
  <c r="HR8" i="1"/>
  <c r="HQ8" i="1"/>
  <c r="HP8" i="1"/>
  <c r="HO8" i="1"/>
  <c r="HT7" i="1"/>
  <c r="HS7" i="1"/>
  <c r="HR7" i="1"/>
  <c r="HQ7" i="1"/>
  <c r="HP7" i="1"/>
  <c r="HO7" i="1"/>
  <c r="HN118" i="1"/>
  <c r="HU118" i="1"/>
  <c r="HN106" i="1"/>
  <c r="HU106" i="1"/>
  <c r="HW20" i="1"/>
  <c r="HW204" i="1"/>
  <c r="HX204" i="1" s="1"/>
  <c r="HY204" i="1" s="1"/>
  <c r="HZ204" i="1" s="1"/>
  <c r="IA204" i="1" s="1"/>
  <c r="HW111" i="1"/>
  <c r="HX111" i="1" s="1"/>
  <c r="HY111" i="1" s="1"/>
  <c r="HZ111" i="1" s="1"/>
  <c r="IA111" i="1" s="1"/>
  <c r="HW183" i="1"/>
  <c r="HX183" i="1" s="1"/>
  <c r="HY183" i="1" s="1"/>
  <c r="HZ183" i="1" s="1"/>
  <c r="IA183" i="1" s="1"/>
  <c r="HU222" i="1"/>
  <c r="HN222" i="1"/>
  <c r="HU221" i="1"/>
  <c r="HN221" i="1"/>
  <c r="HU220" i="1"/>
  <c r="HN220" i="1"/>
  <c r="HU219" i="1"/>
  <c r="HN219" i="1"/>
  <c r="HU218" i="1"/>
  <c r="HN218" i="1"/>
  <c r="HU217" i="1"/>
  <c r="HN217" i="1"/>
  <c r="HU216" i="1"/>
  <c r="HN216" i="1"/>
  <c r="HU215" i="1"/>
  <c r="HN215" i="1"/>
  <c r="HU214" i="1"/>
  <c r="HN214" i="1"/>
  <c r="HU213" i="1"/>
  <c r="HN213" i="1"/>
  <c r="HU212" i="1"/>
  <c r="HN212" i="1"/>
  <c r="HU211" i="1"/>
  <c r="HN211" i="1"/>
  <c r="HU210" i="1"/>
  <c r="HN210" i="1"/>
  <c r="HU209" i="1"/>
  <c r="HN209" i="1"/>
  <c r="HU208" i="1"/>
  <c r="HN208" i="1"/>
  <c r="HU207" i="1"/>
  <c r="HN207" i="1"/>
  <c r="HU206" i="1"/>
  <c r="HN206" i="1"/>
  <c r="HU205" i="1"/>
  <c r="HN205" i="1"/>
  <c r="HU204" i="1"/>
  <c r="HN204" i="1"/>
  <c r="HU203" i="1"/>
  <c r="HN203" i="1"/>
  <c r="HU202" i="1"/>
  <c r="HN202" i="1"/>
  <c r="HU201" i="1"/>
  <c r="HN201" i="1"/>
  <c r="HU200" i="1"/>
  <c r="HN200" i="1"/>
  <c r="HU199" i="1"/>
  <c r="HN199" i="1"/>
  <c r="HU198" i="1"/>
  <c r="HN198" i="1"/>
  <c r="HU197" i="1"/>
  <c r="HN197" i="1"/>
  <c r="HU196" i="1"/>
  <c r="HN196" i="1"/>
  <c r="HU195" i="1"/>
  <c r="HN195" i="1"/>
  <c r="HU194" i="1"/>
  <c r="HN194" i="1"/>
  <c r="HU193" i="1"/>
  <c r="HN193" i="1"/>
  <c r="HU192" i="1"/>
  <c r="HN192" i="1"/>
  <c r="HU191" i="1"/>
  <c r="HN191" i="1"/>
  <c r="HU190" i="1"/>
  <c r="HN190" i="1"/>
  <c r="HU189" i="1"/>
  <c r="HN189" i="1"/>
  <c r="HU188" i="1"/>
  <c r="HN188" i="1"/>
  <c r="HU187" i="1"/>
  <c r="HN187" i="1"/>
  <c r="HU186" i="1"/>
  <c r="HN186" i="1"/>
  <c r="HU185" i="1"/>
  <c r="HN185" i="1"/>
  <c r="HU184" i="1"/>
  <c r="HN184" i="1"/>
  <c r="HU183" i="1"/>
  <c r="HN183" i="1"/>
  <c r="HU182" i="1"/>
  <c r="HN182" i="1"/>
  <c r="HU181" i="1"/>
  <c r="HN181" i="1"/>
  <c r="HU180" i="1"/>
  <c r="HN180" i="1"/>
  <c r="HU179" i="1"/>
  <c r="HN179" i="1"/>
  <c r="HU178" i="1"/>
  <c r="HN178" i="1"/>
  <c r="HU177" i="1"/>
  <c r="HN177" i="1"/>
  <c r="HU59" i="1"/>
  <c r="HN59" i="1"/>
  <c r="HU127" i="1"/>
  <c r="HN127" i="1"/>
  <c r="HU50" i="1"/>
  <c r="HN50" i="1"/>
  <c r="HU119" i="1"/>
  <c r="HN119" i="1"/>
  <c r="HU155" i="1"/>
  <c r="HN155" i="1"/>
  <c r="HU111" i="1"/>
  <c r="HN111" i="1"/>
  <c r="HU61" i="1"/>
  <c r="HN61" i="1"/>
  <c r="HU99" i="1"/>
  <c r="HN99" i="1"/>
  <c r="HU41" i="1"/>
  <c r="HN41" i="1"/>
  <c r="HU89" i="1"/>
  <c r="HN89" i="1"/>
  <c r="HU88" i="1"/>
  <c r="HN88" i="1"/>
  <c r="HU146" i="1"/>
  <c r="HN146" i="1"/>
  <c r="HU176" i="1"/>
  <c r="HN176" i="1"/>
  <c r="HU154" i="1"/>
  <c r="HN154" i="1"/>
  <c r="HU175" i="1"/>
  <c r="HN175" i="1"/>
  <c r="HU174" i="1"/>
  <c r="HN174" i="1"/>
  <c r="HU151" i="1"/>
  <c r="HN151" i="1"/>
  <c r="HU150" i="1"/>
  <c r="HN150" i="1"/>
  <c r="HU149" i="1"/>
  <c r="HN149" i="1"/>
  <c r="HU147" i="1"/>
  <c r="HN147" i="1"/>
  <c r="HU173" i="1"/>
  <c r="HN173" i="1"/>
  <c r="HU145" i="1"/>
  <c r="HN145" i="1"/>
  <c r="HU144" i="1"/>
  <c r="HN144" i="1"/>
  <c r="HU143" i="1"/>
  <c r="HN143" i="1"/>
  <c r="HU142" i="1"/>
  <c r="HN142" i="1"/>
  <c r="HU172" i="1"/>
  <c r="HN172" i="1"/>
  <c r="HU138" i="1"/>
  <c r="HN138" i="1"/>
  <c r="HU137" i="1"/>
  <c r="HN137" i="1"/>
  <c r="HN171" i="1"/>
  <c r="HU136" i="1"/>
  <c r="HN136" i="1"/>
  <c r="HU135" i="1"/>
  <c r="HN135" i="1"/>
  <c r="HU134" i="1"/>
  <c r="HN134" i="1"/>
  <c r="HU133" i="1"/>
  <c r="HN133" i="1"/>
  <c r="HU132" i="1"/>
  <c r="HN132" i="1"/>
  <c r="HU170" i="1"/>
  <c r="HN170" i="1"/>
  <c r="HU131" i="1"/>
  <c r="HN131" i="1"/>
  <c r="HU130" i="1"/>
  <c r="HN130" i="1"/>
  <c r="HU129" i="1"/>
  <c r="HN129" i="1"/>
  <c r="HU128" i="1"/>
  <c r="HN128" i="1"/>
  <c r="HU125" i="1"/>
  <c r="HN125" i="1"/>
  <c r="HU124" i="1"/>
  <c r="HN124" i="1"/>
  <c r="HU169" i="1"/>
  <c r="HN169" i="1"/>
  <c r="HU123" i="1"/>
  <c r="HN123" i="1"/>
  <c r="HU121" i="1"/>
  <c r="HN121" i="1"/>
  <c r="HU120" i="1"/>
  <c r="HN120" i="1"/>
  <c r="HU168" i="1"/>
  <c r="HN168" i="1"/>
  <c r="HU167" i="1"/>
  <c r="HN167" i="1"/>
  <c r="HU166" i="1"/>
  <c r="HN166" i="1"/>
  <c r="HU165" i="1"/>
  <c r="HN165" i="1"/>
  <c r="HU117" i="1"/>
  <c r="HN117" i="1"/>
  <c r="HU116" i="1"/>
  <c r="HN116" i="1"/>
  <c r="HU164" i="1"/>
  <c r="HN164" i="1"/>
  <c r="HU115" i="1"/>
  <c r="HN115" i="1"/>
  <c r="HU114" i="1"/>
  <c r="HN114" i="1"/>
  <c r="HU113" i="1"/>
  <c r="HN113" i="1"/>
  <c r="HU112" i="1"/>
  <c r="HN112" i="1"/>
  <c r="HU163" i="1"/>
  <c r="HN163" i="1"/>
  <c r="HU162" i="1"/>
  <c r="HN162" i="1"/>
  <c r="HU161" i="1"/>
  <c r="HN161" i="1"/>
  <c r="HU160" i="1"/>
  <c r="HN160" i="1"/>
  <c r="HU159" i="1"/>
  <c r="HN159" i="1"/>
  <c r="HU110" i="1"/>
  <c r="HN110" i="1"/>
  <c r="HU109" i="1"/>
  <c r="HN109" i="1"/>
  <c r="HU108" i="1"/>
  <c r="HN108" i="1"/>
  <c r="HU105" i="1"/>
  <c r="HN105" i="1"/>
  <c r="HU104" i="1"/>
  <c r="HN104" i="1"/>
  <c r="HU158" i="1"/>
  <c r="HN158" i="1"/>
  <c r="HU102" i="1"/>
  <c r="HN102" i="1"/>
  <c r="HU101" i="1"/>
  <c r="HN101" i="1"/>
  <c r="HU157" i="1"/>
  <c r="HN157" i="1"/>
  <c r="HU98" i="1"/>
  <c r="HN98" i="1"/>
  <c r="HU97" i="1"/>
  <c r="HN97" i="1"/>
  <c r="HU96" i="1"/>
  <c r="HN96" i="1"/>
  <c r="HU94" i="1"/>
  <c r="HN94" i="1"/>
  <c r="HU156" i="1"/>
  <c r="HN156" i="1"/>
  <c r="HU93" i="1"/>
  <c r="HN93" i="1"/>
  <c r="HU92" i="1"/>
  <c r="HN92" i="1"/>
  <c r="HU122" i="1"/>
  <c r="HN122" i="1"/>
  <c r="HU91" i="1"/>
  <c r="HN91" i="1"/>
  <c r="HU87" i="1"/>
  <c r="HN87" i="1"/>
  <c r="HU86" i="1"/>
  <c r="HN86" i="1"/>
  <c r="HU85" i="1"/>
  <c r="HN85" i="1"/>
  <c r="HU84" i="1"/>
  <c r="HN84" i="1"/>
  <c r="HU74" i="1"/>
  <c r="HN74" i="1"/>
  <c r="HU82" i="1"/>
  <c r="HN82" i="1"/>
  <c r="HU81" i="1"/>
  <c r="HN81" i="1"/>
  <c r="HU80" i="1"/>
  <c r="HN80" i="1"/>
  <c r="HU79" i="1"/>
  <c r="HN79" i="1"/>
  <c r="HU78" i="1"/>
  <c r="HN78" i="1"/>
  <c r="HU140" i="1"/>
  <c r="HN140" i="1"/>
  <c r="HU139" i="1"/>
  <c r="HN139" i="1"/>
  <c r="HU77" i="1"/>
  <c r="HN77" i="1"/>
  <c r="HU75" i="1"/>
  <c r="HN75" i="1"/>
  <c r="HU73" i="1"/>
  <c r="HN73" i="1"/>
  <c r="HU72" i="1"/>
  <c r="HN72" i="1"/>
  <c r="HU71" i="1"/>
  <c r="HN71" i="1"/>
  <c r="HU40" i="1"/>
  <c r="HN40" i="1"/>
  <c r="HU17" i="1"/>
  <c r="HN17" i="1"/>
  <c r="HU103" i="1"/>
  <c r="HN103" i="1"/>
  <c r="HU70" i="1"/>
  <c r="HN70" i="1"/>
  <c r="HU69" i="1"/>
  <c r="HN69" i="1"/>
  <c r="HU67" i="1"/>
  <c r="HN67" i="1"/>
  <c r="HU66" i="1"/>
  <c r="HN66" i="1"/>
  <c r="HU65" i="1"/>
  <c r="HN65" i="1"/>
  <c r="HU63" i="1"/>
  <c r="HN63" i="1"/>
  <c r="HU58" i="1"/>
  <c r="HN58" i="1"/>
  <c r="HU57" i="1"/>
  <c r="HN57" i="1"/>
  <c r="HU56" i="1"/>
  <c r="HN56" i="1"/>
  <c r="HU55" i="1"/>
  <c r="HN55" i="1"/>
  <c r="HU54" i="1"/>
  <c r="HN54" i="1"/>
  <c r="HU76" i="1"/>
  <c r="HN76" i="1"/>
  <c r="HU11" i="1"/>
  <c r="HN11" i="1"/>
  <c r="HU47" i="1"/>
  <c r="HN47" i="1"/>
  <c r="HU46" i="1"/>
  <c r="HN46" i="1"/>
  <c r="HU45" i="1"/>
  <c r="HN45" i="1"/>
  <c r="HU44" i="1"/>
  <c r="HN44" i="1"/>
  <c r="HU43" i="1"/>
  <c r="HN43" i="1"/>
  <c r="HU39" i="1"/>
  <c r="HN39" i="1"/>
  <c r="HU38" i="1"/>
  <c r="HN38" i="1"/>
  <c r="HU37" i="1"/>
  <c r="HN37" i="1"/>
  <c r="HU36" i="1"/>
  <c r="HN36" i="1"/>
  <c r="HU32" i="1"/>
  <c r="HN32" i="1"/>
  <c r="HU30" i="1"/>
  <c r="HN30" i="1"/>
  <c r="HU29" i="1"/>
  <c r="HN29" i="1"/>
  <c r="HU28" i="1"/>
  <c r="HN28" i="1"/>
  <c r="HU26" i="1"/>
  <c r="HN26" i="1"/>
  <c r="HU25" i="1"/>
  <c r="HN25" i="1"/>
  <c r="HU24" i="1"/>
  <c r="HN24" i="1"/>
  <c r="HU153" i="1"/>
  <c r="HN153" i="1"/>
  <c r="HU21" i="1"/>
  <c r="HN21" i="1"/>
  <c r="HU35" i="1"/>
  <c r="HN35" i="1"/>
  <c r="HU22" i="1"/>
  <c r="HN22" i="1"/>
  <c r="HU20" i="1"/>
  <c r="HN20" i="1"/>
  <c r="HU19" i="1"/>
  <c r="HN19" i="1"/>
  <c r="HU18" i="1"/>
  <c r="HN18" i="1"/>
  <c r="HU16" i="1"/>
  <c r="HN16" i="1"/>
  <c r="HU15" i="1"/>
  <c r="HN15" i="1"/>
  <c r="AV8" i="2" s="1" a="1"/>
  <c r="AV8" i="2" s="1"/>
  <c r="HU14" i="1"/>
  <c r="HN14" i="1"/>
  <c r="HU13" i="1"/>
  <c r="HN13" i="1"/>
  <c r="HU12" i="1"/>
  <c r="HN12" i="1"/>
  <c r="HU34" i="1"/>
  <c r="HN34" i="1"/>
  <c r="HU9" i="1"/>
  <c r="HN9" i="1"/>
  <c r="HU8" i="1"/>
  <c r="HN8" i="1"/>
  <c r="HU7" i="1"/>
  <c r="HN7" i="1"/>
  <c r="HU3" i="1"/>
  <c r="HS2" i="1"/>
  <c r="HR2" i="1"/>
  <c r="HQ2" i="1"/>
  <c r="HP2" i="1"/>
  <c r="HO2" i="1"/>
  <c r="HN2" i="1"/>
  <c r="HQ62" i="1"/>
  <c r="HS62" i="1"/>
  <c r="HT62" i="1"/>
  <c r="HN62" i="1"/>
  <c r="HR62" i="1"/>
  <c r="HP62" i="1"/>
  <c r="HU62" i="1"/>
  <c r="HO62" i="1"/>
  <c r="HW62" i="1"/>
  <c r="HX62" i="1" s="1"/>
  <c r="HY62" i="1" s="1"/>
  <c r="HZ62" i="1" s="1"/>
  <c r="IA62" i="1" s="1"/>
  <c r="HQ42" i="1"/>
  <c r="HP42" i="1"/>
  <c r="HT42" i="1"/>
  <c r="HN42" i="1"/>
  <c r="HR42" i="1"/>
  <c r="HU42" i="1"/>
  <c r="HS42" i="1"/>
  <c r="HO42" i="1"/>
  <c r="HN23" i="1"/>
  <c r="HT23" i="1"/>
  <c r="HS23" i="1"/>
  <c r="HQ23" i="1"/>
  <c r="HU23" i="1"/>
  <c r="HP23" i="1"/>
  <c r="HR23" i="1"/>
  <c r="HO23" i="1"/>
  <c r="HQ126" i="1"/>
  <c r="HT126" i="1"/>
  <c r="HN126" i="1"/>
  <c r="HR126" i="1"/>
  <c r="HP126" i="1"/>
  <c r="HU126" i="1"/>
  <c r="HS126" i="1"/>
  <c r="HO126" i="1"/>
  <c r="HQ152" i="1"/>
  <c r="HW152" i="1" s="1"/>
  <c r="HR152" i="1"/>
  <c r="HT152" i="1"/>
  <c r="HN152" i="1"/>
  <c r="HP152" i="1"/>
  <c r="HU152" i="1"/>
  <c r="HS152" i="1"/>
  <c r="HO152" i="1"/>
  <c r="HR95" i="1"/>
  <c r="HQ95" i="1"/>
  <c r="HW95" i="1" s="1"/>
  <c r="HX95" i="1" s="1"/>
  <c r="HY95" i="1" s="1"/>
  <c r="HZ95" i="1" s="1"/>
  <c r="IA95" i="1" s="1"/>
  <c r="HN95" i="1"/>
  <c r="HT95" i="1"/>
  <c r="HS95" i="1"/>
  <c r="HP95" i="1"/>
  <c r="HU95" i="1"/>
  <c r="HO95" i="1"/>
  <c r="JG13" i="14"/>
  <c r="JH13" i="14" s="1"/>
  <c r="JD28" i="14"/>
  <c r="JE28" i="14" s="1"/>
  <c r="JF28" i="14" s="1"/>
  <c r="JG28" i="14" s="1"/>
  <c r="JH28" i="14" s="1"/>
  <c r="JD67" i="14"/>
  <c r="JE67" i="14" s="1"/>
  <c r="JF67" i="14" s="1"/>
  <c r="JG67" i="14" s="1"/>
  <c r="JH67" i="14" s="1"/>
  <c r="JG86" i="14"/>
  <c r="JH86" i="14" s="1"/>
  <c r="JE89" i="14"/>
  <c r="JF89" i="14" s="1"/>
  <c r="JG89" i="14" s="1"/>
  <c r="JH89" i="14" s="1"/>
  <c r="JD94" i="14"/>
  <c r="JE94" i="14" s="1"/>
  <c r="JF94" i="14" s="1"/>
  <c r="JG94" i="14" s="1"/>
  <c r="JH94" i="14" s="1"/>
  <c r="JG103" i="14"/>
  <c r="JH103" i="14" s="1"/>
  <c r="JD112" i="14"/>
  <c r="JE112" i="14"/>
  <c r="JF112" i="14" s="1"/>
  <c r="JG112" i="14" s="1"/>
  <c r="JH112" i="14" s="1"/>
  <c r="JD122" i="14"/>
  <c r="JE122" i="14" s="1"/>
  <c r="JF122" i="14" s="1"/>
  <c r="JG122" i="14" s="1"/>
  <c r="JH122" i="14" s="1"/>
  <c r="JD123" i="14"/>
  <c r="JE123" i="14" s="1"/>
  <c r="JF123" i="14" s="1"/>
  <c r="JG123" i="14" s="1"/>
  <c r="JH123" i="14" s="1"/>
  <c r="JD131" i="14"/>
  <c r="JE131" i="14"/>
  <c r="JF131" i="14" s="1"/>
  <c r="JG131" i="14" s="1"/>
  <c r="JH131" i="14" s="1"/>
  <c r="JD132" i="14"/>
  <c r="JE132" i="14"/>
  <c r="JF132" i="14" s="1"/>
  <c r="JG132" i="14" s="1"/>
  <c r="JH132" i="14" s="1"/>
  <c r="JD160" i="14"/>
  <c r="JE160" i="14" s="1"/>
  <c r="JF160" i="14" s="1"/>
  <c r="JG160" i="14" s="1"/>
  <c r="JH160" i="14" s="1"/>
  <c r="JD162" i="14"/>
  <c r="JE162" i="14" s="1"/>
  <c r="JF162" i="14" s="1"/>
  <c r="JG162" i="14" s="1"/>
  <c r="JH162" i="14" s="1"/>
  <c r="JD180" i="14"/>
  <c r="JE180" i="14" s="1"/>
  <c r="JF180" i="14" s="1"/>
  <c r="JG180" i="14" s="1"/>
  <c r="JH180" i="14" s="1"/>
  <c r="JD184" i="14"/>
  <c r="JE184" i="14" s="1"/>
  <c r="JF184" i="14" s="1"/>
  <c r="JG184" i="14" s="1"/>
  <c r="JH184" i="14" s="1"/>
  <c r="JD186" i="14"/>
  <c r="JE186" i="14"/>
  <c r="JF186" i="14"/>
  <c r="JG186" i="14" s="1"/>
  <c r="JH186" i="14" s="1"/>
  <c r="JD70" i="14"/>
  <c r="JE70" i="14" s="1"/>
  <c r="JF70" i="14" s="1"/>
  <c r="JG70" i="14" s="1"/>
  <c r="JH70" i="14" s="1"/>
  <c r="JG76" i="14"/>
  <c r="JH76" i="14" s="1"/>
  <c r="JD81" i="14"/>
  <c r="JE81" i="14"/>
  <c r="JF81" i="14" s="1"/>
  <c r="JG81" i="14" s="1"/>
  <c r="JH81" i="14" s="1"/>
  <c r="JD82" i="14"/>
  <c r="JE82" i="14"/>
  <c r="JF82" i="14" s="1"/>
  <c r="JG82" i="14" s="1"/>
  <c r="JH82" i="14" s="1"/>
  <c r="JD128" i="14"/>
  <c r="JE128" i="14" s="1"/>
  <c r="JF128" i="14" s="1"/>
  <c r="JG128" i="14" s="1"/>
  <c r="JH128" i="14" s="1"/>
  <c r="JD130" i="14"/>
  <c r="JE130" i="14" s="1"/>
  <c r="JF130" i="14" s="1"/>
  <c r="JG130" i="14" s="1"/>
  <c r="JH130" i="14" s="1"/>
  <c r="JD161" i="14"/>
  <c r="JE161" i="14" s="1"/>
  <c r="JF161" i="14" s="1"/>
  <c r="JG161" i="14" s="1"/>
  <c r="JH161" i="14" s="1"/>
  <c r="JH38" i="14"/>
  <c r="JG117" i="14"/>
  <c r="JH117" i="14" s="1"/>
  <c r="JF12" i="14"/>
  <c r="JG12" i="14" s="1"/>
  <c r="JH12" i="14" s="1"/>
  <c r="JE22" i="14"/>
  <c r="JF22" i="14"/>
  <c r="JG22" i="14" s="1"/>
  <c r="JH22" i="14" s="1"/>
  <c r="JE40" i="14"/>
  <c r="JF40" i="14" s="1"/>
  <c r="JG40" i="14" s="1"/>
  <c r="JH40" i="14" s="1"/>
  <c r="JF48" i="14"/>
  <c r="JG48" i="14"/>
  <c r="JH48" i="14" s="1"/>
  <c r="JE73" i="14"/>
  <c r="JF73" i="14" s="1"/>
  <c r="JG73" i="14" s="1"/>
  <c r="JH73" i="14" s="1"/>
  <c r="JD84" i="14"/>
  <c r="JE84" i="14"/>
  <c r="JF84" i="14" s="1"/>
  <c r="JG84" i="14" s="1"/>
  <c r="JH84" i="14" s="1"/>
  <c r="JE91" i="14"/>
  <c r="JF91" i="14" s="1"/>
  <c r="JG91" i="14" s="1"/>
  <c r="JH91" i="14" s="1"/>
  <c r="JG102" i="14"/>
  <c r="JH102" i="14" s="1"/>
  <c r="JF16" i="14"/>
  <c r="JG16" i="14" s="1"/>
  <c r="JH16" i="14" s="1"/>
  <c r="JD32" i="14"/>
  <c r="JE32" i="14"/>
  <c r="JF32" i="14" s="1"/>
  <c r="JG32" i="14" s="1"/>
  <c r="JH32" i="14" s="1"/>
  <c r="JD39" i="14"/>
  <c r="JE39" i="14" s="1"/>
  <c r="JF39" i="14" s="1"/>
  <c r="JG39" i="14" s="1"/>
  <c r="JH39" i="14" s="1"/>
  <c r="JD74" i="14"/>
  <c r="JE74" i="14" s="1"/>
  <c r="JF74" i="14" s="1"/>
  <c r="JG74" i="14" s="1"/>
  <c r="JH74" i="14" s="1"/>
  <c r="JD85" i="14"/>
  <c r="JE85" i="14"/>
  <c r="JF85" i="14" s="1"/>
  <c r="JG85" i="14" s="1"/>
  <c r="JH85" i="14" s="1"/>
  <c r="JD96" i="14"/>
  <c r="JE96" i="14" s="1"/>
  <c r="JF96" i="14" s="1"/>
  <c r="JG96" i="14" s="1"/>
  <c r="JH96" i="14" s="1"/>
  <c r="JD97" i="14"/>
  <c r="JE97" i="14" s="1"/>
  <c r="JF97" i="14" s="1"/>
  <c r="JG97" i="14" s="1"/>
  <c r="JH97" i="14" s="1"/>
  <c r="JD98" i="14"/>
  <c r="JE98" i="14" s="1"/>
  <c r="JF98" i="14" s="1"/>
  <c r="JG98" i="14" s="1"/>
  <c r="JH98" i="14" s="1"/>
  <c r="JD118" i="14"/>
  <c r="JE118" i="14" s="1"/>
  <c r="JF118" i="14"/>
  <c r="JG118" i="14" s="1"/>
  <c r="JH118" i="14" s="1"/>
  <c r="JD119" i="14"/>
  <c r="JE119" i="14"/>
  <c r="JF119" i="14" s="1"/>
  <c r="JG119" i="14" s="1"/>
  <c r="JH119" i="14" s="1"/>
  <c r="JD142" i="14"/>
  <c r="JE142" i="14"/>
  <c r="JF142" i="14" s="1"/>
  <c r="JG142" i="14" s="1"/>
  <c r="JH142" i="14" s="1"/>
  <c r="JD143" i="14"/>
  <c r="JE143" i="14" s="1"/>
  <c r="JF143" i="14" s="1"/>
  <c r="JG143" i="14" s="1"/>
  <c r="JH143" i="14" s="1"/>
  <c r="JE170" i="14"/>
  <c r="JF170" i="14" s="1"/>
  <c r="JG170" i="14" s="1"/>
  <c r="JH170" i="14" s="1"/>
  <c r="JD173" i="14"/>
  <c r="JE173" i="14" s="1"/>
  <c r="JF173" i="14" s="1"/>
  <c r="JG173" i="14" s="1"/>
  <c r="JH173" i="14" s="1"/>
  <c r="JD174" i="14"/>
  <c r="JE174" i="14" s="1"/>
  <c r="JF174" i="14" s="1"/>
  <c r="JG174" i="14" s="1"/>
  <c r="JH174" i="14" s="1"/>
  <c r="JD23" i="14"/>
  <c r="JE23" i="14" s="1"/>
  <c r="JF23" i="14" s="1"/>
  <c r="JG23" i="14" s="1"/>
  <c r="JH23" i="14" s="1"/>
  <c r="JG49" i="14"/>
  <c r="JH49" i="14" s="1"/>
  <c r="JE54" i="14"/>
  <c r="JF54" i="14" s="1"/>
  <c r="JG54" i="14" s="1"/>
  <c r="JH54" i="14" s="1"/>
  <c r="JE57" i="14"/>
  <c r="JF57" i="14" s="1"/>
  <c r="JG57" i="14" s="1"/>
  <c r="JH57" i="14" s="1"/>
  <c r="JD63" i="14"/>
  <c r="JE63" i="14" s="1"/>
  <c r="JF63" i="14" s="1"/>
  <c r="JG63" i="14" s="1"/>
  <c r="JH63" i="14" s="1"/>
  <c r="JD77" i="14"/>
  <c r="JE77" i="14" s="1"/>
  <c r="JF77" i="14" s="1"/>
  <c r="JG77" i="14" s="1"/>
  <c r="JH77" i="14" s="1"/>
  <c r="JE87" i="14"/>
  <c r="JF87" i="14" s="1"/>
  <c r="JG87" i="14" s="1"/>
  <c r="JH87" i="14" s="1"/>
  <c r="JD95" i="14"/>
  <c r="JE95" i="14" s="1"/>
  <c r="JF95" i="14" s="1"/>
  <c r="JG95" i="14" s="1"/>
  <c r="JH95" i="14" s="1"/>
  <c r="JD121" i="14"/>
  <c r="JE121" i="14"/>
  <c r="JF121" i="14" s="1"/>
  <c r="JG121" i="14" s="1"/>
  <c r="JH121" i="14" s="1"/>
  <c r="JD144" i="14"/>
  <c r="JE144" i="14" s="1"/>
  <c r="JF144" i="14" s="1"/>
  <c r="JG144" i="14" s="1"/>
  <c r="JH144" i="14" s="1"/>
  <c r="JD175" i="14"/>
  <c r="JE175" i="14" s="1"/>
  <c r="JF175" i="14" s="1"/>
  <c r="JG175" i="14" s="1"/>
  <c r="JH175" i="14" s="1"/>
  <c r="JD177" i="14"/>
  <c r="JE177" i="14" s="1"/>
  <c r="JF177" i="14" s="1"/>
  <c r="JG177" i="14" s="1"/>
  <c r="JH177" i="14" s="1"/>
  <c r="JG99" i="14"/>
  <c r="JH99" i="14" s="1"/>
  <c r="JD120" i="14"/>
  <c r="JE120" i="14" s="1"/>
  <c r="JF120" i="14" s="1"/>
  <c r="JG120" i="14" s="1"/>
  <c r="JH120" i="14" s="1"/>
  <c r="JD151" i="14"/>
  <c r="JE151" i="14" s="1"/>
  <c r="JF151" i="14" s="1"/>
  <c r="JG151" i="14" s="1"/>
  <c r="JH151" i="14" s="1"/>
  <c r="JD176" i="14"/>
  <c r="JE176" i="14" s="1"/>
  <c r="JF176" i="14" s="1"/>
  <c r="JG176" i="14" s="1"/>
  <c r="JH176" i="14" s="1"/>
  <c r="JD178" i="14"/>
  <c r="JE178" i="14" s="1"/>
  <c r="JF178" i="14" s="1"/>
  <c r="JG178" i="14" s="1"/>
  <c r="JH178" i="14" s="1"/>
  <c r="JD181" i="14"/>
  <c r="JE181" i="14"/>
  <c r="JF181" i="14" s="1"/>
  <c r="JG181" i="14" s="1"/>
  <c r="JH181" i="14" s="1"/>
  <c r="JD182" i="14"/>
  <c r="JE182" i="14" s="1"/>
  <c r="JF182" i="14" s="1"/>
  <c r="JG182" i="14" s="1"/>
  <c r="JH182" i="14" s="1"/>
  <c r="JD183" i="14"/>
  <c r="JE183" i="14" s="1"/>
  <c r="JF183" i="14" s="1"/>
  <c r="JG183" i="14" s="1"/>
  <c r="JH183" i="14" s="1"/>
  <c r="JD185" i="14"/>
  <c r="JE185" i="14" s="1"/>
  <c r="JF185" i="14" s="1"/>
  <c r="JG185" i="14" s="1"/>
  <c r="JH185" i="14" s="1"/>
  <c r="JE110" i="14"/>
  <c r="JF110" i="14" s="1"/>
  <c r="JG110" i="14" s="1"/>
  <c r="JH110" i="14" s="1"/>
  <c r="JF35" i="14"/>
  <c r="JG35" i="14"/>
  <c r="JH35" i="14" s="1"/>
  <c r="JF19" i="14"/>
  <c r="JG19" i="14" s="1"/>
  <c r="JH19" i="14" s="1"/>
  <c r="JD24" i="14"/>
  <c r="JE24" i="14" s="1"/>
  <c r="JF24" i="14" s="1"/>
  <c r="JG24" i="14" s="1"/>
  <c r="JH24" i="14" s="1"/>
  <c r="JE69" i="14"/>
  <c r="JF69" i="14" s="1"/>
  <c r="JG69" i="14" s="1"/>
  <c r="JH69" i="14" s="1"/>
  <c r="JE101" i="14"/>
  <c r="JF101" i="14" s="1"/>
  <c r="JG101" i="14" s="1"/>
  <c r="JH101" i="14" s="1"/>
  <c r="JF104" i="14"/>
  <c r="JG104" i="14" s="1"/>
  <c r="JH104" i="14" s="1"/>
  <c r="JD148" i="14"/>
  <c r="JE148" i="14" s="1"/>
  <c r="JF148" i="14" s="1"/>
  <c r="JG148" i="14" s="1"/>
  <c r="JH148" i="14" s="1"/>
  <c r="JD29" i="14"/>
  <c r="JE29" i="14"/>
  <c r="JF29" i="14"/>
  <c r="JG29" i="14" s="1"/>
  <c r="JH29" i="14" s="1"/>
  <c r="JD36" i="14"/>
  <c r="JE36" i="14"/>
  <c r="JF36" i="14"/>
  <c r="JG36" i="14" s="1"/>
  <c r="JH36" i="14" s="1"/>
  <c r="JD37" i="14"/>
  <c r="JE37" i="14" s="1"/>
  <c r="JF37" i="14" s="1"/>
  <c r="JG37" i="14" s="1"/>
  <c r="JH37" i="14" s="1"/>
  <c r="JD68" i="14"/>
  <c r="JE68" i="14" s="1"/>
  <c r="JF68" i="14" s="1"/>
  <c r="JG68" i="14" s="1"/>
  <c r="JH68" i="14" s="1"/>
  <c r="JD127" i="14"/>
  <c r="JE127" i="14"/>
  <c r="JF127" i="14" s="1"/>
  <c r="JG127" i="14" s="1"/>
  <c r="JH127" i="14" s="1"/>
  <c r="JD156" i="14"/>
  <c r="JE156" i="14" s="1"/>
  <c r="JF156" i="14" s="1"/>
  <c r="JG156" i="14" s="1"/>
  <c r="JH156" i="14" s="1"/>
  <c r="JD159" i="14"/>
  <c r="JE159" i="14" s="1"/>
  <c r="JF159" i="14" s="1"/>
  <c r="JG159" i="14" s="1"/>
  <c r="JH159" i="14" s="1"/>
  <c r="AD4" i="2" a="1"/>
  <c r="AD4" i="2" s="1"/>
  <c r="AC4" i="2" s="1" a="1"/>
  <c r="AD17" i="2" a="1"/>
  <c r="AD17" i="2" s="1"/>
  <c r="AC17" i="2" s="1" a="1"/>
  <c r="AH9" i="2" a="1"/>
  <c r="AH9" i="2" s="1"/>
  <c r="AD14" i="2" a="1"/>
  <c r="AD14" i="2" s="1"/>
  <c r="AC14" i="2" s="1" a="1"/>
  <c r="AD11" i="2" a="1"/>
  <c r="AD11" i="2" s="1"/>
  <c r="AC11" i="2" s="1" a="1"/>
  <c r="AD19" i="2" a="1"/>
  <c r="AD19" i="2" s="1"/>
  <c r="AC19" i="2" s="1" a="1"/>
  <c r="JD100" i="14"/>
  <c r="JE100" i="14" s="1"/>
  <c r="JF100" i="14" s="1"/>
  <c r="JG100" i="14" s="1"/>
  <c r="JH100" i="14" s="1"/>
  <c r="JD124" i="14"/>
  <c r="JE124" i="14"/>
  <c r="JF124" i="14" s="1"/>
  <c r="JG124" i="14" s="1"/>
  <c r="JH124" i="14" s="1"/>
  <c r="JD188" i="14"/>
  <c r="JE188" i="14" s="1"/>
  <c r="JF188" i="14" s="1"/>
  <c r="JG188" i="14" s="1"/>
  <c r="JH188" i="14" s="1"/>
  <c r="JD52" i="14"/>
  <c r="JE52" i="14"/>
  <c r="JF52" i="14" s="1"/>
  <c r="JG52" i="14" s="1"/>
  <c r="JH52" i="14" s="1"/>
  <c r="JF58" i="14"/>
  <c r="JG58" i="14" s="1"/>
  <c r="JH58" i="14" s="1"/>
  <c r="JD60" i="14"/>
  <c r="JE60" i="14"/>
  <c r="JF60" i="14" s="1"/>
  <c r="JG60" i="14" s="1"/>
  <c r="JH60" i="14" s="1"/>
  <c r="JD113" i="14"/>
  <c r="JE113" i="14" s="1"/>
  <c r="JF113" i="14" s="1"/>
  <c r="JG113" i="14" s="1"/>
  <c r="JH113" i="14" s="1"/>
  <c r="JD129" i="14"/>
  <c r="JE129" i="14" s="1"/>
  <c r="JF129" i="14"/>
  <c r="JG129" i="14" s="1"/>
  <c r="JH129" i="14" s="1"/>
  <c r="JE7" i="14"/>
  <c r="JF7" i="14" s="1"/>
  <c r="JD108" i="14"/>
  <c r="JE108" i="14" s="1"/>
  <c r="JF108" i="14"/>
  <c r="JG108" i="14" s="1"/>
  <c r="JH108" i="14" s="1"/>
  <c r="JF78" i="14"/>
  <c r="JG78" i="14" s="1"/>
  <c r="JH78" i="14" s="1"/>
  <c r="JD172" i="14"/>
  <c r="JE172" i="14" s="1"/>
  <c r="JF172" i="14" s="1"/>
  <c r="JG172" i="14" s="1"/>
  <c r="JH172" i="14" s="1"/>
  <c r="HW81" i="1"/>
  <c r="HX81" i="1" s="1"/>
  <c r="HY81" i="1" s="1"/>
  <c r="HZ81" i="1" s="1"/>
  <c r="IA81" i="1" s="1"/>
  <c r="HW89" i="1"/>
  <c r="HX89" i="1" s="1"/>
  <c r="HY89" i="1" s="1"/>
  <c r="HZ89" i="1" s="1"/>
  <c r="IA89" i="1" s="1"/>
  <c r="HW217" i="1"/>
  <c r="HX217" i="1" s="1"/>
  <c r="HY217" i="1" s="1"/>
  <c r="HZ217" i="1" s="1"/>
  <c r="IA217" i="1" s="1"/>
  <c r="EG177" i="3"/>
  <c r="EH177" i="3" s="1"/>
  <c r="EI177" i="3" s="1"/>
  <c r="EJ177" i="3" s="1"/>
  <c r="EK177" i="3" s="1"/>
  <c r="IU92" i="10"/>
  <c r="IV92" i="10" s="1"/>
  <c r="IW92" i="10" s="1"/>
  <c r="IX92" i="10" s="1"/>
  <c r="IY92" i="10" s="1"/>
  <c r="IU91" i="10"/>
  <c r="IV91" i="10" s="1"/>
  <c r="IW91" i="10" s="1"/>
  <c r="IX91" i="10" s="1"/>
  <c r="IY91" i="10" s="1"/>
  <c r="HW77" i="1"/>
  <c r="HX77" i="1"/>
  <c r="HY77" i="1" s="1"/>
  <c r="HZ77" i="1" s="1"/>
  <c r="IA77" i="1" s="1"/>
  <c r="HW74" i="1"/>
  <c r="HX74" i="1"/>
  <c r="HY74" i="1" s="1"/>
  <c r="HZ74" i="1" s="1"/>
  <c r="IA74" i="1" s="1"/>
  <c r="HW163" i="1"/>
  <c r="HX163" i="1" s="1"/>
  <c r="HY163" i="1" s="1"/>
  <c r="HZ163" i="1" s="1"/>
  <c r="IA163" i="1" s="1"/>
  <c r="HW115" i="1"/>
  <c r="HX115" i="1" s="1"/>
  <c r="HY115" i="1" s="1"/>
  <c r="HZ115" i="1" s="1"/>
  <c r="IA115" i="1" s="1"/>
  <c r="HW150" i="1"/>
  <c r="HX150" i="1" s="1"/>
  <c r="HY150" i="1" s="1"/>
  <c r="HZ150" i="1" s="1"/>
  <c r="IA150" i="1" s="1"/>
  <c r="HW179" i="1"/>
  <c r="HX179" i="1" s="1"/>
  <c r="HY179" i="1" s="1"/>
  <c r="HZ179" i="1" s="1"/>
  <c r="IA179" i="1" s="1"/>
  <c r="HW201" i="1"/>
  <c r="HX201" i="1" s="1"/>
  <c r="HY201" i="1" s="1"/>
  <c r="HZ201" i="1" s="1"/>
  <c r="IA201" i="1" s="1"/>
  <c r="EG141" i="3"/>
  <c r="EH141" i="3" s="1"/>
  <c r="EI141" i="3" s="1"/>
  <c r="EJ141" i="3" s="1"/>
  <c r="EK141" i="3" s="1"/>
  <c r="EG142" i="3"/>
  <c r="EH142" i="3" s="1"/>
  <c r="EI142" i="3" s="1"/>
  <c r="EJ142" i="3" s="1"/>
  <c r="EK142" i="3" s="1"/>
  <c r="EG144" i="3"/>
  <c r="EH144" i="3" s="1"/>
  <c r="EI144" i="3" s="1"/>
  <c r="EJ144" i="3" s="1"/>
  <c r="EK144" i="3" s="1"/>
  <c r="EG169" i="3"/>
  <c r="EH169" i="3" s="1"/>
  <c r="EI169" i="3" s="1"/>
  <c r="EJ169" i="3" s="1"/>
  <c r="EK169" i="3" s="1"/>
  <c r="EG178" i="3"/>
  <c r="EH178" i="3" s="1"/>
  <c r="EI178" i="3" s="1"/>
  <c r="EJ178" i="3" s="1"/>
  <c r="EK178" i="3" s="1"/>
  <c r="EG190" i="3"/>
  <c r="EH190" i="3" s="1"/>
  <c r="EI190" i="3" s="1"/>
  <c r="EJ190" i="3" s="1"/>
  <c r="EK190" i="3"/>
  <c r="EG201" i="3"/>
  <c r="EH201" i="3" s="1"/>
  <c r="EI201" i="3" s="1"/>
  <c r="EJ201" i="3" s="1"/>
  <c r="EK201" i="3" s="1"/>
  <c r="EG206" i="3"/>
  <c r="EH206" i="3" s="1"/>
  <c r="EI206" i="3" s="1"/>
  <c r="EJ206" i="3" s="1"/>
  <c r="EK206" i="3" s="1"/>
  <c r="EG208" i="3"/>
  <c r="EH208" i="3" s="1"/>
  <c r="EI208" i="3" s="1"/>
  <c r="EJ208" i="3" s="1"/>
  <c r="EK208" i="3" s="1"/>
  <c r="IU131" i="10"/>
  <c r="IV131" i="10" s="1"/>
  <c r="IW131" i="10"/>
  <c r="IX131" i="10" s="1"/>
  <c r="IY131" i="10" s="1"/>
  <c r="IU67" i="10"/>
  <c r="IV67" i="10" s="1"/>
  <c r="IW67" i="10" s="1"/>
  <c r="IX67" i="10" s="1"/>
  <c r="IY67" i="10" s="1"/>
  <c r="HY105" i="1"/>
  <c r="HZ105" i="1" s="1"/>
  <c r="IA105" i="1" s="1"/>
  <c r="HX135" i="1"/>
  <c r="HY135" i="1" s="1"/>
  <c r="HZ135" i="1"/>
  <c r="IA135" i="1" s="1"/>
  <c r="HW175" i="1"/>
  <c r="HX175" i="1" s="1"/>
  <c r="HY175" i="1" s="1"/>
  <c r="HZ175" i="1" s="1"/>
  <c r="IA175" i="1" s="1"/>
  <c r="HW50" i="1"/>
  <c r="HX50" i="1"/>
  <c r="HY50" i="1" s="1"/>
  <c r="HZ50" i="1" s="1"/>
  <c r="IA50" i="1" s="1"/>
  <c r="HW178" i="1"/>
  <c r="HX178" i="1" s="1"/>
  <c r="HY178" i="1" s="1"/>
  <c r="HZ178" i="1" s="1"/>
  <c r="IA178" i="1" s="1"/>
  <c r="HZ186" i="1"/>
  <c r="IA186" i="1" s="1"/>
  <c r="HW198" i="1"/>
  <c r="HX198" i="1" s="1"/>
  <c r="HY198" i="1" s="1"/>
  <c r="HZ198" i="1" s="1"/>
  <c r="IA198" i="1" s="1"/>
  <c r="HW202" i="1"/>
  <c r="HX202" i="1" s="1"/>
  <c r="HY202" i="1" s="1"/>
  <c r="HZ202" i="1" s="1"/>
  <c r="IA202" i="1" s="1"/>
  <c r="HW206" i="1"/>
  <c r="HX206" i="1" s="1"/>
  <c r="HY206" i="1" s="1"/>
  <c r="HZ206" i="1" s="1"/>
  <c r="IA206" i="1" s="1"/>
  <c r="HW210" i="1"/>
  <c r="HX210" i="1" s="1"/>
  <c r="HY210" i="1" s="1"/>
  <c r="HZ210" i="1" s="1"/>
  <c r="IA210" i="1" s="1"/>
  <c r="HW214" i="1"/>
  <c r="HX214" i="1" s="1"/>
  <c r="HY214" i="1"/>
  <c r="HZ214" i="1" s="1"/>
  <c r="IA214" i="1" s="1"/>
  <c r="HW218" i="1"/>
  <c r="HX218" i="1" s="1"/>
  <c r="HY218" i="1" s="1"/>
  <c r="HZ218" i="1" s="1"/>
  <c r="IA218" i="1" s="1"/>
  <c r="HW220" i="1"/>
  <c r="HX220" i="1" s="1"/>
  <c r="HY220" i="1" s="1"/>
  <c r="HZ220" i="1" s="1"/>
  <c r="IA220" i="1" s="1"/>
  <c r="HX100" i="1"/>
  <c r="HY100" i="1"/>
  <c r="HZ100" i="1" s="1"/>
  <c r="IA100" i="1" s="1"/>
  <c r="AQ5" i="2" a="1"/>
  <c r="AQ5" i="2" s="1"/>
  <c r="IV140" i="10"/>
  <c r="IW140" i="10" s="1"/>
  <c r="IX140" i="10" s="1"/>
  <c r="IY140" i="10" s="1"/>
  <c r="IU128" i="10"/>
  <c r="IV128" i="10" s="1"/>
  <c r="IW128" i="10" s="1"/>
  <c r="IX128" i="10" s="1"/>
  <c r="IY128" i="10" s="1"/>
  <c r="IU127" i="10"/>
  <c r="IV127" i="10" s="1"/>
  <c r="IW127" i="10" s="1"/>
  <c r="IX127" i="10" s="1"/>
  <c r="IY127" i="10" s="1"/>
  <c r="IU95" i="10"/>
  <c r="IV95" i="10"/>
  <c r="IW95" i="10"/>
  <c r="IX95" i="10" s="1"/>
  <c r="IY95" i="10" s="1"/>
  <c r="IU59" i="10"/>
  <c r="IV59" i="10" s="1"/>
  <c r="IW59" i="10" s="1"/>
  <c r="IX59" i="10" s="1"/>
  <c r="IY59" i="10" s="1"/>
  <c r="IU39" i="10"/>
  <c r="IV39" i="10" s="1"/>
  <c r="IW39" i="10" s="1"/>
  <c r="IX39" i="10" s="1"/>
  <c r="IY39" i="10"/>
  <c r="JC3" i="12"/>
  <c r="JD3" i="12" s="1"/>
  <c r="JC12" i="12"/>
  <c r="JD12" i="12"/>
  <c r="IU145" i="10"/>
  <c r="IV145" i="10" s="1"/>
  <c r="IW145" i="10" s="1"/>
  <c r="IX145" i="10"/>
  <c r="IY145" i="10" s="1"/>
  <c r="IU110" i="10"/>
  <c r="IV110" i="10" s="1"/>
  <c r="IW110" i="10" s="1"/>
  <c r="IX110" i="10" s="1"/>
  <c r="IY110" i="10" s="1"/>
  <c r="IU83" i="10"/>
  <c r="IV83" i="10" s="1"/>
  <c r="IW83" i="10" s="1"/>
  <c r="IX83" i="10" s="1"/>
  <c r="IY83" i="10" s="1"/>
  <c r="IU156" i="10"/>
  <c r="IV156" i="10" s="1"/>
  <c r="IW156" i="10" s="1"/>
  <c r="IX156" i="10" s="1"/>
  <c r="IY156" i="10" s="1"/>
  <c r="IU93" i="10"/>
  <c r="IV93" i="10" s="1"/>
  <c r="IW93" i="10"/>
  <c r="IX93" i="10"/>
  <c r="IY93" i="10" s="1"/>
  <c r="IU68" i="10"/>
  <c r="IV68" i="10" s="1"/>
  <c r="IW68" i="10" s="1"/>
  <c r="IX68" i="10" s="1"/>
  <c r="IY68" i="10" s="1"/>
  <c r="IU43" i="10"/>
  <c r="IV43" i="10" s="1"/>
  <c r="IW43" i="10" s="1"/>
  <c r="IX43" i="10" s="1"/>
  <c r="IY43" i="10" s="1"/>
  <c r="HZ153" i="1"/>
  <c r="IA153" i="1" s="1"/>
  <c r="HW82" i="1"/>
  <c r="HX82" i="1" s="1"/>
  <c r="HY82" i="1"/>
  <c r="HZ82" i="1" s="1"/>
  <c r="IA82" i="1" s="1"/>
  <c r="HW110" i="1"/>
  <c r="HX110" i="1" s="1"/>
  <c r="HY110" i="1" s="1"/>
  <c r="HZ110" i="1" s="1"/>
  <c r="IA110" i="1" s="1"/>
  <c r="HX128" i="1"/>
  <c r="HY128" i="1" s="1"/>
  <c r="HZ128" i="1" s="1"/>
  <c r="IA128" i="1" s="1"/>
  <c r="HW170" i="1"/>
  <c r="HX170" i="1"/>
  <c r="HY170" i="1" s="1"/>
  <c r="HZ170" i="1" s="1"/>
  <c r="IA170" i="1" s="1"/>
  <c r="IU129" i="10"/>
  <c r="IV129" i="10" s="1"/>
  <c r="IW129" i="10"/>
  <c r="IX129" i="10" s="1"/>
  <c r="IY129" i="10" s="1"/>
  <c r="IU113" i="10"/>
  <c r="IV113" i="10"/>
  <c r="IW113" i="10" s="1"/>
  <c r="IX113" i="10" s="1"/>
  <c r="IY113" i="10" s="1"/>
  <c r="IU54" i="10"/>
  <c r="IV54" i="10" s="1"/>
  <c r="IW54" i="10" s="1"/>
  <c r="IX54" i="10" s="1"/>
  <c r="IY54" i="10" s="1"/>
  <c r="HW126" i="1"/>
  <c r="HX126" i="1" s="1"/>
  <c r="HY126" i="1" s="1"/>
  <c r="HZ126" i="1" s="1"/>
  <c r="IA126" i="1" s="1"/>
  <c r="HW44" i="1"/>
  <c r="HX44" i="1" s="1"/>
  <c r="HY44" i="1" s="1"/>
  <c r="HZ44" i="1" s="1"/>
  <c r="IA44" i="1" s="1"/>
  <c r="HZ40" i="1"/>
  <c r="IA40" i="1" s="1"/>
  <c r="HW33" i="1"/>
  <c r="HX33" i="1"/>
  <c r="HY33" i="1" s="1"/>
  <c r="HZ33" i="1" s="1"/>
  <c r="IA33" i="1" s="1"/>
  <c r="HY53" i="1"/>
  <c r="HZ53" i="1" s="1"/>
  <c r="IA53" i="1" s="1"/>
  <c r="IU198" i="10"/>
  <c r="IV198" i="10" s="1"/>
  <c r="IW198" i="10" s="1"/>
  <c r="IX198" i="10" s="1"/>
  <c r="IY198" i="10" s="1"/>
  <c r="IU199" i="10"/>
  <c r="IV199" i="10" s="1"/>
  <c r="IW199" i="10" s="1"/>
  <c r="IX199" i="10" s="1"/>
  <c r="IY199" i="10" s="1"/>
  <c r="IU200" i="10"/>
  <c r="IV200" i="10" s="1"/>
  <c r="IW200" i="10" s="1"/>
  <c r="IX200" i="10" s="1"/>
  <c r="IY200" i="10" s="1"/>
  <c r="IU203" i="10"/>
  <c r="IV203" i="10" s="1"/>
  <c r="IW203" i="10" s="1"/>
  <c r="IX203" i="10" s="1"/>
  <c r="IY203" i="10" s="1"/>
  <c r="IU204" i="10"/>
  <c r="IV204" i="10" s="1"/>
  <c r="IW204" i="10" s="1"/>
  <c r="IX204" i="10" s="1"/>
  <c r="IY204" i="10" s="1"/>
  <c r="IU208" i="10"/>
  <c r="IV208" i="10" s="1"/>
  <c r="IW208" i="10" s="1"/>
  <c r="IX208" i="10"/>
  <c r="IY208" i="10"/>
  <c r="IU209" i="10"/>
  <c r="IV209" i="10" s="1"/>
  <c r="IW209" i="10" s="1"/>
  <c r="IX209" i="10" s="1"/>
  <c r="IY209" i="10" s="1"/>
  <c r="IU210" i="10"/>
  <c r="IV210" i="10"/>
  <c r="IW210" i="10" s="1"/>
  <c r="IX210" i="10"/>
  <c r="IY210" i="10" s="1"/>
  <c r="IU211" i="10"/>
  <c r="IV211" i="10" s="1"/>
  <c r="IW211" i="10" s="1"/>
  <c r="IX211" i="10" s="1"/>
  <c r="IY211" i="10" s="1"/>
  <c r="IU214" i="10"/>
  <c r="IV214" i="10" s="1"/>
  <c r="IW214" i="10" s="1"/>
  <c r="IX214" i="10" s="1"/>
  <c r="IY214" i="10" s="1"/>
  <c r="IU216" i="10"/>
  <c r="IV216" i="10" s="1"/>
  <c r="IW216" i="10" s="1"/>
  <c r="IX216" i="10" s="1"/>
  <c r="IY216" i="10" s="1"/>
  <c r="IU217" i="10"/>
  <c r="IV217" i="10" s="1"/>
  <c r="IW217" i="10"/>
  <c r="IX217" i="10" s="1"/>
  <c r="IY217" i="10" s="1"/>
  <c r="IU219" i="10"/>
  <c r="IV219" i="10"/>
  <c r="IW219" i="10" s="1"/>
  <c r="IX219" i="10" s="1"/>
  <c r="IY219" i="10" s="1"/>
  <c r="IU220" i="10"/>
  <c r="IV220" i="10" s="1"/>
  <c r="IW220" i="10" s="1"/>
  <c r="IX220" i="10" s="1"/>
  <c r="IY220" i="10" s="1"/>
  <c r="IU224" i="10"/>
  <c r="IV224" i="10" s="1"/>
  <c r="IW224" i="10" s="1"/>
  <c r="IX224" i="10" s="1"/>
  <c r="IY224" i="10" s="1"/>
  <c r="IU225" i="10"/>
  <c r="IV225" i="10" s="1"/>
  <c r="IW225" i="10" s="1"/>
  <c r="IX225" i="10" s="1"/>
  <c r="IY225" i="10" s="1"/>
  <c r="IU226" i="10"/>
  <c r="IV226" i="10" s="1"/>
  <c r="IW226" i="10" s="1"/>
  <c r="IX226" i="10" s="1"/>
  <c r="IY226" i="10" s="1"/>
  <c r="IU227" i="10"/>
  <c r="IV227" i="10" s="1"/>
  <c r="IW227" i="10" s="1"/>
  <c r="IX227" i="10" s="1"/>
  <c r="IY227" i="10" s="1"/>
  <c r="IU229" i="10"/>
  <c r="IV229" i="10" s="1"/>
  <c r="IW229" i="10" s="1"/>
  <c r="IX229" i="10" s="1"/>
  <c r="IY229" i="10" s="1"/>
  <c r="IU232" i="10"/>
  <c r="IV232" i="10"/>
  <c r="IW232" i="10" s="1"/>
  <c r="IX232" i="10" s="1"/>
  <c r="IY232" i="10" s="1"/>
  <c r="IU233" i="10"/>
  <c r="IV233" i="10"/>
  <c r="IW233" i="10" s="1"/>
  <c r="IX233" i="10" s="1"/>
  <c r="IY233" i="10" s="1"/>
  <c r="IU234" i="10"/>
  <c r="IV234" i="10" s="1"/>
  <c r="IW234" i="10" s="1"/>
  <c r="IX234" i="10"/>
  <c r="IY234" i="10" s="1"/>
  <c r="IU235" i="10"/>
  <c r="IV235" i="10"/>
  <c r="IW235" i="10" s="1"/>
  <c r="IX235" i="10" s="1"/>
  <c r="IY235" i="10" s="1"/>
  <c r="IU237" i="10"/>
  <c r="IV237" i="10"/>
  <c r="IW237" i="10"/>
  <c r="IX237" i="10"/>
  <c r="IY237" i="10" s="1"/>
  <c r="IU238" i="10"/>
  <c r="IV238" i="10" s="1"/>
  <c r="IW238" i="10" s="1"/>
  <c r="IX238" i="10" s="1"/>
  <c r="IY238" i="10" s="1"/>
  <c r="IU178" i="10"/>
  <c r="IV178" i="10"/>
  <c r="IW178" i="10" s="1"/>
  <c r="IX178" i="10" s="1"/>
  <c r="IY178" i="10" s="1"/>
  <c r="IU177" i="10"/>
  <c r="IV177" i="10" s="1"/>
  <c r="IW177" i="10" s="1"/>
  <c r="IX177" i="10"/>
  <c r="IY177" i="10" s="1"/>
  <c r="IU173" i="10"/>
  <c r="IV173" i="10" s="1"/>
  <c r="IW173" i="10" s="1"/>
  <c r="IX173" i="10" s="1"/>
  <c r="IY173" i="10" s="1"/>
  <c r="IU169" i="10"/>
  <c r="IV169" i="10" s="1"/>
  <c r="IW169" i="10"/>
  <c r="IX169" i="10" s="1"/>
  <c r="IY169" i="10" s="1"/>
  <c r="IU165" i="10"/>
  <c r="IV165" i="10" s="1"/>
  <c r="IW165" i="10" s="1"/>
  <c r="IX165" i="10" s="1"/>
  <c r="IY165" i="10" s="1"/>
  <c r="IU160" i="10"/>
  <c r="IV160" i="10" s="1"/>
  <c r="IW160" i="10" s="1"/>
  <c r="IX160" i="10" s="1"/>
  <c r="IY160" i="10" s="1"/>
  <c r="IX150" i="10"/>
  <c r="IY150" i="10" s="1"/>
  <c r="IU148" i="10"/>
  <c r="IV148" i="10" s="1"/>
  <c r="IW148" i="10" s="1"/>
  <c r="IX148" i="10" s="1"/>
  <c r="IY148" i="10" s="1"/>
  <c r="IU123" i="10"/>
  <c r="IV123" i="10" s="1"/>
  <c r="IW123" i="10" s="1"/>
  <c r="IX123" i="10" s="1"/>
  <c r="IY123" i="10" s="1"/>
  <c r="IU122" i="10"/>
  <c r="IV122" i="10" s="1"/>
  <c r="IW122" i="10" s="1"/>
  <c r="IX122" i="10" s="1"/>
  <c r="IY122" i="10" s="1"/>
  <c r="IU121" i="10"/>
  <c r="IV121" i="10" s="1"/>
  <c r="IW121" i="10" s="1"/>
  <c r="IX121" i="10" s="1"/>
  <c r="IY121" i="10" s="1"/>
  <c r="IU119" i="10"/>
  <c r="IV119" i="10" s="1"/>
  <c r="IW119" i="10"/>
  <c r="IX119" i="10" s="1"/>
  <c r="IY119" i="10" s="1"/>
  <c r="IX114" i="10"/>
  <c r="IY114" i="10" s="1"/>
  <c r="IW64" i="10"/>
  <c r="IX64" i="10" s="1"/>
  <c r="IY64" i="10" s="1"/>
  <c r="IU56" i="10"/>
  <c r="IV56" i="10" s="1"/>
  <c r="IW56" i="10" s="1"/>
  <c r="IX56" i="10" s="1"/>
  <c r="IY56" i="10" s="1"/>
  <c r="IU38" i="10"/>
  <c r="IV38" i="10" s="1"/>
  <c r="IW38" i="10" s="1"/>
  <c r="IX38" i="10" s="1"/>
  <c r="IY38" i="10" s="1"/>
  <c r="IU37" i="10"/>
  <c r="IV37" i="10" s="1"/>
  <c r="IW37" i="10" s="1"/>
  <c r="IX37" i="10" s="1"/>
  <c r="IY37" i="10" s="1"/>
  <c r="IU35" i="10"/>
  <c r="IV35" i="10" s="1"/>
  <c r="IW35" i="10" s="1"/>
  <c r="IX35" i="10" s="1"/>
  <c r="IY35" i="10" s="1"/>
  <c r="IU34" i="10"/>
  <c r="IV34" i="10"/>
  <c r="IW34" i="10" s="1"/>
  <c r="IX34" i="10" s="1"/>
  <c r="IY34" i="10" s="1"/>
  <c r="IW27" i="10"/>
  <c r="IX27" i="10" s="1"/>
  <c r="IY27" i="10" s="1"/>
  <c r="IU22" i="10"/>
  <c r="IV22" i="10" s="1"/>
  <c r="IW22" i="10" s="1"/>
  <c r="IX22" i="10" s="1"/>
  <c r="IY22" i="10" s="1"/>
  <c r="IU20" i="10"/>
  <c r="IV20" i="10"/>
  <c r="IW20" i="10" s="1"/>
  <c r="IX20" i="10" s="1"/>
  <c r="IY20" i="10" s="1"/>
  <c r="JC9" i="12"/>
  <c r="JD9" i="12"/>
  <c r="JE9" i="12" s="1"/>
  <c r="JF9" i="12" s="1"/>
  <c r="JG9" i="12" s="1"/>
  <c r="JC11" i="12"/>
  <c r="JD11" i="12"/>
  <c r="JC21" i="12"/>
  <c r="JD21" i="12" s="1"/>
  <c r="JE21" i="12" s="1"/>
  <c r="JF21" i="12" s="1"/>
  <c r="JG21" i="12" s="1"/>
  <c r="JC28" i="12"/>
  <c r="JD28" i="12" s="1"/>
  <c r="JE28" i="12" s="1"/>
  <c r="JC30" i="12"/>
  <c r="JD30" i="12" s="1"/>
  <c r="JE30" i="12" s="1"/>
  <c r="JF30" i="12" s="1"/>
  <c r="JG30" i="12" s="1"/>
  <c r="JC36" i="12"/>
  <c r="JD36" i="12"/>
  <c r="JC39" i="12"/>
  <c r="JD39" i="12"/>
  <c r="JE39" i="12"/>
  <c r="JF39" i="12" s="1"/>
  <c r="JG39" i="12" s="1"/>
  <c r="JD56" i="12"/>
  <c r="JD61" i="12"/>
  <c r="JC64" i="12"/>
  <c r="JD64" i="12" s="1"/>
  <c r="JC69" i="12"/>
  <c r="JD69" i="12" s="1"/>
  <c r="JE69" i="12" s="1"/>
  <c r="JF69" i="12" s="1"/>
  <c r="JG69" i="12" s="1"/>
  <c r="JC72" i="12"/>
  <c r="JD72" i="12" s="1"/>
  <c r="FA87" i="11"/>
  <c r="HW23" i="1"/>
  <c r="HX23" i="1" s="1"/>
  <c r="HY23" i="1" s="1"/>
  <c r="HZ23" i="1" s="1"/>
  <c r="IA23" i="1" s="1"/>
  <c r="HW7" i="1"/>
  <c r="HX7" i="1" s="1"/>
  <c r="HY7" i="1" s="1"/>
  <c r="HZ7" i="1" s="1"/>
  <c r="IA7" i="1" s="1"/>
  <c r="HW16" i="1"/>
  <c r="HX16" i="1" s="1"/>
  <c r="HY16" i="1" s="1"/>
  <c r="HZ16" i="1" s="1"/>
  <c r="IA16" i="1" s="1"/>
  <c r="HX22" i="1"/>
  <c r="HY22" i="1"/>
  <c r="HZ22" i="1" s="1"/>
  <c r="IA22" i="1" s="1"/>
  <c r="HW24" i="1"/>
  <c r="HX24" i="1" s="1"/>
  <c r="HY24" i="1" s="1"/>
  <c r="HZ24" i="1" s="1"/>
  <c r="IA24" i="1" s="1"/>
  <c r="HW29" i="1"/>
  <c r="HX29" i="1" s="1"/>
  <c r="HY29" i="1" s="1"/>
  <c r="HZ29" i="1" s="1"/>
  <c r="IA29" i="1" s="1"/>
  <c r="HX37" i="1"/>
  <c r="HW11" i="1"/>
  <c r="HX11" i="1" s="1"/>
  <c r="HY11" i="1" s="1"/>
  <c r="HZ11" i="1" s="1"/>
  <c r="IA11" i="1" s="1"/>
  <c r="HX56" i="1"/>
  <c r="HW65" i="1"/>
  <c r="HX65" i="1" s="1"/>
  <c r="HY65" i="1" s="1"/>
  <c r="HZ65" i="1" s="1"/>
  <c r="IA65" i="1" s="1"/>
  <c r="HW70" i="1"/>
  <c r="HX70" i="1"/>
  <c r="HY70" i="1" s="1"/>
  <c r="HZ70" i="1" s="1"/>
  <c r="IA70" i="1" s="1"/>
  <c r="HX71" i="1"/>
  <c r="HY71" i="1" s="1"/>
  <c r="HZ71" i="1" s="1"/>
  <c r="IA71" i="1" s="1"/>
  <c r="HW79" i="1"/>
  <c r="HX79" i="1"/>
  <c r="HY79" i="1" s="1"/>
  <c r="HZ79" i="1" s="1"/>
  <c r="IA79" i="1" s="1"/>
  <c r="HW87" i="1"/>
  <c r="HX87" i="1" s="1"/>
  <c r="HY87" i="1"/>
  <c r="HZ87" i="1" s="1"/>
  <c r="IA87" i="1" s="1"/>
  <c r="IW24" i="10"/>
  <c r="IX24" i="10" s="1"/>
  <c r="IY24" i="10" s="1"/>
  <c r="JC6" i="12"/>
  <c r="JD6" i="12" s="1"/>
  <c r="JE6" i="12" s="1"/>
  <c r="JF6" i="12" s="1"/>
  <c r="JG6" i="12" s="1"/>
  <c r="IU197" i="10"/>
  <c r="IV197" i="10"/>
  <c r="IW197" i="10" s="1"/>
  <c r="IX197" i="10" s="1"/>
  <c r="IY197" i="10" s="1"/>
  <c r="IU202" i="10"/>
  <c r="IV202" i="10" s="1"/>
  <c r="IW202" i="10" s="1"/>
  <c r="IX202" i="10" s="1"/>
  <c r="IY202" i="10" s="1"/>
  <c r="IU206" i="10"/>
  <c r="IV206" i="10"/>
  <c r="IW206" i="10"/>
  <c r="IX206" i="10"/>
  <c r="IY206" i="10" s="1"/>
  <c r="IU207" i="10"/>
  <c r="IV207" i="10"/>
  <c r="IW207" i="10" s="1"/>
  <c r="IX207" i="10" s="1"/>
  <c r="IY207" i="10" s="1"/>
  <c r="IU212" i="10"/>
  <c r="IV212" i="10"/>
  <c r="IW212" i="10" s="1"/>
  <c r="IX212" i="10" s="1"/>
  <c r="IY212" i="10" s="1"/>
  <c r="IU213" i="10"/>
  <c r="IV213" i="10" s="1"/>
  <c r="IW213" i="10" s="1"/>
  <c r="IX213" i="10"/>
  <c r="IY213" i="10" s="1"/>
  <c r="IU221" i="10"/>
  <c r="IV221" i="10"/>
  <c r="IW221" i="10" s="1"/>
  <c r="IX221" i="10" s="1"/>
  <c r="IY221" i="10" s="1"/>
  <c r="IU223" i="10"/>
  <c r="IV223" i="10"/>
  <c r="IW223" i="10"/>
  <c r="IX223" i="10" s="1"/>
  <c r="IY223" i="10" s="1"/>
  <c r="IU228" i="10"/>
  <c r="IV228" i="10" s="1"/>
  <c r="IW228" i="10" s="1"/>
  <c r="IX228" i="10" s="1"/>
  <c r="IY228" i="10" s="1"/>
  <c r="IU230" i="10"/>
  <c r="IV230" i="10"/>
  <c r="IW230" i="10" s="1"/>
  <c r="IX230" i="10" s="1"/>
  <c r="IY230" i="10" s="1"/>
  <c r="IU231" i="10"/>
  <c r="IV231" i="10"/>
  <c r="IW231" i="10" s="1"/>
  <c r="IX231" i="10" s="1"/>
  <c r="IY231" i="10" s="1"/>
  <c r="IU239" i="10"/>
  <c r="IV239" i="10" s="1"/>
  <c r="IW239" i="10" s="1"/>
  <c r="IX239" i="10" s="1"/>
  <c r="IY239" i="10" s="1"/>
  <c r="IU240" i="10"/>
  <c r="IV240" i="10" s="1"/>
  <c r="IW240" i="10" s="1"/>
  <c r="IX240" i="10" s="1"/>
  <c r="IY240" i="10" s="1"/>
  <c r="IV176" i="10"/>
  <c r="IW176" i="10" s="1"/>
  <c r="IX176" i="10" s="1"/>
  <c r="IY176" i="10" s="1"/>
  <c r="IU143" i="10"/>
  <c r="IV143" i="10"/>
  <c r="IW143" i="10" s="1"/>
  <c r="IX143" i="10" s="1"/>
  <c r="IY143" i="10" s="1"/>
  <c r="JC29" i="12"/>
  <c r="JD29" i="12" s="1"/>
  <c r="JE29" i="12" s="1"/>
  <c r="JF29" i="12" s="1"/>
  <c r="JG29" i="12" s="1"/>
  <c r="JC45" i="12"/>
  <c r="JD45" i="12" s="1"/>
  <c r="JC48" i="12"/>
  <c r="JD48" i="12" s="1"/>
  <c r="JE48" i="12" s="1"/>
  <c r="JF48" i="12" s="1"/>
  <c r="JG48" i="12" s="1"/>
  <c r="JC59" i="12"/>
  <c r="JD59" i="12" s="1"/>
  <c r="JE59" i="12" s="1"/>
  <c r="JC67" i="12"/>
  <c r="JD67" i="12"/>
  <c r="JE67" i="12" s="1"/>
  <c r="JF67" i="12" s="1"/>
  <c r="JG67" i="12" s="1"/>
  <c r="HW93" i="1"/>
  <c r="HX93" i="1" s="1"/>
  <c r="HY93" i="1" s="1"/>
  <c r="HZ93" i="1" s="1"/>
  <c r="IA93" i="1" s="1"/>
  <c r="HW102" i="1"/>
  <c r="HX102" i="1" s="1"/>
  <c r="HY102" i="1" s="1"/>
  <c r="HZ102" i="1" s="1"/>
  <c r="IA102" i="1" s="1"/>
  <c r="HW159" i="1"/>
  <c r="HX159" i="1" s="1"/>
  <c r="HY159" i="1" s="1"/>
  <c r="HZ159" i="1" s="1"/>
  <c r="IA159" i="1" s="1"/>
  <c r="HW118" i="1"/>
  <c r="HX118" i="1" s="1"/>
  <c r="HY118" i="1" s="1"/>
  <c r="HZ118" i="1" s="1"/>
  <c r="IA118" i="1" s="1"/>
  <c r="HW168" i="1"/>
  <c r="HX168" i="1" s="1"/>
  <c r="HY168" i="1" s="1"/>
  <c r="HZ168" i="1" s="1"/>
  <c r="IA168" i="1" s="1"/>
  <c r="HW169" i="1"/>
  <c r="HX169" i="1" s="1"/>
  <c r="HY169" i="1" s="1"/>
  <c r="HZ169" i="1" s="1"/>
  <c r="IA169" i="1" s="1"/>
  <c r="HW129" i="1"/>
  <c r="HX129" i="1"/>
  <c r="HY129" i="1" s="1"/>
  <c r="HZ129" i="1"/>
  <c r="IA129" i="1" s="1"/>
  <c r="HW132" i="1"/>
  <c r="HX132" i="1"/>
  <c r="HY132" i="1" s="1"/>
  <c r="HZ132" i="1" s="1"/>
  <c r="IA132" i="1" s="1"/>
  <c r="HY136" i="1"/>
  <c r="HZ136" i="1"/>
  <c r="IA136" i="1" s="1"/>
  <c r="HW172" i="1"/>
  <c r="HX172" i="1"/>
  <c r="HY172" i="1" s="1"/>
  <c r="HZ172" i="1" s="1"/>
  <c r="IA172" i="1" s="1"/>
  <c r="HX145" i="1"/>
  <c r="HY145" i="1" s="1"/>
  <c r="HZ145" i="1" s="1"/>
  <c r="IA145" i="1" s="1"/>
  <c r="HW154" i="1"/>
  <c r="HX154" i="1" s="1"/>
  <c r="HY154" i="1" s="1"/>
  <c r="HZ154" i="1" s="1"/>
  <c r="IA154" i="1" s="1"/>
  <c r="HW127" i="1"/>
  <c r="HX127" i="1"/>
  <c r="HY127" i="1" s="1"/>
  <c r="HZ127" i="1" s="1"/>
  <c r="IA127" i="1" s="1"/>
  <c r="HW187" i="1"/>
  <c r="HX187" i="1" s="1"/>
  <c r="HY187" i="1" s="1"/>
  <c r="HZ187" i="1" s="1"/>
  <c r="IA187" i="1" s="1"/>
  <c r="HW191" i="1"/>
  <c r="HX191" i="1"/>
  <c r="HY191" i="1" s="1"/>
  <c r="HZ191" i="1" s="1"/>
  <c r="IA191" i="1"/>
  <c r="HW195" i="1"/>
  <c r="HX195" i="1" s="1"/>
  <c r="HY195" i="1"/>
  <c r="HZ195" i="1" s="1"/>
  <c r="IA195" i="1" s="1"/>
  <c r="HW199" i="1"/>
  <c r="HX199" i="1"/>
  <c r="HY199" i="1" s="1"/>
  <c r="HZ199" i="1" s="1"/>
  <c r="IA199" i="1" s="1"/>
  <c r="HW203" i="1"/>
  <c r="HX203" i="1" s="1"/>
  <c r="HY203" i="1" s="1"/>
  <c r="HZ203" i="1" s="1"/>
  <c r="IA203" i="1" s="1"/>
  <c r="HW207" i="1"/>
  <c r="HX207" i="1" s="1"/>
  <c r="HY207" i="1" s="1"/>
  <c r="HZ207" i="1" s="1"/>
  <c r="IA207" i="1" s="1"/>
  <c r="HW211" i="1"/>
  <c r="HX211" i="1" s="1"/>
  <c r="HY211" i="1" s="1"/>
  <c r="HZ211" i="1" s="1"/>
  <c r="IA211" i="1" s="1"/>
  <c r="HW215" i="1"/>
  <c r="HX215" i="1" s="1"/>
  <c r="HY215" i="1" s="1"/>
  <c r="HZ215" i="1" s="1"/>
  <c r="IA215" i="1" s="1"/>
  <c r="HW219" i="1"/>
  <c r="HX219" i="1"/>
  <c r="HY219" i="1" s="1"/>
  <c r="HZ219" i="1" s="1"/>
  <c r="IA219" i="1" s="1"/>
  <c r="IU23" i="10"/>
  <c r="IV23" i="10" s="1"/>
  <c r="IW23" i="10" s="1"/>
  <c r="IX23" i="10" s="1"/>
  <c r="IY23" i="10" s="1"/>
  <c r="HX152" i="1"/>
  <c r="HY152" i="1" s="1"/>
  <c r="HZ152" i="1" s="1"/>
  <c r="IA152" i="1" s="1"/>
  <c r="HW18" i="1"/>
  <c r="HX18" i="1" s="1"/>
  <c r="HY18" i="1" s="1"/>
  <c r="HZ18" i="1" s="1"/>
  <c r="IA18" i="1" s="1"/>
  <c r="HW35" i="1"/>
  <c r="HX35" i="1" s="1"/>
  <c r="HY35" i="1" s="1"/>
  <c r="HZ35" i="1" s="1"/>
  <c r="IA35" i="1" s="1"/>
  <c r="HY25" i="1"/>
  <c r="HZ25" i="1" s="1"/>
  <c r="IA25" i="1" s="1"/>
  <c r="HW26" i="1"/>
  <c r="HX26" i="1" s="1"/>
  <c r="HY26" i="1" s="1"/>
  <c r="HZ26" i="1" s="1"/>
  <c r="IA26" i="1" s="1"/>
  <c r="HW30" i="1"/>
  <c r="HX30" i="1" s="1"/>
  <c r="HY30" i="1" s="1"/>
  <c r="HZ30" i="1" s="1"/>
  <c r="IA30" i="1" s="1"/>
  <c r="HZ45" i="1"/>
  <c r="IA45" i="1"/>
  <c r="HW103" i="1"/>
  <c r="HX103" i="1" s="1"/>
  <c r="HY103" i="1" s="1"/>
  <c r="HZ103" i="1" s="1"/>
  <c r="IA103" i="1" s="1"/>
  <c r="HW98" i="1"/>
  <c r="HX98" i="1" s="1"/>
  <c r="HY98" i="1" s="1"/>
  <c r="HZ98" i="1" s="1"/>
  <c r="IA98" i="1" s="1"/>
  <c r="HW158" i="1"/>
  <c r="HX158" i="1" s="1"/>
  <c r="HY158" i="1" s="1"/>
  <c r="HZ158" i="1" s="1"/>
  <c r="IA158" i="1" s="1"/>
  <c r="HW109" i="1"/>
  <c r="HX109" i="1" s="1"/>
  <c r="HY109" i="1" s="1"/>
  <c r="HZ109" i="1" s="1"/>
  <c r="IA109" i="1" s="1"/>
  <c r="HW160" i="1"/>
  <c r="HX160" i="1" s="1"/>
  <c r="HY160" i="1" s="1"/>
  <c r="HZ160" i="1" s="1"/>
  <c r="IA160" i="1" s="1"/>
  <c r="HW112" i="1"/>
  <c r="HX112" i="1"/>
  <c r="HY112" i="1" s="1"/>
  <c r="HZ112" i="1" s="1"/>
  <c r="IA112" i="1" s="1"/>
  <c r="HW164" i="1"/>
  <c r="HX164" i="1"/>
  <c r="HY164" i="1" s="1"/>
  <c r="HZ164" i="1" s="1"/>
  <c r="IA164" i="1" s="1"/>
  <c r="HY116" i="1"/>
  <c r="HZ116" i="1" s="1"/>
  <c r="IA116" i="1" s="1"/>
  <c r="HW124" i="1"/>
  <c r="HX124" i="1" s="1"/>
  <c r="HY124" i="1" s="1"/>
  <c r="HZ124" i="1" s="1"/>
  <c r="IA124" i="1" s="1"/>
  <c r="HW133" i="1"/>
  <c r="HX133" i="1" s="1"/>
  <c r="HY133" i="1"/>
  <c r="HZ133" i="1"/>
  <c r="IA133" i="1" s="1"/>
  <c r="HW171" i="1"/>
  <c r="HX171" i="1" s="1"/>
  <c r="HY171" i="1"/>
  <c r="HZ171" i="1" s="1"/>
  <c r="IA171" i="1" s="1"/>
  <c r="HW142" i="1"/>
  <c r="HX142" i="1"/>
  <c r="HY142" i="1" s="1"/>
  <c r="HZ142" i="1" s="1"/>
  <c r="IA142" i="1" s="1"/>
  <c r="HW176" i="1"/>
  <c r="HX176" i="1"/>
  <c r="HY176" i="1" s="1"/>
  <c r="HZ176" i="1" s="1"/>
  <c r="IA176" i="1" s="1"/>
  <c r="HW41" i="1"/>
  <c r="HX41" i="1" s="1"/>
  <c r="HY41" i="1" s="1"/>
  <c r="HZ41" i="1" s="1"/>
  <c r="IA41" i="1" s="1"/>
  <c r="HW59" i="1"/>
  <c r="HX59" i="1" s="1"/>
  <c r="HY59" i="1"/>
  <c r="HZ59" i="1"/>
  <c r="IA59" i="1" s="1"/>
  <c r="HW181" i="1"/>
  <c r="HX181" i="1" s="1"/>
  <c r="HY181" i="1" s="1"/>
  <c r="HZ181" i="1" s="1"/>
  <c r="IA181" i="1" s="1"/>
  <c r="HW197" i="1"/>
  <c r="HX197" i="1" s="1"/>
  <c r="HY197" i="1" s="1"/>
  <c r="HZ197" i="1" s="1"/>
  <c r="IA197" i="1" s="1"/>
  <c r="HW200" i="1"/>
  <c r="HX200" i="1" s="1"/>
  <c r="HY200" i="1"/>
  <c r="HZ200" i="1" s="1"/>
  <c r="IA200" i="1" s="1"/>
  <c r="HW216" i="1"/>
  <c r="HX216" i="1" s="1"/>
  <c r="HY216" i="1" s="1"/>
  <c r="HZ216" i="1" s="1"/>
  <c r="IA216" i="1" s="1"/>
  <c r="EG23" i="3"/>
  <c r="EH23" i="3" s="1"/>
  <c r="EI23" i="3" s="1"/>
  <c r="EJ23" i="3" s="1"/>
  <c r="EK23" i="3" s="1"/>
  <c r="EG64" i="3"/>
  <c r="EH64" i="3" s="1"/>
  <c r="EI64" i="3" s="1"/>
  <c r="EJ64" i="3" s="1"/>
  <c r="EK64" i="3" s="1"/>
  <c r="EG84" i="3"/>
  <c r="EH84" i="3" s="1"/>
  <c r="EI84" i="3" s="1"/>
  <c r="EJ84" i="3" s="1"/>
  <c r="EK84" i="3" s="1"/>
  <c r="EG89" i="3"/>
  <c r="EH89" i="3"/>
  <c r="EI89" i="3" s="1"/>
  <c r="EJ89" i="3" s="1"/>
  <c r="EK89" i="3" s="1"/>
  <c r="EG105" i="3"/>
  <c r="EH105" i="3" s="1"/>
  <c r="EI105" i="3" s="1"/>
  <c r="EJ105" i="3" s="1"/>
  <c r="EK105" i="3" s="1"/>
  <c r="EG124" i="3"/>
  <c r="EH124" i="3" s="1"/>
  <c r="EI124" i="3" s="1"/>
  <c r="EJ124" i="3" s="1"/>
  <c r="EK124" i="3" s="1"/>
  <c r="EG135" i="3"/>
  <c r="EH135" i="3" s="1"/>
  <c r="EI135" i="3"/>
  <c r="EJ135" i="3" s="1"/>
  <c r="EK135" i="3" s="1"/>
  <c r="EG147" i="3"/>
  <c r="EH147" i="3" s="1"/>
  <c r="EI147" i="3"/>
  <c r="EJ147" i="3" s="1"/>
  <c r="EK147" i="3" s="1"/>
  <c r="EG148" i="3"/>
  <c r="EH148" i="3" s="1"/>
  <c r="EI148" i="3" s="1"/>
  <c r="EJ148" i="3" s="1"/>
  <c r="EK148" i="3" s="1"/>
  <c r="EG155" i="3"/>
  <c r="EH155" i="3"/>
  <c r="EI155" i="3" s="1"/>
  <c r="EJ155" i="3" s="1"/>
  <c r="EK155" i="3" s="1"/>
  <c r="EG157" i="3"/>
  <c r="EH157" i="3" s="1"/>
  <c r="EI157" i="3" s="1"/>
  <c r="EJ157" i="3" s="1"/>
  <c r="EK157" i="3" s="1"/>
  <c r="EG166" i="3"/>
  <c r="EH166" i="3"/>
  <c r="EI166" i="3" s="1"/>
  <c r="EJ166" i="3" s="1"/>
  <c r="EK166" i="3" s="1"/>
  <c r="EG168" i="3"/>
  <c r="EH168" i="3" s="1"/>
  <c r="EI168" i="3" s="1"/>
  <c r="EJ168" i="3" s="1"/>
  <c r="EK168" i="3" s="1"/>
  <c r="EG183" i="3"/>
  <c r="EH183" i="3" s="1"/>
  <c r="EI183" i="3"/>
  <c r="EJ183" i="3" s="1"/>
  <c r="EK183" i="3" s="1"/>
  <c r="EG184" i="3"/>
  <c r="EH184" i="3" s="1"/>
  <c r="EI184" i="3" s="1"/>
  <c r="EJ184" i="3" s="1"/>
  <c r="EK184" i="3" s="1"/>
  <c r="EG189" i="3"/>
  <c r="EH189" i="3" s="1"/>
  <c r="EI189" i="3" s="1"/>
  <c r="EJ189" i="3" s="1"/>
  <c r="EK189" i="3" s="1"/>
  <c r="EG199" i="3"/>
  <c r="EH199" i="3" s="1"/>
  <c r="EI199" i="3" s="1"/>
  <c r="EJ199" i="3" s="1"/>
  <c r="EK199" i="3" s="1"/>
  <c r="EG202" i="3"/>
  <c r="EH202" i="3" s="1"/>
  <c r="EI202" i="3" s="1"/>
  <c r="EJ202" i="3" s="1"/>
  <c r="EK202" i="3" s="1"/>
  <c r="HW64" i="1"/>
  <c r="HX64" i="1"/>
  <c r="HY64" i="1" s="1"/>
  <c r="HZ64" i="1" s="1"/>
  <c r="IA64" i="1" s="1"/>
  <c r="IU194" i="10"/>
  <c r="IV194" i="10" s="1"/>
  <c r="IW194" i="10" s="1"/>
  <c r="IX194" i="10" s="1"/>
  <c r="IY194" i="10" s="1"/>
  <c r="IU189" i="10"/>
  <c r="IV189" i="10"/>
  <c r="IW189" i="10" s="1"/>
  <c r="IX189" i="10" s="1"/>
  <c r="IY189" i="10" s="1"/>
  <c r="IU186" i="10"/>
  <c r="IV186" i="10"/>
  <c r="IW186" i="10" s="1"/>
  <c r="IX186" i="10" s="1"/>
  <c r="IY186" i="10" s="1"/>
  <c r="IU183" i="10"/>
  <c r="IV183" i="10" s="1"/>
  <c r="IW183" i="10" s="1"/>
  <c r="IX183" i="10" s="1"/>
  <c r="IY183" i="10" s="1"/>
  <c r="IU170" i="10"/>
  <c r="IV170" i="10"/>
  <c r="IW170" i="10" s="1"/>
  <c r="IX170" i="10" s="1"/>
  <c r="IY170" i="10" s="1"/>
  <c r="IY167" i="10"/>
  <c r="IU166" i="10"/>
  <c r="IV166" i="10" s="1"/>
  <c r="IW166" i="10" s="1"/>
  <c r="IX166" i="10" s="1"/>
  <c r="IY166" i="10" s="1"/>
  <c r="IV163" i="10"/>
  <c r="IW163" i="10" s="1"/>
  <c r="IX163" i="10" s="1"/>
  <c r="IY163" i="10" s="1"/>
  <c r="IU157" i="10"/>
  <c r="IV157" i="10"/>
  <c r="IW157" i="10" s="1"/>
  <c r="IX157" i="10" s="1"/>
  <c r="IY157" i="10" s="1"/>
  <c r="IU151" i="10"/>
  <c r="IV151" i="10" s="1"/>
  <c r="IW151" i="10" s="1"/>
  <c r="IX151" i="10" s="1"/>
  <c r="IY151" i="10" s="1"/>
  <c r="IU149" i="10"/>
  <c r="IV149" i="10" s="1"/>
  <c r="IW149" i="10" s="1"/>
  <c r="IX149" i="10" s="1"/>
  <c r="IY149" i="10" s="1"/>
  <c r="IU144" i="10"/>
  <c r="IV144" i="10" s="1"/>
  <c r="IW144" i="10" s="1"/>
  <c r="IX144" i="10" s="1"/>
  <c r="IY144" i="10" s="1"/>
  <c r="IU142" i="10"/>
  <c r="IV142" i="10" s="1"/>
  <c r="IW142" i="10" s="1"/>
  <c r="IX142" i="10" s="1"/>
  <c r="IY142" i="10" s="1"/>
  <c r="IU141" i="10"/>
  <c r="IV141" i="10" s="1"/>
  <c r="IW141" i="10" s="1"/>
  <c r="IX141" i="10" s="1"/>
  <c r="IY141" i="10" s="1"/>
  <c r="IU137" i="10"/>
  <c r="IV137" i="10" s="1"/>
  <c r="IW137" i="10" s="1"/>
  <c r="IX137" i="10" s="1"/>
  <c r="IY137" i="10" s="1"/>
  <c r="IX135" i="10"/>
  <c r="IY135" i="10"/>
  <c r="IU133" i="10"/>
  <c r="IV133" i="10" s="1"/>
  <c r="IW133" i="10" s="1"/>
  <c r="IX133" i="10" s="1"/>
  <c r="IY133" i="10" s="1"/>
  <c r="IU132" i="10"/>
  <c r="IV132" i="10" s="1"/>
  <c r="IW132" i="10" s="1"/>
  <c r="IX132" i="10" s="1"/>
  <c r="IY132" i="10" s="1"/>
  <c r="IU125" i="10"/>
  <c r="IV125" i="10"/>
  <c r="IW125" i="10" s="1"/>
  <c r="IX125" i="10" s="1"/>
  <c r="IY125" i="10" s="1"/>
  <c r="IU124" i="10"/>
  <c r="IV124" i="10"/>
  <c r="IW124" i="10"/>
  <c r="IX124" i="10" s="1"/>
  <c r="IY124" i="10" s="1"/>
  <c r="IU117" i="10"/>
  <c r="IV117" i="10" s="1"/>
  <c r="IW117" i="10" s="1"/>
  <c r="IX117" i="10" s="1"/>
  <c r="IY117" i="10" s="1"/>
  <c r="IX116" i="10"/>
  <c r="IY116" i="10" s="1"/>
  <c r="IV115" i="10"/>
  <c r="IW115" i="10"/>
  <c r="IX115" i="10" s="1"/>
  <c r="IY115" i="10" s="1"/>
  <c r="IU111" i="10"/>
  <c r="IV111" i="10"/>
  <c r="IW111" i="10"/>
  <c r="IX111" i="10" s="1"/>
  <c r="IY111" i="10" s="1"/>
  <c r="IV106" i="10"/>
  <c r="IW106" i="10" s="1"/>
  <c r="IX106" i="10" s="1"/>
  <c r="IY106" i="10" s="1"/>
  <c r="IV105" i="10"/>
  <c r="IW105" i="10"/>
  <c r="IX105" i="10" s="1"/>
  <c r="IY105" i="10" s="1"/>
  <c r="IU104" i="10"/>
  <c r="IV104" i="10" s="1"/>
  <c r="IW104" i="10" s="1"/>
  <c r="IX104" i="10" s="1"/>
  <c r="IY104" i="10" s="1"/>
  <c r="IU98" i="10"/>
  <c r="IV98" i="10" s="1"/>
  <c r="IW98" i="10" s="1"/>
  <c r="IX98" i="10" s="1"/>
  <c r="IY98" i="10" s="1"/>
  <c r="IU97" i="10"/>
  <c r="IV97" i="10" s="1"/>
  <c r="IW97" i="10" s="1"/>
  <c r="IX97" i="10" s="1"/>
  <c r="IY97" i="10" s="1"/>
  <c r="IU96" i="10"/>
  <c r="IV96" i="10"/>
  <c r="IW96" i="10" s="1"/>
  <c r="IX96" i="10" s="1"/>
  <c r="IY96" i="10" s="1"/>
  <c r="IU90" i="10"/>
  <c r="IV90" i="10" s="1"/>
  <c r="IW90" i="10" s="1"/>
  <c r="IX90" i="10" s="1"/>
  <c r="IY90" i="10" s="1"/>
  <c r="IU87" i="10"/>
  <c r="IV87" i="10" s="1"/>
  <c r="IW87" i="10" s="1"/>
  <c r="IX87" i="10" s="1"/>
  <c r="IY87" i="10" s="1"/>
  <c r="IU85" i="10"/>
  <c r="IV85" i="10" s="1"/>
  <c r="IW85" i="10" s="1"/>
  <c r="IX85" i="10" s="1"/>
  <c r="IY85" i="10" s="1"/>
  <c r="IU82" i="10"/>
  <c r="IV82" i="10"/>
  <c r="IW82" i="10"/>
  <c r="IX82" i="10" s="1"/>
  <c r="IY82" i="10" s="1"/>
  <c r="IV80" i="10"/>
  <c r="IW80" i="10" s="1"/>
  <c r="IX80" i="10" s="1"/>
  <c r="IY80" i="10" s="1"/>
  <c r="IU79" i="10"/>
  <c r="IV79" i="10"/>
  <c r="IW79" i="10" s="1"/>
  <c r="IX79" i="10" s="1"/>
  <c r="IY79" i="10" s="1"/>
  <c r="IU78" i="10"/>
  <c r="IV78" i="10" s="1"/>
  <c r="IW78" i="10" s="1"/>
  <c r="IX78" i="10" s="1"/>
  <c r="IY78" i="10" s="1"/>
  <c r="IU75" i="10"/>
  <c r="IV75" i="10"/>
  <c r="IW75" i="10" s="1"/>
  <c r="IX75" i="10" s="1"/>
  <c r="IY75" i="10" s="1"/>
  <c r="IU73" i="10"/>
  <c r="IV73" i="10"/>
  <c r="IW73" i="10"/>
  <c r="IX73" i="10" s="1"/>
  <c r="IY73" i="10" s="1"/>
  <c r="IU72" i="10"/>
  <c r="IV72" i="10" s="1"/>
  <c r="IW72" i="10" s="1"/>
  <c r="IX72" i="10" s="1"/>
  <c r="IY72" i="10" s="1"/>
  <c r="IY65" i="10"/>
  <c r="IU63" i="10"/>
  <c r="IV63" i="10"/>
  <c r="IW63" i="10" s="1"/>
  <c r="IX63" i="10" s="1"/>
  <c r="IY63" i="10" s="1"/>
  <c r="IU60" i="10"/>
  <c r="IV60" i="10" s="1"/>
  <c r="IW60" i="10" s="1"/>
  <c r="IX60" i="10" s="1"/>
  <c r="IY60" i="10" s="1"/>
  <c r="IU58" i="10"/>
  <c r="IV58" i="10" s="1"/>
  <c r="IW58" i="10" s="1"/>
  <c r="IX58" i="10" s="1"/>
  <c r="IY58" i="10" s="1"/>
  <c r="IU52" i="10"/>
  <c r="IV52" i="10" s="1"/>
  <c r="IW52" i="10" s="1"/>
  <c r="IX52" i="10" s="1"/>
  <c r="IY52" i="10" s="1"/>
  <c r="IU49" i="10"/>
  <c r="IV49" i="10"/>
  <c r="IW49" i="10" s="1"/>
  <c r="IX49" i="10" s="1"/>
  <c r="IY49" i="10" s="1"/>
  <c r="IU45" i="10"/>
  <c r="IV45" i="10" s="1"/>
  <c r="IW45" i="10" s="1"/>
  <c r="IX45" i="10" s="1"/>
  <c r="IY45" i="10" s="1"/>
  <c r="IU44" i="10"/>
  <c r="IV44" i="10" s="1"/>
  <c r="IW44" i="10" s="1"/>
  <c r="IX44" i="10" s="1"/>
  <c r="IY44" i="10"/>
  <c r="IU40" i="10"/>
  <c r="IV40" i="10" s="1"/>
  <c r="IW40" i="10" s="1"/>
  <c r="IX40" i="10" s="1"/>
  <c r="IY40" i="10" s="1"/>
  <c r="IU36" i="10"/>
  <c r="IV36" i="10"/>
  <c r="IW36" i="10" s="1"/>
  <c r="IX36" i="10" s="1"/>
  <c r="IY36" i="10" s="1"/>
  <c r="IU32" i="10"/>
  <c r="IV32" i="10" s="1"/>
  <c r="IW32" i="10" s="1"/>
  <c r="IX32" i="10" s="1"/>
  <c r="IY32" i="10" s="1"/>
  <c r="IU30" i="10"/>
  <c r="IV30" i="10" s="1"/>
  <c r="IW30" i="10" s="1"/>
  <c r="IX30" i="10" s="1"/>
  <c r="IY30" i="10" s="1"/>
  <c r="IU26" i="10"/>
  <c r="IV26" i="10" s="1"/>
  <c r="IW26" i="10" s="1"/>
  <c r="IX26" i="10" s="1"/>
  <c r="IY26" i="10" s="1"/>
  <c r="IU25" i="10"/>
  <c r="IV25" i="10" s="1"/>
  <c r="IW25" i="10" s="1"/>
  <c r="IX25" i="10" s="1"/>
  <c r="IY25" i="10" s="1"/>
  <c r="IW21" i="10"/>
  <c r="IX21" i="10"/>
  <c r="IY21" i="10" s="1"/>
  <c r="IU12" i="10"/>
  <c r="IV12" i="10" s="1"/>
  <c r="IW12" i="10" s="1"/>
  <c r="IX12" i="10" s="1"/>
  <c r="IY12" i="10" s="1"/>
  <c r="IU11" i="10"/>
  <c r="IV11" i="10" s="1"/>
  <c r="IW11" i="10" s="1"/>
  <c r="IX11" i="10" s="1"/>
  <c r="IY11" i="10" s="1"/>
  <c r="IU7" i="10"/>
  <c r="IV7" i="10" s="1"/>
  <c r="IW7" i="10" s="1"/>
  <c r="IX7" i="10" s="1"/>
  <c r="IY7" i="10" s="1"/>
  <c r="JC1" i="12"/>
  <c r="JD1" i="12"/>
  <c r="JE1" i="12"/>
  <c r="JF1" i="12" s="1"/>
  <c r="JG1" i="12" s="1"/>
  <c r="JC4" i="12"/>
  <c r="JD4" i="12" s="1"/>
  <c r="JE4" i="12"/>
  <c r="JF4" i="12" s="1"/>
  <c r="JG4" i="12" s="1"/>
  <c r="JC5" i="12"/>
  <c r="JD5" i="12" s="1"/>
  <c r="JE5" i="12" s="1"/>
  <c r="JF5" i="12" s="1"/>
  <c r="JG5" i="12" s="1"/>
  <c r="JC8" i="12"/>
  <c r="JD8" i="12" s="1"/>
  <c r="JE8" i="12" s="1"/>
  <c r="JF8" i="12" s="1"/>
  <c r="JG8" i="12" s="1"/>
  <c r="JE11" i="12"/>
  <c r="JF11" i="12" s="1"/>
  <c r="JG11" i="12" s="1"/>
  <c r="JE12" i="12"/>
  <c r="JF12" i="12" s="1"/>
  <c r="JG12" i="12" s="1"/>
  <c r="JC13" i="12"/>
  <c r="JD13" i="12" s="1"/>
  <c r="JE13" i="12" s="1"/>
  <c r="JF13" i="12" s="1"/>
  <c r="JG13" i="12" s="1"/>
  <c r="JC14" i="12"/>
  <c r="JD14" i="12" s="1"/>
  <c r="JC15" i="12"/>
  <c r="JD15" i="12" s="1"/>
  <c r="JE15" i="12" s="1"/>
  <c r="JF15" i="12" s="1"/>
  <c r="JG15" i="12" s="1"/>
  <c r="JC19" i="12"/>
  <c r="JD19" i="12"/>
  <c r="JE19" i="12" s="1"/>
  <c r="JF19" i="12" s="1"/>
  <c r="JG19" i="12"/>
  <c r="JC20" i="12"/>
  <c r="JD20" i="12" s="1"/>
  <c r="JE20" i="12" s="1"/>
  <c r="JF20" i="12" s="1"/>
  <c r="JG20" i="12" s="1"/>
  <c r="JC24" i="12"/>
  <c r="JD24" i="12" s="1"/>
  <c r="JC25" i="12"/>
  <c r="JD25" i="12" s="1"/>
  <c r="JE25" i="12" s="1"/>
  <c r="JF25" i="12" s="1"/>
  <c r="JG25" i="12" s="1"/>
  <c r="JC26" i="12"/>
  <c r="JD26" i="12" s="1"/>
  <c r="JF28" i="12"/>
  <c r="JG28" i="12" s="1"/>
  <c r="JC31" i="12"/>
  <c r="JD31" i="12" s="1"/>
  <c r="JE31" i="12" s="1"/>
  <c r="JF31" i="12"/>
  <c r="JG31" i="12" s="1"/>
  <c r="JC32" i="12"/>
  <c r="JD32" i="12" s="1"/>
  <c r="JE32" i="12" s="1"/>
  <c r="JF32" i="12" s="1"/>
  <c r="JG32" i="12" s="1"/>
  <c r="JE36" i="12"/>
  <c r="JF36" i="12" s="1"/>
  <c r="JG36" i="12" s="1"/>
  <c r="JC37" i="12"/>
  <c r="JD37" i="12" s="1"/>
  <c r="JE37" i="12" s="1"/>
  <c r="JF37" i="12" s="1"/>
  <c r="JG37" i="12" s="1"/>
  <c r="JD40" i="12"/>
  <c r="JE40" i="12" s="1"/>
  <c r="JF40" i="12" s="1"/>
  <c r="JG40" i="12" s="1"/>
  <c r="JE41" i="12"/>
  <c r="JF41" i="12"/>
  <c r="JG41" i="12"/>
  <c r="JC44" i="12"/>
  <c r="JD44" i="12" s="1"/>
  <c r="JE44" i="12" s="1"/>
  <c r="JF44" i="12" s="1"/>
  <c r="JG44" i="12" s="1"/>
  <c r="JC47" i="12"/>
  <c r="JD47" i="12"/>
  <c r="JE47" i="12" s="1"/>
  <c r="JF47" i="12" s="1"/>
  <c r="JG47" i="12" s="1"/>
  <c r="JC54" i="12"/>
  <c r="JD54" i="12" s="1"/>
  <c r="JE54" i="12" s="1"/>
  <c r="JF54" i="12" s="1"/>
  <c r="JG54" i="12" s="1"/>
  <c r="JC55" i="12"/>
  <c r="JD55" i="12" s="1"/>
  <c r="JE55" i="12" s="1"/>
  <c r="JF55" i="12" s="1"/>
  <c r="JG55" i="12" s="1"/>
  <c r="JC58" i="12"/>
  <c r="JD58" i="12" s="1"/>
  <c r="JF59" i="12"/>
  <c r="JG59" i="12" s="1"/>
  <c r="JC62" i="12"/>
  <c r="JD62" i="12" s="1"/>
  <c r="JE62" i="12" s="1"/>
  <c r="JF62" i="12" s="1"/>
  <c r="JG62" i="12" s="1"/>
  <c r="JC63" i="12"/>
  <c r="JD63" i="12"/>
  <c r="JE63" i="12" s="1"/>
  <c r="JF63" i="12" s="1"/>
  <c r="JG63" i="12" s="1"/>
  <c r="JC66" i="12"/>
  <c r="JD66" i="12" s="1"/>
  <c r="JE66" i="12" s="1"/>
  <c r="JF66" i="12" s="1"/>
  <c r="JG66" i="12" s="1"/>
  <c r="JC70" i="12"/>
  <c r="JD70" i="12" s="1"/>
  <c r="JE70" i="12"/>
  <c r="JF70" i="12" s="1"/>
  <c r="JG70" i="12" s="1"/>
  <c r="JC71" i="12"/>
  <c r="JD71" i="12"/>
  <c r="JE71" i="12" s="1"/>
  <c r="JF71" i="12" s="1"/>
  <c r="JG71" i="12" s="1"/>
  <c r="FD35" i="11"/>
  <c r="FE20" i="11"/>
  <c r="FE21" i="11"/>
  <c r="EG41" i="3"/>
  <c r="EH41" i="3" s="1"/>
  <c r="EI41" i="3" s="1"/>
  <c r="EJ41" i="3" s="1"/>
  <c r="EK41" i="3" s="1"/>
  <c r="EG45" i="3"/>
  <c r="EH45" i="3" s="1"/>
  <c r="EI45" i="3" s="1"/>
  <c r="EJ45" i="3" s="1"/>
  <c r="EK45" i="3" s="1"/>
  <c r="EG67" i="3"/>
  <c r="EH67" i="3" s="1"/>
  <c r="EI67" i="3" s="1"/>
  <c r="EJ67" i="3" s="1"/>
  <c r="EK67" i="3"/>
  <c r="EG77" i="3"/>
  <c r="EH77" i="3" s="1"/>
  <c r="EI77" i="3" s="1"/>
  <c r="EJ77" i="3" s="1"/>
  <c r="EK77" i="3" s="1"/>
  <c r="EG81" i="3"/>
  <c r="EH81" i="3" s="1"/>
  <c r="EI81" i="3" s="1"/>
  <c r="EJ81" i="3" s="1"/>
  <c r="EK81" i="3" s="1"/>
  <c r="EG97" i="3"/>
  <c r="EH97" i="3"/>
  <c r="EI97" i="3" s="1"/>
  <c r="EJ97" i="3" s="1"/>
  <c r="EK97" i="3" s="1"/>
  <c r="HY76" i="1"/>
  <c r="HZ76" i="1" s="1"/>
  <c r="IA76" i="1" s="1"/>
  <c r="HX66" i="1"/>
  <c r="HY66" i="1" s="1"/>
  <c r="HZ66" i="1" s="1"/>
  <c r="IA66" i="1" s="1"/>
  <c r="HW156" i="1"/>
  <c r="HX156" i="1" s="1"/>
  <c r="HY156" i="1" s="1"/>
  <c r="HZ156" i="1" s="1"/>
  <c r="IA156" i="1" s="1"/>
  <c r="IA144" i="1"/>
  <c r="HW151" i="1"/>
  <c r="HX151" i="1" s="1"/>
  <c r="HY151" i="1" s="1"/>
  <c r="HZ151" i="1" s="1"/>
  <c r="IA151" i="1" s="1"/>
  <c r="HW8" i="1"/>
  <c r="HW38" i="1"/>
  <c r="HX38" i="1" s="1"/>
  <c r="HY38" i="1" s="1"/>
  <c r="HZ38" i="1" s="1"/>
  <c r="IA38" i="1" s="1"/>
  <c r="HZ57" i="1"/>
  <c r="IA57" i="1" s="1"/>
  <c r="HX72" i="1"/>
  <c r="HY72" i="1"/>
  <c r="HZ72" i="1" s="1"/>
  <c r="IA72" i="1" s="1"/>
  <c r="HW139" i="1"/>
  <c r="HX139" i="1" s="1"/>
  <c r="HY139" i="1"/>
  <c r="HZ139" i="1"/>
  <c r="IA139" i="1" s="1"/>
  <c r="HW80" i="1"/>
  <c r="HX80" i="1" s="1"/>
  <c r="HY80" i="1" s="1"/>
  <c r="HZ80" i="1" s="1"/>
  <c r="IA80" i="1" s="1"/>
  <c r="HW84" i="1"/>
  <c r="HX84" i="1" s="1"/>
  <c r="HY84" i="1" s="1"/>
  <c r="HZ84" i="1" s="1"/>
  <c r="IA84" i="1" s="1"/>
  <c r="HW91" i="1"/>
  <c r="HX91" i="1" s="1"/>
  <c r="HY91" i="1" s="1"/>
  <c r="HZ91" i="1" s="1"/>
  <c r="IA91" i="1" s="1"/>
  <c r="HW108" i="1"/>
  <c r="HX108" i="1" s="1"/>
  <c r="HY108" i="1" s="1"/>
  <c r="HZ108" i="1" s="1"/>
  <c r="IA108" i="1" s="1"/>
  <c r="HW165" i="1"/>
  <c r="HX165" i="1"/>
  <c r="HY165" i="1"/>
  <c r="HZ165" i="1" s="1"/>
  <c r="IA165" i="1" s="1"/>
  <c r="HX120" i="1"/>
  <c r="HY120" i="1" s="1"/>
  <c r="HZ120" i="1" s="1"/>
  <c r="IA120" i="1" s="1"/>
  <c r="HW155" i="1"/>
  <c r="HX155" i="1" s="1"/>
  <c r="HY155" i="1" s="1"/>
  <c r="HZ155" i="1" s="1"/>
  <c r="IA155" i="1" s="1"/>
  <c r="HW180" i="1"/>
  <c r="HX180" i="1"/>
  <c r="HY180" i="1" s="1"/>
  <c r="HZ180" i="1" s="1"/>
  <c r="IA180" i="1" s="1"/>
  <c r="HW184" i="1"/>
  <c r="HX184" i="1"/>
  <c r="HY184" i="1" s="1"/>
  <c r="HZ184" i="1" s="1"/>
  <c r="IA184" i="1" s="1"/>
  <c r="HW188" i="1"/>
  <c r="HX188" i="1" s="1"/>
  <c r="HY188" i="1" s="1"/>
  <c r="HZ188" i="1" s="1"/>
  <c r="IA188" i="1" s="1"/>
  <c r="HW192" i="1"/>
  <c r="HX192" i="1" s="1"/>
  <c r="HY192" i="1" s="1"/>
  <c r="HZ192" i="1" s="1"/>
  <c r="IA192" i="1" s="1"/>
  <c r="HW196" i="1"/>
  <c r="HX196" i="1"/>
  <c r="HY196" i="1"/>
  <c r="HZ196" i="1" s="1"/>
  <c r="IA196" i="1" s="1"/>
  <c r="HW208" i="1"/>
  <c r="HX208" i="1" s="1"/>
  <c r="HY208" i="1" s="1"/>
  <c r="HZ208" i="1" s="1"/>
  <c r="IA208" i="1" s="1"/>
  <c r="HW212" i="1"/>
  <c r="HX212" i="1" s="1"/>
  <c r="HY212" i="1" s="1"/>
  <c r="HZ212" i="1" s="1"/>
  <c r="IA212" i="1" s="1"/>
  <c r="EG52" i="3"/>
  <c r="EH52" i="3"/>
  <c r="EI52" i="3" s="1"/>
  <c r="EJ52" i="3" s="1"/>
  <c r="EK52" i="3" s="1"/>
  <c r="EG55" i="3"/>
  <c r="EH55" i="3" s="1"/>
  <c r="EI55" i="3"/>
  <c r="EJ55" i="3" s="1"/>
  <c r="EK55" i="3" s="1"/>
  <c r="EG65" i="3"/>
  <c r="EH65" i="3" s="1"/>
  <c r="EI65" i="3" s="1"/>
  <c r="EJ65" i="3" s="1"/>
  <c r="EK65" i="3" s="1"/>
  <c r="EG51" i="3"/>
  <c r="EH51" i="3" s="1"/>
  <c r="EI51" i="3" s="1"/>
  <c r="EJ51" i="3" s="1"/>
  <c r="EK51" i="3" s="1"/>
  <c r="EG71" i="3"/>
  <c r="EH71" i="3" s="1"/>
  <c r="EI71" i="3" s="1"/>
  <c r="EJ71" i="3" s="1"/>
  <c r="EK71" i="3" s="1"/>
  <c r="EG80" i="3"/>
  <c r="EH80" i="3"/>
  <c r="EI80" i="3" s="1"/>
  <c r="EJ80" i="3" s="1"/>
  <c r="EK80" i="3" s="1"/>
  <c r="EG82" i="3"/>
  <c r="EH82" i="3" s="1"/>
  <c r="EI82" i="3" s="1"/>
  <c r="EJ82" i="3" s="1"/>
  <c r="EK82" i="3" s="1"/>
  <c r="EG107" i="3"/>
  <c r="EH107" i="3" s="1"/>
  <c r="EI107" i="3" s="1"/>
  <c r="EJ107" i="3" s="1"/>
  <c r="EK107" i="3" s="1"/>
  <c r="EG112" i="3"/>
  <c r="EH112" i="3"/>
  <c r="EI112" i="3"/>
  <c r="EJ112" i="3" s="1"/>
  <c r="EK112" i="3" s="1"/>
  <c r="EG120" i="3"/>
  <c r="EH120" i="3" s="1"/>
  <c r="EI120" i="3"/>
  <c r="EJ120" i="3" s="1"/>
  <c r="EK120" i="3" s="1"/>
  <c r="EG129" i="3"/>
  <c r="EH129" i="3" s="1"/>
  <c r="EI129" i="3" s="1"/>
  <c r="EJ129" i="3" s="1"/>
  <c r="EK129" i="3" s="1"/>
  <c r="AQ7" i="2" a="1"/>
  <c r="AQ7" i="2" s="1"/>
  <c r="AP7" i="2" s="1" a="1"/>
  <c r="AQ12" i="2" a="1"/>
  <c r="AQ12" i="2" s="1"/>
  <c r="AP12" i="2" s="1" a="1"/>
  <c r="AQ11" i="2" a="1"/>
  <c r="AQ11" i="2" s="1"/>
  <c r="AP11" i="2" s="1" a="1"/>
  <c r="AQ15" i="2" a="1"/>
  <c r="AQ15" i="2" s="1"/>
  <c r="AP15" i="2" s="1" a="1"/>
  <c r="AM6" i="2" a="1"/>
  <c r="AM6" i="2" s="1"/>
  <c r="AL6" i="2" s="1" a="1"/>
  <c r="AM18" i="2" a="1"/>
  <c r="AM18" i="2" s="1"/>
  <c r="AM5" i="2" a="1"/>
  <c r="AM5" i="2" s="1"/>
  <c r="AL5" i="2" s="1" a="1"/>
  <c r="AM14" i="2" a="1"/>
  <c r="AM14" i="2" s="1"/>
  <c r="AM9" i="2" a="1"/>
  <c r="AM9" i="2" s="1"/>
  <c r="AL9" i="2" s="1" a="1"/>
  <c r="EG7" i="3"/>
  <c r="EH7" i="3"/>
  <c r="EI7" i="3"/>
  <c r="EJ7" i="3" s="1"/>
  <c r="EK7" i="3" s="1"/>
  <c r="EG8" i="3"/>
  <c r="EG9" i="3"/>
  <c r="EH9" i="3"/>
  <c r="EI9" i="3" s="1"/>
  <c r="EJ9" i="3" s="1"/>
  <c r="EK9" i="3" s="1"/>
  <c r="EG10" i="3"/>
  <c r="EH10" i="3" s="1"/>
  <c r="EI10" i="3" s="1"/>
  <c r="EJ10" i="3" s="1"/>
  <c r="EK10" i="3" s="1"/>
  <c r="EG11" i="3"/>
  <c r="EH11" i="3"/>
  <c r="EI11" i="3" s="1"/>
  <c r="EJ11" i="3" s="1"/>
  <c r="EK11" i="3" s="1"/>
  <c r="EG12" i="3"/>
  <c r="EH12" i="3"/>
  <c r="EI12" i="3" s="1"/>
  <c r="EJ12" i="3" s="1"/>
  <c r="EK12" i="3" s="1"/>
  <c r="EG13" i="3"/>
  <c r="EH13" i="3" s="1"/>
  <c r="EG14" i="3"/>
  <c r="EH14" i="3" s="1"/>
  <c r="EI14" i="3" s="1"/>
  <c r="EJ14" i="3" s="1"/>
  <c r="EK14" i="3" s="1"/>
  <c r="EG15" i="3"/>
  <c r="EH15" i="3" s="1"/>
  <c r="EI15" i="3" s="1"/>
  <c r="EJ15" i="3" s="1"/>
  <c r="EK15" i="3" s="1"/>
  <c r="EG16" i="3"/>
  <c r="EH16" i="3" s="1"/>
  <c r="EI16" i="3" s="1"/>
  <c r="EJ16" i="3" s="1"/>
  <c r="EK16" i="3" s="1"/>
  <c r="EG17" i="3"/>
  <c r="EH17" i="3"/>
  <c r="EI17" i="3"/>
  <c r="EJ17" i="3"/>
  <c r="EK17" i="3" s="1"/>
  <c r="EG18" i="3"/>
  <c r="EH18" i="3" s="1"/>
  <c r="EI18" i="3" s="1"/>
  <c r="EJ18" i="3" s="1"/>
  <c r="EK18" i="3" s="1"/>
  <c r="EG19" i="3"/>
  <c r="EH19" i="3"/>
  <c r="EI19" i="3" s="1"/>
  <c r="EJ19" i="3" s="1"/>
  <c r="EK19" i="3" s="1"/>
  <c r="EG20" i="3"/>
  <c r="EH20" i="3" s="1"/>
  <c r="EI20" i="3" s="1"/>
  <c r="EJ20" i="3"/>
  <c r="EK20" i="3" s="1"/>
  <c r="EG21" i="3"/>
  <c r="EH21" i="3" s="1"/>
  <c r="EI21" i="3" s="1"/>
  <c r="EJ21" i="3" s="1"/>
  <c r="EK21" i="3" s="1"/>
  <c r="EG22" i="3"/>
  <c r="EH22" i="3" s="1"/>
  <c r="EI22" i="3" s="1"/>
  <c r="EJ22" i="3" s="1"/>
  <c r="EK22" i="3" s="1"/>
  <c r="EG24" i="3"/>
  <c r="EH24" i="3" s="1"/>
  <c r="EI24" i="3" s="1"/>
  <c r="EJ24" i="3" s="1"/>
  <c r="EK24" i="3" s="1"/>
  <c r="EG25" i="3"/>
  <c r="EH25" i="3" s="1"/>
  <c r="EI25" i="3" s="1"/>
  <c r="EJ25" i="3" s="1"/>
  <c r="EK25" i="3" s="1"/>
  <c r="EG26" i="3"/>
  <c r="EH26" i="3" s="1"/>
  <c r="EI26" i="3"/>
  <c r="EJ26" i="3"/>
  <c r="EK26" i="3" s="1"/>
  <c r="EG27" i="3"/>
  <c r="EH27" i="3" s="1"/>
  <c r="EI27" i="3" s="1"/>
  <c r="EJ27" i="3" s="1"/>
  <c r="EK27" i="3" s="1"/>
  <c r="EG28" i="3"/>
  <c r="EH28" i="3" s="1"/>
  <c r="EI28" i="3" s="1"/>
  <c r="EJ28" i="3" s="1"/>
  <c r="EK28" i="3" s="1"/>
  <c r="EG29" i="3"/>
  <c r="EH29" i="3"/>
  <c r="EI29" i="3" s="1"/>
  <c r="EJ29" i="3" s="1"/>
  <c r="EK29" i="3" s="1"/>
  <c r="EG30" i="3"/>
  <c r="EH30" i="3" s="1"/>
  <c r="EI30" i="3" s="1"/>
  <c r="EJ30" i="3" s="1"/>
  <c r="EK30" i="3" s="1"/>
  <c r="EG31" i="3"/>
  <c r="EH31" i="3" s="1"/>
  <c r="EI31" i="3" s="1"/>
  <c r="EJ31" i="3" s="1"/>
  <c r="EK31" i="3" s="1"/>
  <c r="EG32" i="3"/>
  <c r="EH32" i="3" s="1"/>
  <c r="EI32" i="3" s="1"/>
  <c r="EJ32" i="3" s="1"/>
  <c r="EK32" i="3" s="1"/>
  <c r="EG33" i="3"/>
  <c r="EH33" i="3" s="1"/>
  <c r="EI33" i="3" s="1"/>
  <c r="EJ33" i="3" s="1"/>
  <c r="EK33" i="3" s="1"/>
  <c r="EG34" i="3"/>
  <c r="EH34" i="3"/>
  <c r="EI34" i="3" s="1"/>
  <c r="EJ34" i="3" s="1"/>
  <c r="EK34" i="3" s="1"/>
  <c r="EG35" i="3"/>
  <c r="EH35" i="3" s="1"/>
  <c r="EI35" i="3" s="1"/>
  <c r="EJ35" i="3" s="1"/>
  <c r="EK35" i="3" s="1"/>
  <c r="EG36" i="3"/>
  <c r="EH36" i="3"/>
  <c r="EI36" i="3" s="1"/>
  <c r="EJ36" i="3" s="1"/>
  <c r="EK36" i="3" s="1"/>
  <c r="EG37" i="3"/>
  <c r="EH37" i="3" s="1"/>
  <c r="EI37" i="3" s="1"/>
  <c r="EJ37" i="3" s="1"/>
  <c r="EK37" i="3" s="1"/>
  <c r="EG38" i="3"/>
  <c r="EH38" i="3" s="1"/>
  <c r="EI38" i="3" s="1"/>
  <c r="EJ38" i="3" s="1"/>
  <c r="EK38" i="3" s="1"/>
  <c r="EG39" i="3"/>
  <c r="EH39" i="3"/>
  <c r="EI39" i="3"/>
  <c r="EJ39" i="3" s="1"/>
  <c r="EK39" i="3" s="1"/>
  <c r="EG40" i="3"/>
  <c r="EH40" i="3" s="1"/>
  <c r="EI40" i="3" s="1"/>
  <c r="EJ40" i="3" s="1"/>
  <c r="EK40" i="3" s="1"/>
  <c r="EG42" i="3"/>
  <c r="EH42" i="3" s="1"/>
  <c r="EI42" i="3" s="1"/>
  <c r="EJ42" i="3" s="1"/>
  <c r="EK42" i="3" s="1"/>
  <c r="EG43" i="3"/>
  <c r="EH43" i="3"/>
  <c r="EI43" i="3" s="1"/>
  <c r="EJ43" i="3" s="1"/>
  <c r="EK43" i="3" s="1"/>
  <c r="EG44" i="3"/>
  <c r="EH44" i="3" s="1"/>
  <c r="EI44" i="3" s="1"/>
  <c r="EJ44" i="3" s="1"/>
  <c r="EK44" i="3" s="1"/>
  <c r="EG46" i="3"/>
  <c r="EH46" i="3" s="1"/>
  <c r="EI46" i="3" s="1"/>
  <c r="EJ46" i="3" s="1"/>
  <c r="EK46" i="3" s="1"/>
  <c r="EG48" i="3"/>
  <c r="EH48" i="3"/>
  <c r="EI48" i="3"/>
  <c r="EJ48" i="3" s="1"/>
  <c r="EK48" i="3" s="1"/>
  <c r="EG49" i="3"/>
  <c r="EH49" i="3" s="1"/>
  <c r="EI49" i="3" s="1"/>
  <c r="EJ49" i="3" s="1"/>
  <c r="EK49" i="3" s="1"/>
  <c r="EG50" i="3"/>
  <c r="EH50" i="3"/>
  <c r="EI50" i="3" s="1"/>
  <c r="EJ50" i="3" s="1"/>
  <c r="EK50" i="3" s="1"/>
  <c r="EG53" i="3"/>
  <c r="EH53" i="3" s="1"/>
  <c r="EI53" i="3" s="1"/>
  <c r="EJ53" i="3" s="1"/>
  <c r="EK53" i="3" s="1"/>
  <c r="EG54" i="3"/>
  <c r="EH54" i="3" s="1"/>
  <c r="EI54" i="3" s="1"/>
  <c r="EJ54" i="3" s="1"/>
  <c r="EK54" i="3" s="1"/>
  <c r="EG56" i="3"/>
  <c r="EH56" i="3"/>
  <c r="EI56" i="3"/>
  <c r="EJ56" i="3"/>
  <c r="EK56" i="3" s="1"/>
  <c r="EG57" i="3"/>
  <c r="EH57" i="3" s="1"/>
  <c r="EI57" i="3" s="1"/>
  <c r="EJ57" i="3" s="1"/>
  <c r="EK57" i="3" s="1"/>
  <c r="EG58" i="3"/>
  <c r="EH58" i="3" s="1"/>
  <c r="EI58" i="3" s="1"/>
  <c r="EJ58" i="3" s="1"/>
  <c r="EK58" i="3" s="1"/>
  <c r="EG59" i="3"/>
  <c r="EH59" i="3" s="1"/>
  <c r="EI59" i="3" s="1"/>
  <c r="EJ59" i="3" s="1"/>
  <c r="EK59" i="3" s="1"/>
  <c r="EG60" i="3"/>
  <c r="EH60" i="3" s="1"/>
  <c r="EI60" i="3" s="1"/>
  <c r="EJ60" i="3" s="1"/>
  <c r="EK60" i="3" s="1"/>
  <c r="EG61" i="3"/>
  <c r="EH61" i="3" s="1"/>
  <c r="EI61" i="3" s="1"/>
  <c r="EJ61" i="3" s="1"/>
  <c r="EK61" i="3" s="1"/>
  <c r="EG62" i="3"/>
  <c r="EH62" i="3" s="1"/>
  <c r="EI62" i="3" s="1"/>
  <c r="EJ62" i="3" s="1"/>
  <c r="EK62" i="3" s="1"/>
  <c r="EG63" i="3"/>
  <c r="EH63" i="3" s="1"/>
  <c r="EI63" i="3" s="1"/>
  <c r="EJ63" i="3" s="1"/>
  <c r="EK63" i="3" s="1"/>
  <c r="EG66" i="3"/>
  <c r="EH66" i="3" s="1"/>
  <c r="EI66" i="3" s="1"/>
  <c r="EJ66" i="3" s="1"/>
  <c r="EK66" i="3" s="1"/>
  <c r="EG68" i="3"/>
  <c r="EH68" i="3" s="1"/>
  <c r="EI68" i="3" s="1"/>
  <c r="EJ68" i="3" s="1"/>
  <c r="EK68" i="3" s="1"/>
  <c r="EG69" i="3"/>
  <c r="EH69" i="3" s="1"/>
  <c r="EI69" i="3" s="1"/>
  <c r="EJ69" i="3" s="1"/>
  <c r="EK69" i="3" s="1"/>
  <c r="EG70" i="3"/>
  <c r="EH70" i="3"/>
  <c r="EI70" i="3"/>
  <c r="EJ70" i="3" s="1"/>
  <c r="EK70" i="3" s="1"/>
  <c r="EG72" i="3"/>
  <c r="EH72" i="3" s="1"/>
  <c r="EI72" i="3" s="1"/>
  <c r="EJ72" i="3" s="1"/>
  <c r="EK72" i="3" s="1"/>
  <c r="EG73" i="3"/>
  <c r="EH73" i="3" s="1"/>
  <c r="EI73" i="3" s="1"/>
  <c r="EJ73" i="3" s="1"/>
  <c r="EK73" i="3" s="1"/>
  <c r="EG74" i="3"/>
  <c r="EH74" i="3" s="1"/>
  <c r="EI74" i="3" s="1"/>
  <c r="EJ74" i="3" s="1"/>
  <c r="EK74" i="3" s="1"/>
  <c r="EG75" i="3"/>
  <c r="EH75" i="3" s="1"/>
  <c r="EI75" i="3" s="1"/>
  <c r="EJ75" i="3" s="1"/>
  <c r="EK75" i="3" s="1"/>
  <c r="EG76" i="3"/>
  <c r="EH76" i="3"/>
  <c r="EI76" i="3"/>
  <c r="EJ76" i="3" s="1"/>
  <c r="EK76" i="3" s="1"/>
  <c r="EG78" i="3"/>
  <c r="EH78" i="3" s="1"/>
  <c r="EI78" i="3" s="1"/>
  <c r="EJ78" i="3" s="1"/>
  <c r="EK78" i="3" s="1"/>
  <c r="EG79" i="3"/>
  <c r="EH79" i="3"/>
  <c r="EI79" i="3" s="1"/>
  <c r="EJ79" i="3" s="1"/>
  <c r="EK79" i="3" s="1"/>
  <c r="EG83" i="3"/>
  <c r="EH83" i="3"/>
  <c r="EI83" i="3" s="1"/>
  <c r="EJ83" i="3" s="1"/>
  <c r="EK83" i="3" s="1"/>
  <c r="EG85" i="3"/>
  <c r="EH85" i="3" s="1"/>
  <c r="EI85" i="3" s="1"/>
  <c r="EJ85" i="3" s="1"/>
  <c r="EK85" i="3" s="1"/>
  <c r="EG86" i="3"/>
  <c r="EH86" i="3"/>
  <c r="EI86" i="3" s="1"/>
  <c r="EJ86" i="3" s="1"/>
  <c r="EK86" i="3" s="1"/>
  <c r="EG87" i="3"/>
  <c r="EH87" i="3" s="1"/>
  <c r="EI87" i="3" s="1"/>
  <c r="EJ87" i="3" s="1"/>
  <c r="EK87" i="3" s="1"/>
  <c r="EG88" i="3"/>
  <c r="EH88" i="3" s="1"/>
  <c r="EI88" i="3" s="1"/>
  <c r="EJ88" i="3" s="1"/>
  <c r="EK88" i="3" s="1"/>
  <c r="EG90" i="3"/>
  <c r="EH90" i="3" s="1"/>
  <c r="EI90" i="3" s="1"/>
  <c r="EJ90" i="3" s="1"/>
  <c r="EK90" i="3" s="1"/>
  <c r="EG91" i="3"/>
  <c r="EH91" i="3" s="1"/>
  <c r="EI91" i="3" s="1"/>
  <c r="EJ91" i="3" s="1"/>
  <c r="EK91" i="3" s="1"/>
  <c r="EG92" i="3"/>
  <c r="EH92" i="3" s="1"/>
  <c r="EI92" i="3" s="1"/>
  <c r="EJ92" i="3" s="1"/>
  <c r="EK92" i="3" s="1"/>
  <c r="EG93" i="3"/>
  <c r="EH93" i="3"/>
  <c r="EI93" i="3" s="1"/>
  <c r="EJ93" i="3" s="1"/>
  <c r="EK93" i="3" s="1"/>
  <c r="EG94" i="3"/>
  <c r="EH94" i="3" s="1"/>
  <c r="EI94" i="3" s="1"/>
  <c r="EJ94" i="3" s="1"/>
  <c r="EK94" i="3" s="1"/>
  <c r="EG95" i="3"/>
  <c r="EH95" i="3"/>
  <c r="EI95" i="3" s="1"/>
  <c r="EJ95" i="3" s="1"/>
  <c r="EK95" i="3" s="1"/>
  <c r="EG96" i="3"/>
  <c r="EH96" i="3" s="1"/>
  <c r="EI96" i="3" s="1"/>
  <c r="EJ96" i="3" s="1"/>
  <c r="EK96" i="3" s="1"/>
  <c r="EG98" i="3"/>
  <c r="EH98" i="3" s="1"/>
  <c r="EI98" i="3" s="1"/>
  <c r="EJ98" i="3" s="1"/>
  <c r="EK98" i="3" s="1"/>
  <c r="EG99" i="3"/>
  <c r="EH99" i="3"/>
  <c r="EI99" i="3"/>
  <c r="EJ99" i="3" s="1"/>
  <c r="EK99" i="3" s="1"/>
  <c r="EG100" i="3"/>
  <c r="EH100" i="3" s="1"/>
  <c r="EI100" i="3" s="1"/>
  <c r="EJ100" i="3" s="1"/>
  <c r="EK100" i="3" s="1"/>
  <c r="EG101" i="3"/>
  <c r="EH101" i="3" s="1"/>
  <c r="EI101" i="3" s="1"/>
  <c r="EJ101" i="3" s="1"/>
  <c r="EK101" i="3" s="1"/>
  <c r="EG102" i="3"/>
  <c r="EH102" i="3" s="1"/>
  <c r="EI102" i="3" s="1"/>
  <c r="EJ102" i="3"/>
  <c r="EK102" i="3"/>
  <c r="EG103" i="3"/>
  <c r="EH103" i="3" s="1"/>
  <c r="EI103" i="3" s="1"/>
  <c r="EJ103" i="3" s="1"/>
  <c r="EK103" i="3" s="1"/>
  <c r="EG104" i="3"/>
  <c r="EH104" i="3"/>
  <c r="EI104" i="3"/>
  <c r="EJ104" i="3" s="1"/>
  <c r="EK104" i="3" s="1"/>
  <c r="EG106" i="3"/>
  <c r="EH106" i="3" s="1"/>
  <c r="EI106" i="3" s="1"/>
  <c r="EJ106" i="3" s="1"/>
  <c r="EK106" i="3" s="1"/>
  <c r="EG108" i="3"/>
  <c r="EH108" i="3" s="1"/>
  <c r="EI108" i="3" s="1"/>
  <c r="EJ108" i="3" s="1"/>
  <c r="EK108" i="3" s="1"/>
  <c r="EG109" i="3"/>
  <c r="EH109" i="3"/>
  <c r="EI109" i="3" s="1"/>
  <c r="EJ109" i="3" s="1"/>
  <c r="EK109" i="3" s="1"/>
  <c r="EG110" i="3"/>
  <c r="EH110" i="3" s="1"/>
  <c r="EI110" i="3" s="1"/>
  <c r="EJ110" i="3" s="1"/>
  <c r="EK110" i="3" s="1"/>
  <c r="EG111" i="3"/>
  <c r="EH111" i="3" s="1"/>
  <c r="EI111" i="3" s="1"/>
  <c r="EJ111" i="3" s="1"/>
  <c r="EK111" i="3" s="1"/>
  <c r="EG113" i="3"/>
  <c r="EH113" i="3"/>
  <c r="EI113" i="3"/>
  <c r="EJ113" i="3"/>
  <c r="EK113" i="3"/>
  <c r="EG114" i="3"/>
  <c r="EH114" i="3" s="1"/>
  <c r="EI114" i="3" s="1"/>
  <c r="EJ114" i="3" s="1"/>
  <c r="EK114" i="3" s="1"/>
  <c r="EG115" i="3"/>
  <c r="EH115" i="3" s="1"/>
  <c r="EI115" i="3" s="1"/>
  <c r="EJ115" i="3" s="1"/>
  <c r="EK115" i="3" s="1"/>
  <c r="EG116" i="3"/>
  <c r="EH116" i="3" s="1"/>
  <c r="EI116" i="3" s="1"/>
  <c r="EJ116" i="3" s="1"/>
  <c r="EK116" i="3" s="1"/>
  <c r="EG117" i="3"/>
  <c r="EH117" i="3" s="1"/>
  <c r="EI117" i="3" s="1"/>
  <c r="EJ117" i="3" s="1"/>
  <c r="EK117" i="3" s="1"/>
  <c r="EG118" i="3"/>
  <c r="EH118" i="3"/>
  <c r="EI118" i="3"/>
  <c r="EJ118" i="3"/>
  <c r="EK118" i="3" s="1"/>
  <c r="EG119" i="3"/>
  <c r="EH119" i="3" s="1"/>
  <c r="EI119" i="3" s="1"/>
  <c r="EJ119" i="3" s="1"/>
  <c r="EK119" i="3" s="1"/>
  <c r="EG121" i="3"/>
  <c r="EH121" i="3"/>
  <c r="EI121" i="3" s="1"/>
  <c r="EJ121" i="3" s="1"/>
  <c r="EK121" i="3" s="1"/>
  <c r="EG122" i="3"/>
  <c r="EH122" i="3" s="1"/>
  <c r="EI122" i="3"/>
  <c r="EJ122" i="3" s="1"/>
  <c r="EK122" i="3" s="1"/>
  <c r="EG123" i="3"/>
  <c r="EH123" i="3" s="1"/>
  <c r="EI123" i="3" s="1"/>
  <c r="EJ123" i="3" s="1"/>
  <c r="EK123" i="3" s="1"/>
  <c r="EG125" i="3"/>
  <c r="EH125" i="3"/>
  <c r="EI125" i="3" s="1"/>
  <c r="EJ125" i="3" s="1"/>
  <c r="EK125" i="3" s="1"/>
  <c r="EG126" i="3"/>
  <c r="EH126" i="3" s="1"/>
  <c r="EI126" i="3" s="1"/>
  <c r="EJ126" i="3" s="1"/>
  <c r="EK126" i="3" s="1"/>
  <c r="EG127" i="3"/>
  <c r="EH127" i="3" s="1"/>
  <c r="EI127" i="3" s="1"/>
  <c r="EJ127" i="3" s="1"/>
  <c r="EK127" i="3" s="1"/>
  <c r="EG128" i="3"/>
  <c r="EH128" i="3" s="1"/>
  <c r="EI128" i="3" s="1"/>
  <c r="EJ128" i="3" s="1"/>
  <c r="EK128" i="3" s="1"/>
  <c r="EG130" i="3"/>
  <c r="EH130" i="3" s="1"/>
  <c r="EI130" i="3" s="1"/>
  <c r="EJ130" i="3" s="1"/>
  <c r="EK130" i="3" s="1"/>
  <c r="EG131" i="3"/>
  <c r="EH131" i="3" s="1"/>
  <c r="EI131" i="3" s="1"/>
  <c r="EJ131" i="3" s="1"/>
  <c r="EK131" i="3" s="1"/>
  <c r="EG132" i="3"/>
  <c r="EH132" i="3" s="1"/>
  <c r="EI132" i="3"/>
  <c r="EJ132" i="3" s="1"/>
  <c r="EK132" i="3" s="1"/>
  <c r="EG133" i="3"/>
  <c r="EH133" i="3" s="1"/>
  <c r="EI133" i="3" s="1"/>
  <c r="EJ133" i="3" s="1"/>
  <c r="EK133" i="3" s="1"/>
  <c r="EG134" i="3"/>
  <c r="EH134" i="3" s="1"/>
  <c r="EI134" i="3" s="1"/>
  <c r="EJ134" i="3" s="1"/>
  <c r="EK134" i="3" s="1"/>
  <c r="EG136" i="3"/>
  <c r="EH136" i="3" s="1"/>
  <c r="EI136" i="3" s="1"/>
  <c r="EJ136" i="3" s="1"/>
  <c r="EK136" i="3" s="1"/>
  <c r="EG137" i="3"/>
  <c r="EH137" i="3"/>
  <c r="EI137" i="3" s="1"/>
  <c r="EJ137" i="3" s="1"/>
  <c r="EK137" i="3" s="1"/>
  <c r="EG138" i="3"/>
  <c r="EH138" i="3"/>
  <c r="EI138" i="3" s="1"/>
  <c r="EJ138" i="3" s="1"/>
  <c r="EK138" i="3" s="1"/>
  <c r="EG139" i="3"/>
  <c r="EH139" i="3" s="1"/>
  <c r="EI139" i="3" s="1"/>
  <c r="EJ139" i="3" s="1"/>
  <c r="EK139" i="3" s="1"/>
  <c r="EG140" i="3"/>
  <c r="EH140" i="3" s="1"/>
  <c r="EI140" i="3" s="1"/>
  <c r="EJ140" i="3" s="1"/>
  <c r="EK140" i="3" s="1"/>
  <c r="EG143" i="3"/>
  <c r="EH143" i="3" s="1"/>
  <c r="EI143" i="3" s="1"/>
  <c r="EJ143" i="3" s="1"/>
  <c r="EK143" i="3"/>
  <c r="EG145" i="3"/>
  <c r="EH145" i="3" s="1"/>
  <c r="EI145" i="3" s="1"/>
  <c r="EJ145" i="3" s="1"/>
  <c r="EK145" i="3" s="1"/>
  <c r="EG146" i="3"/>
  <c r="EH146" i="3"/>
  <c r="EI146" i="3" s="1"/>
  <c r="EJ146" i="3" s="1"/>
  <c r="EK146" i="3" s="1"/>
  <c r="EG149" i="3"/>
  <c r="EH149" i="3" s="1"/>
  <c r="EI149" i="3" s="1"/>
  <c r="EJ149" i="3" s="1"/>
  <c r="EK149" i="3" s="1"/>
  <c r="EG150" i="3"/>
  <c r="EH150" i="3"/>
  <c r="EI150" i="3" s="1"/>
  <c r="EJ150" i="3" s="1"/>
  <c r="EK150" i="3" s="1"/>
  <c r="EG151" i="3"/>
  <c r="EH151" i="3"/>
  <c r="EI151" i="3" s="1"/>
  <c r="EJ151" i="3" s="1"/>
  <c r="EK151" i="3" s="1"/>
  <c r="EG152" i="3"/>
  <c r="EH152" i="3" s="1"/>
  <c r="EI152" i="3" s="1"/>
  <c r="EJ152" i="3" s="1"/>
  <c r="EK152" i="3"/>
  <c r="EG153" i="3"/>
  <c r="EH153" i="3"/>
  <c r="EI153" i="3" s="1"/>
  <c r="EJ153" i="3" s="1"/>
  <c r="EK153" i="3" s="1"/>
  <c r="EG154" i="3"/>
  <c r="EH154" i="3"/>
  <c r="EI154" i="3"/>
  <c r="EJ154" i="3" s="1"/>
  <c r="EK154" i="3" s="1"/>
  <c r="EG156" i="3"/>
  <c r="EH156" i="3" s="1"/>
  <c r="EI156" i="3" s="1"/>
  <c r="EJ156" i="3" s="1"/>
  <c r="EK156" i="3" s="1"/>
  <c r="EG158" i="3"/>
  <c r="EH158" i="3" s="1"/>
  <c r="EI158" i="3" s="1"/>
  <c r="EJ158" i="3" s="1"/>
  <c r="EK158" i="3" s="1"/>
  <c r="EG159" i="3"/>
  <c r="EH159" i="3" s="1"/>
  <c r="EI159" i="3" s="1"/>
  <c r="EJ159" i="3"/>
  <c r="EK159" i="3" s="1"/>
  <c r="EG160" i="3"/>
  <c r="EH160" i="3" s="1"/>
  <c r="EI160" i="3" s="1"/>
  <c r="EJ160" i="3" s="1"/>
  <c r="EK160" i="3" s="1"/>
  <c r="EG161" i="3"/>
  <c r="EH161" i="3"/>
  <c r="EI161" i="3" s="1"/>
  <c r="EJ161" i="3" s="1"/>
  <c r="EK161" i="3" s="1"/>
  <c r="EG162" i="3"/>
  <c r="EH162" i="3" s="1"/>
  <c r="EI162" i="3" s="1"/>
  <c r="EJ162" i="3" s="1"/>
  <c r="EK162" i="3" s="1"/>
  <c r="EG163" i="3"/>
  <c r="EH163" i="3" s="1"/>
  <c r="EI163" i="3" s="1"/>
  <c r="EJ163" i="3" s="1"/>
  <c r="EK163" i="3" s="1"/>
  <c r="EG164" i="3"/>
  <c r="EH164" i="3" s="1"/>
  <c r="EI164" i="3" s="1"/>
  <c r="EJ164" i="3" s="1"/>
  <c r="EK164" i="3" s="1"/>
  <c r="EG165" i="3"/>
  <c r="EH165" i="3" s="1"/>
  <c r="EI165" i="3" s="1"/>
  <c r="EJ165" i="3" s="1"/>
  <c r="EK165" i="3" s="1"/>
  <c r="EG167" i="3"/>
  <c r="EH167" i="3"/>
  <c r="EI167" i="3" s="1"/>
  <c r="EJ167" i="3" s="1"/>
  <c r="EK167" i="3" s="1"/>
  <c r="EG170" i="3"/>
  <c r="EH170" i="3" s="1"/>
  <c r="EI170" i="3" s="1"/>
  <c r="EJ170" i="3" s="1"/>
  <c r="EK170" i="3" s="1"/>
  <c r="EG171" i="3"/>
  <c r="EH171" i="3" s="1"/>
  <c r="EI171" i="3" s="1"/>
  <c r="EJ171" i="3" s="1"/>
  <c r="EK171" i="3" s="1"/>
  <c r="EG172" i="3"/>
  <c r="EH172" i="3"/>
  <c r="EI172" i="3"/>
  <c r="EJ172" i="3" s="1"/>
  <c r="EK172" i="3" s="1"/>
  <c r="EG173" i="3"/>
  <c r="EH173" i="3" s="1"/>
  <c r="EI173" i="3" s="1"/>
  <c r="EJ173" i="3" s="1"/>
  <c r="EK173" i="3" s="1"/>
  <c r="EG174" i="3"/>
  <c r="EH174" i="3" s="1"/>
  <c r="EI174" i="3" s="1"/>
  <c r="EJ174" i="3" s="1"/>
  <c r="EK174" i="3" s="1"/>
  <c r="EG175" i="3"/>
  <c r="EH175" i="3"/>
  <c r="EI175" i="3"/>
  <c r="EJ175" i="3" s="1"/>
  <c r="EK175" i="3" s="1"/>
  <c r="EG176" i="3"/>
  <c r="EH176" i="3" s="1"/>
  <c r="EI176" i="3" s="1"/>
  <c r="EJ176" i="3" s="1"/>
  <c r="EK176" i="3" s="1"/>
  <c r="EG179" i="3"/>
  <c r="EH179" i="3" s="1"/>
  <c r="EI179" i="3" s="1"/>
  <c r="EJ179" i="3" s="1"/>
  <c r="EK179" i="3" s="1"/>
  <c r="EG181" i="3"/>
  <c r="EH181" i="3" s="1"/>
  <c r="EI181" i="3" s="1"/>
  <c r="EJ181" i="3" s="1"/>
  <c r="EK181" i="3" s="1"/>
  <c r="EG182" i="3"/>
  <c r="EH182" i="3" s="1"/>
  <c r="EI182" i="3" s="1"/>
  <c r="EJ182" i="3" s="1"/>
  <c r="EK182" i="3" s="1"/>
  <c r="EG185" i="3"/>
  <c r="EH185" i="3"/>
  <c r="EI185" i="3" s="1"/>
  <c r="EJ185" i="3" s="1"/>
  <c r="EK185" i="3" s="1"/>
  <c r="EG186" i="3"/>
  <c r="EH186" i="3" s="1"/>
  <c r="EI186" i="3" s="1"/>
  <c r="EJ186" i="3" s="1"/>
  <c r="EK186" i="3" s="1"/>
  <c r="EG187" i="3"/>
  <c r="EH187" i="3" s="1"/>
  <c r="EI187" i="3" s="1"/>
  <c r="EJ187" i="3" s="1"/>
  <c r="EK187" i="3" s="1"/>
  <c r="EG188" i="3"/>
  <c r="EH188" i="3"/>
  <c r="EI188" i="3" s="1"/>
  <c r="EJ188" i="3" s="1"/>
  <c r="EK188" i="3" s="1"/>
  <c r="EG191" i="3"/>
  <c r="EH191" i="3"/>
  <c r="EI191" i="3" s="1"/>
  <c r="EJ191" i="3" s="1"/>
  <c r="EK191" i="3" s="1"/>
  <c r="EG192" i="3"/>
  <c r="EH192" i="3" s="1"/>
  <c r="EI192" i="3" s="1"/>
  <c r="EJ192" i="3" s="1"/>
  <c r="EK192" i="3" s="1"/>
  <c r="EG193" i="3"/>
  <c r="EH193" i="3" s="1"/>
  <c r="EI193" i="3" s="1"/>
  <c r="EJ193" i="3" s="1"/>
  <c r="EK193" i="3" s="1"/>
  <c r="EG194" i="3"/>
  <c r="EH194" i="3"/>
  <c r="EI194" i="3" s="1"/>
  <c r="EJ194" i="3" s="1"/>
  <c r="EK194" i="3" s="1"/>
  <c r="EG195" i="3"/>
  <c r="EH195" i="3" s="1"/>
  <c r="EI195" i="3" s="1"/>
  <c r="EJ195" i="3" s="1"/>
  <c r="EK195" i="3" s="1"/>
  <c r="EG196" i="3"/>
  <c r="EH196" i="3" s="1"/>
  <c r="EI196" i="3" s="1"/>
  <c r="EJ196" i="3" s="1"/>
  <c r="EK196" i="3" s="1"/>
  <c r="EG197" i="3"/>
  <c r="EH197" i="3" s="1"/>
  <c r="EI197" i="3" s="1"/>
  <c r="EJ197" i="3" s="1"/>
  <c r="EK197" i="3" s="1"/>
  <c r="EG198" i="3"/>
  <c r="EH198" i="3" s="1"/>
  <c r="EI198" i="3" s="1"/>
  <c r="EJ198" i="3" s="1"/>
  <c r="EK198" i="3" s="1"/>
  <c r="EG200" i="3"/>
  <c r="EH200" i="3" s="1"/>
  <c r="EI200" i="3" s="1"/>
  <c r="EJ200" i="3" s="1"/>
  <c r="EK200" i="3" s="1"/>
  <c r="EG203" i="3"/>
  <c r="EH203" i="3" s="1"/>
  <c r="EI203" i="3" s="1"/>
  <c r="EJ203" i="3" s="1"/>
  <c r="EK203" i="3" s="1"/>
  <c r="EG204" i="3"/>
  <c r="EH204" i="3" s="1"/>
  <c r="EI204" i="3" s="1"/>
  <c r="EJ204" i="3" s="1"/>
  <c r="EK204" i="3" s="1"/>
  <c r="EG205" i="3"/>
  <c r="EH205" i="3" s="1"/>
  <c r="EI205" i="3" s="1"/>
  <c r="EJ205" i="3" s="1"/>
  <c r="EK205" i="3" s="1"/>
  <c r="EG207" i="3"/>
  <c r="EH207" i="3" s="1"/>
  <c r="EI207" i="3" s="1"/>
  <c r="EJ207" i="3" s="1"/>
  <c r="EK207" i="3" s="1"/>
  <c r="EG209" i="3"/>
  <c r="EH209" i="3" s="1"/>
  <c r="EI209" i="3" s="1"/>
  <c r="EJ209" i="3" s="1"/>
  <c r="EK209" i="3" s="1"/>
  <c r="EG210" i="3"/>
  <c r="EH210" i="3" s="1"/>
  <c r="EI210" i="3" s="1"/>
  <c r="EJ210" i="3" s="1"/>
  <c r="EK210" i="3" s="1"/>
  <c r="EG211" i="3"/>
  <c r="EH211" i="3"/>
  <c r="EI211" i="3"/>
  <c r="EJ211" i="3" s="1"/>
  <c r="EK211" i="3" s="1"/>
  <c r="HZ97" i="1"/>
  <c r="IA97" i="1" s="1"/>
  <c r="HW60" i="1"/>
  <c r="HX60" i="1"/>
  <c r="HY60" i="1" s="1"/>
  <c r="HZ60" i="1" s="1"/>
  <c r="IA60" i="1" s="1"/>
  <c r="HW141" i="1"/>
  <c r="HX141" i="1" s="1"/>
  <c r="HY141" i="1" s="1"/>
  <c r="HZ141" i="1" s="1"/>
  <c r="IA141" i="1" s="1"/>
  <c r="HW27" i="1"/>
  <c r="HX27" i="1" s="1"/>
  <c r="HY27" i="1" s="1"/>
  <c r="HZ27" i="1" s="1"/>
  <c r="IA27" i="1" s="1"/>
  <c r="IU175" i="10"/>
  <c r="IV175" i="10" s="1"/>
  <c r="IW175" i="10"/>
  <c r="IX175" i="10" s="1"/>
  <c r="IY175" i="10" s="1"/>
  <c r="IV88" i="10"/>
  <c r="IW88" i="10" s="1"/>
  <c r="IX88" i="10" s="1"/>
  <c r="IY88" i="10" s="1"/>
  <c r="HW10" i="1"/>
  <c r="HX10" i="1"/>
  <c r="HY10" i="1"/>
  <c r="HZ10" i="1" s="1"/>
  <c r="IA10" i="1" s="1"/>
  <c r="HW31" i="1"/>
  <c r="HX31" i="1" s="1"/>
  <c r="HY31" i="1" s="1"/>
  <c r="HZ31" i="1" s="1"/>
  <c r="IA31" i="1" s="1"/>
  <c r="HW52" i="1"/>
  <c r="HX52" i="1" s="1"/>
  <c r="HY52" i="1" s="1"/>
  <c r="HZ52" i="1" s="1"/>
  <c r="IA52" i="1" s="1"/>
  <c r="HW51" i="1"/>
  <c r="HX51" i="1" s="1"/>
  <c r="HY51" i="1" s="1"/>
  <c r="HZ51" i="1" s="1"/>
  <c r="IA51" i="1" s="1"/>
  <c r="HW68" i="1"/>
  <c r="HX68" i="1" s="1"/>
  <c r="HY68" i="1" s="1"/>
  <c r="HZ68" i="1" s="1"/>
  <c r="IA68" i="1" s="1"/>
  <c r="HW83" i="1"/>
  <c r="HX83" i="1"/>
  <c r="HY83" i="1" s="1"/>
  <c r="HZ83" i="1" s="1"/>
  <c r="IA83" i="1" s="1"/>
  <c r="HW148" i="1"/>
  <c r="HX148" i="1"/>
  <c r="HY148" i="1" s="1"/>
  <c r="HZ148" i="1" s="1"/>
  <c r="IA148" i="1" s="1"/>
  <c r="IU188" i="10"/>
  <c r="IV188" i="10" s="1"/>
  <c r="IW188" i="10" s="1"/>
  <c r="IX188" i="10" s="1"/>
  <c r="IY188" i="10" s="1"/>
  <c r="IW70" i="10"/>
  <c r="IX70" i="10"/>
  <c r="IY70" i="10"/>
  <c r="IU181" i="10"/>
  <c r="IV181" i="10"/>
  <c r="IW181" i="10" s="1"/>
  <c r="IX181" i="10" s="1"/>
  <c r="IY181" i="10" s="1"/>
  <c r="IV138" i="10"/>
  <c r="IW138" i="10" s="1"/>
  <c r="IX138" i="10" s="1"/>
  <c r="IY138" i="10" s="1"/>
  <c r="IU109" i="10"/>
  <c r="IV109" i="10"/>
  <c r="IW109" i="10" s="1"/>
  <c r="IX109" i="10" s="1"/>
  <c r="IY109" i="10" s="1"/>
  <c r="IU61" i="10"/>
  <c r="IV61" i="10" s="1"/>
  <c r="IW61" i="10" s="1"/>
  <c r="IX61" i="10" s="1"/>
  <c r="IY61" i="10" s="1"/>
  <c r="JE14" i="12"/>
  <c r="JF14" i="12"/>
  <c r="JG14" i="12" s="1"/>
  <c r="IU191" i="10"/>
  <c r="IV191" i="10"/>
  <c r="IW191" i="10" s="1"/>
  <c r="IX191" i="10" s="1"/>
  <c r="IY191" i="10" s="1"/>
  <c r="IX182" i="10"/>
  <c r="IY182" i="10" s="1"/>
  <c r="IV136" i="10"/>
  <c r="IW136" i="10" s="1"/>
  <c r="IX136" i="10" s="1"/>
  <c r="IY136" i="10" s="1"/>
  <c r="IV102" i="10"/>
  <c r="IW102" i="10" s="1"/>
  <c r="IX102" i="10"/>
  <c r="IY102" i="10" s="1"/>
  <c r="IU50" i="10"/>
  <c r="IV50" i="10" s="1"/>
  <c r="IW50" i="10" s="1"/>
  <c r="IX50" i="10" s="1"/>
  <c r="IY50" i="10" s="1"/>
  <c r="IV46" i="10"/>
  <c r="IW46" i="10" s="1"/>
  <c r="IX46" i="10" s="1"/>
  <c r="IY46" i="10" s="1"/>
  <c r="IV19" i="10"/>
  <c r="IW19" i="10" s="1"/>
  <c r="IX19" i="10" s="1"/>
  <c r="IY19" i="10" s="1"/>
  <c r="IU168" i="10"/>
  <c r="IV168" i="10"/>
  <c r="IW168" i="10" s="1"/>
  <c r="IX168" i="10" s="1"/>
  <c r="IY168" i="10" s="1"/>
  <c r="IW155" i="10"/>
  <c r="IX155" i="10" s="1"/>
  <c r="IY155" i="10" s="1"/>
  <c r="IV152" i="10"/>
  <c r="IW152" i="10"/>
  <c r="IX152" i="10" s="1"/>
  <c r="IY152" i="10" s="1"/>
  <c r="IU180" i="10"/>
  <c r="IV180" i="10"/>
  <c r="IW180" i="10" s="1"/>
  <c r="IX180" i="10" s="1"/>
  <c r="IY180" i="10" s="1"/>
  <c r="IU134" i="10"/>
  <c r="IV134" i="10"/>
  <c r="IW134" i="10" s="1"/>
  <c r="IX134" i="10"/>
  <c r="IY134" i="10" s="1"/>
  <c r="JC34" i="12"/>
  <c r="JD34" i="12" s="1"/>
  <c r="JE34" i="12" s="1"/>
  <c r="JF34" i="12" s="1"/>
  <c r="JG34" i="12" s="1"/>
  <c r="IU174" i="10"/>
  <c r="IV174" i="10" s="1"/>
  <c r="IW174" i="10" s="1"/>
  <c r="IX174" i="10" s="1"/>
  <c r="IY174" i="10" s="1"/>
  <c r="IU126" i="10"/>
  <c r="IV126" i="10" s="1"/>
  <c r="IW126" i="10" s="1"/>
  <c r="IX126" i="10" s="1"/>
  <c r="IY126" i="10" s="1"/>
  <c r="IW74" i="10"/>
  <c r="IX74" i="10" s="1"/>
  <c r="IY74" i="10" s="1"/>
  <c r="IU53" i="10"/>
  <c r="IV53" i="10"/>
  <c r="IW53" i="10"/>
  <c r="IX53" i="10" s="1"/>
  <c r="IY53" i="10" s="1"/>
  <c r="IW47" i="10"/>
  <c r="IX47" i="10" s="1"/>
  <c r="IY47" i="10" s="1"/>
  <c r="IW10" i="10"/>
  <c r="IX10" i="10" s="1"/>
  <c r="IY10" i="10" s="1"/>
  <c r="IU192" i="10"/>
  <c r="IV192" i="10" s="1"/>
  <c r="IW192" i="10" s="1"/>
  <c r="IX192" i="10" s="1"/>
  <c r="IY192" i="10" s="1"/>
  <c r="IW184" i="10"/>
  <c r="IX184" i="10" s="1"/>
  <c r="IY184" i="10" s="1"/>
  <c r="IU172" i="10"/>
  <c r="IV172" i="10" s="1"/>
  <c r="IW172" i="10" s="1"/>
  <c r="IX172" i="10" s="1"/>
  <c r="IY172" i="10" s="1"/>
  <c r="IU103" i="10"/>
  <c r="IV103" i="10" s="1"/>
  <c r="IW103" i="10" s="1"/>
  <c r="IX103" i="10" s="1"/>
  <c r="IY103" i="10" s="1"/>
  <c r="IV99" i="10"/>
  <c r="IW99" i="10" s="1"/>
  <c r="IX99" i="10" s="1"/>
  <c r="IY99" i="10" s="1"/>
  <c r="IU86" i="10"/>
  <c r="IV86" i="10" s="1"/>
  <c r="IW86" i="10" s="1"/>
  <c r="IX86" i="10" s="1"/>
  <c r="IY86" i="10" s="1"/>
  <c r="IX71" i="10"/>
  <c r="IY71" i="10"/>
  <c r="IU8" i="10"/>
  <c r="IV8" i="10" s="1"/>
  <c r="IW8" i="10" s="1"/>
  <c r="JE26" i="12"/>
  <c r="JF26" i="12" s="1"/>
  <c r="JG26" i="12" s="1"/>
  <c r="JC46" i="12"/>
  <c r="JD46" i="12"/>
  <c r="JE46" i="12" s="1"/>
  <c r="JF46" i="12" s="1"/>
  <c r="JG46" i="12" s="1"/>
  <c r="JE58" i="12"/>
  <c r="JF58" i="12" s="1"/>
  <c r="JG58" i="12" s="1"/>
  <c r="IU193" i="10"/>
  <c r="IV193" i="10"/>
  <c r="IW193" i="10" s="1"/>
  <c r="IX193" i="10"/>
  <c r="IY193" i="10" s="1"/>
  <c r="IU185" i="10"/>
  <c r="IV185" i="10" s="1"/>
  <c r="IW185" i="10" s="1"/>
  <c r="IX185" i="10" s="1"/>
  <c r="IY185" i="10" s="1"/>
  <c r="IX153" i="10"/>
  <c r="IY153" i="10" s="1"/>
  <c r="IX120" i="10"/>
  <c r="IY120" i="10" s="1"/>
  <c r="IW100" i="10"/>
  <c r="IX100" i="10" s="1"/>
  <c r="IY100" i="10" s="1"/>
  <c r="IW81" i="10"/>
  <c r="IX81" i="10" s="1"/>
  <c r="IY81" i="10" s="1"/>
  <c r="IU57" i="10"/>
  <c r="IV57" i="10"/>
  <c r="IW57" i="10" s="1"/>
  <c r="IX57" i="10" s="1"/>
  <c r="IY57" i="10" s="1"/>
  <c r="IY51" i="10"/>
  <c r="IU31" i="10"/>
  <c r="IV31" i="10" s="1"/>
  <c r="IW31" i="10" s="1"/>
  <c r="IX31" i="10" s="1"/>
  <c r="IY31" i="10" s="1"/>
  <c r="IU17" i="10"/>
  <c r="IV17" i="10" s="1"/>
  <c r="IW17" i="10" s="1"/>
  <c r="IX17" i="10" s="1"/>
  <c r="IY17" i="10" s="1"/>
  <c r="IW16" i="10"/>
  <c r="IX16" i="10" s="1"/>
  <c r="IY16" i="10" s="1"/>
  <c r="IU187" i="10"/>
  <c r="IV187" i="10" s="1"/>
  <c r="IW187" i="10" s="1"/>
  <c r="IX187" i="10" s="1"/>
  <c r="IY187" i="10" s="1"/>
  <c r="IU161" i="10"/>
  <c r="IV161" i="10" s="1"/>
  <c r="IW161" i="10" s="1"/>
  <c r="IX161" i="10" s="1"/>
  <c r="IY161" i="10" s="1"/>
  <c r="IX154" i="10"/>
  <c r="IY154" i="10"/>
  <c r="IW118" i="10"/>
  <c r="IX118" i="10"/>
  <c r="IY118" i="10" s="1"/>
  <c r="IU101" i="10"/>
  <c r="IV101" i="10" s="1"/>
  <c r="IW101" i="10" s="1"/>
  <c r="IX101" i="10" s="1"/>
  <c r="IY101" i="10" s="1"/>
  <c r="IU76" i="10"/>
  <c r="IV76" i="10"/>
  <c r="IW76" i="10" s="1"/>
  <c r="IX76" i="10" s="1"/>
  <c r="IY76" i="10" s="1"/>
  <c r="IW48" i="10"/>
  <c r="IX48" i="10" s="1"/>
  <c r="IY48" i="10" s="1"/>
  <c r="IU18" i="10"/>
  <c r="IV18" i="10"/>
  <c r="IW18" i="10" s="1"/>
  <c r="IX18" i="10" s="1"/>
  <c r="IY18" i="10" s="1"/>
  <c r="JE3" i="12"/>
  <c r="JF3" i="12" s="1"/>
  <c r="JG3" i="12" s="1"/>
  <c r="JC10" i="12"/>
  <c r="JD10" i="12" s="1"/>
  <c r="JE10" i="12" s="1"/>
  <c r="JF10" i="12" s="1"/>
  <c r="JG10" i="12" s="1"/>
  <c r="JG23" i="12"/>
  <c r="JE24" i="12"/>
  <c r="JF24" i="12" s="1"/>
  <c r="JG24" i="12" s="1"/>
  <c r="JC49" i="12"/>
  <c r="JD49" i="12" s="1"/>
  <c r="JE49" i="12" s="1"/>
  <c r="JF49" i="12" s="1"/>
  <c r="JG49" i="12" s="1"/>
  <c r="JC60" i="12"/>
  <c r="JD60" i="12" s="1"/>
  <c r="JE60" i="12" s="1"/>
  <c r="JF60" i="12" s="1"/>
  <c r="JG60" i="12" s="1"/>
  <c r="JC68" i="12"/>
  <c r="JD68" i="12" s="1"/>
  <c r="JE68" i="12" s="1"/>
  <c r="JF68" i="12" s="1"/>
  <c r="JG68" i="12" s="1"/>
  <c r="IV107" i="10"/>
  <c r="IW107" i="10" s="1"/>
  <c r="IX107" i="10" s="1"/>
  <c r="IY107" i="10" s="1"/>
  <c r="IU77" i="10"/>
  <c r="IV77" i="10" s="1"/>
  <c r="IW77" i="10" s="1"/>
  <c r="IX77" i="10" s="1"/>
  <c r="IY77" i="10" s="1"/>
  <c r="IV55" i="10"/>
  <c r="IW55" i="10" s="1"/>
  <c r="IX55" i="10" s="1"/>
  <c r="IY55" i="10" s="1"/>
  <c r="IU28" i="10"/>
  <c r="IV28" i="10" s="1"/>
  <c r="IW28" i="10" s="1"/>
  <c r="IX28" i="10" s="1"/>
  <c r="IY28" i="10" s="1"/>
  <c r="IX14" i="10"/>
  <c r="IY14" i="10" s="1"/>
  <c r="IW13" i="10"/>
  <c r="IX13" i="10" s="1"/>
  <c r="IY13" i="10" s="1"/>
  <c r="IU159" i="10"/>
  <c r="IV159" i="10" s="1"/>
  <c r="IW159" i="10" s="1"/>
  <c r="IX159" i="10" s="1"/>
  <c r="IY159" i="10" s="1"/>
  <c r="JC17" i="12"/>
  <c r="JD17" i="12" s="1"/>
  <c r="JE17" i="12" s="1"/>
  <c r="JF17" i="12" s="1"/>
  <c r="JG17" i="12" s="1"/>
  <c r="IU29" i="10"/>
  <c r="IV29" i="10"/>
  <c r="IW29" i="10" s="1"/>
  <c r="IX29" i="10" s="1"/>
  <c r="IY29" i="10" s="1"/>
  <c r="IX15" i="10"/>
  <c r="IY15" i="10" s="1"/>
  <c r="IU9" i="10"/>
  <c r="IV9" i="10" s="1"/>
  <c r="IW9" i="10" s="1"/>
  <c r="IX9" i="10" s="1"/>
  <c r="IY9" i="10" s="1"/>
  <c r="JE45" i="12"/>
  <c r="JF45" i="12"/>
  <c r="JG45" i="12" s="1"/>
  <c r="JE56" i="12"/>
  <c r="JF56" i="12" s="1"/>
  <c r="JG56" i="12" s="1"/>
  <c r="JE64" i="12"/>
  <c r="JF64" i="12"/>
  <c r="JG64" i="12" s="1"/>
  <c r="JE72" i="12"/>
  <c r="JF72" i="12" s="1"/>
  <c r="JG72" i="12" s="1"/>
  <c r="JC16" i="12"/>
  <c r="JD16" i="12" s="1"/>
  <c r="JE16" i="12" s="1"/>
  <c r="JF16" i="12" s="1"/>
  <c r="JG16" i="12" s="1"/>
  <c r="JC18" i="12"/>
  <c r="JD18" i="12" s="1"/>
  <c r="JE18" i="12" s="1"/>
  <c r="JF18" i="12" s="1"/>
  <c r="JG18" i="12" s="1"/>
  <c r="JD42" i="12"/>
  <c r="JE42" i="12"/>
  <c r="JF42" i="12" s="1"/>
  <c r="JG42" i="12" s="1"/>
  <c r="JC57" i="12"/>
  <c r="JD57" i="12"/>
  <c r="JE57" i="12" s="1"/>
  <c r="JF57" i="12" s="1"/>
  <c r="JG57" i="12" s="1"/>
  <c r="JC65" i="12"/>
  <c r="JD65" i="12" s="1"/>
  <c r="JE65" i="12" s="1"/>
  <c r="JF65" i="12" s="1"/>
  <c r="JG65" i="12" s="1"/>
  <c r="JC73" i="12"/>
  <c r="JD73" i="12" s="1"/>
  <c r="JE73" i="12" s="1"/>
  <c r="JF73" i="12" s="1"/>
  <c r="JG73" i="12" s="1"/>
  <c r="JE22" i="12"/>
  <c r="JF22" i="12" s="1"/>
  <c r="JG22" i="12" s="1"/>
  <c r="JC33" i="12"/>
  <c r="JD33" i="12"/>
  <c r="JE33" i="12" s="1"/>
  <c r="JF33" i="12" s="1"/>
  <c r="JG33" i="12" s="1"/>
  <c r="JC35" i="12"/>
  <c r="JD35" i="12" s="1"/>
  <c r="JE35" i="12" s="1"/>
  <c r="JF35" i="12" s="1"/>
  <c r="JG35" i="12" s="1"/>
  <c r="JC38" i="12"/>
  <c r="JD38" i="12"/>
  <c r="JE38" i="12" s="1"/>
  <c r="JF38" i="12" s="1"/>
  <c r="JG38" i="12" s="1"/>
  <c r="JC7" i="12"/>
  <c r="JD7" i="12" s="1"/>
  <c r="JE7" i="12" s="1"/>
  <c r="JF7" i="12" s="1"/>
  <c r="JG7" i="12" s="1"/>
  <c r="JE50" i="12"/>
  <c r="JF50" i="12"/>
  <c r="JG50" i="12" s="1"/>
  <c r="JE61" i="12"/>
  <c r="JF61" i="12" s="1"/>
  <c r="JG61" i="12" s="1"/>
  <c r="FC36" i="11"/>
  <c r="FC43" i="11"/>
  <c r="FB80" i="11"/>
  <c r="EH8" i="3"/>
  <c r="EI8" i="3" s="1"/>
  <c r="EJ8" i="3" s="1"/>
  <c r="EK8" i="3" s="1"/>
  <c r="HX8" i="1"/>
  <c r="HY8" i="1" s="1"/>
  <c r="HZ8" i="1" s="1"/>
  <c r="JG7" i="14"/>
  <c r="JH7" i="14"/>
  <c r="AC13" i="2" a="1"/>
  <c r="D5" i="2" l="1"/>
  <c r="L8" i="2"/>
  <c r="W6" i="16"/>
  <c r="Y7" i="16"/>
  <c r="X6" i="16"/>
  <c r="AZ10" i="2" a="1"/>
  <c r="AZ10" i="2" s="1"/>
  <c r="AY10" i="2" s="1" a="1"/>
  <c r="AY10" i="2" s="1"/>
  <c r="AZ19" i="2" a="1"/>
  <c r="AZ19" i="2" s="1"/>
  <c r="AY19" i="2" s="1" a="1"/>
  <c r="AY19" i="2" s="1"/>
  <c r="AZ9" i="2" a="1"/>
  <c r="AZ9" i="2" s="1"/>
  <c r="AY9" i="2" s="1" a="1"/>
  <c r="AY9" i="2" s="1"/>
  <c r="AZ8" i="2" a="1"/>
  <c r="AZ8" i="2" s="1"/>
  <c r="AY8" i="2" s="1" a="1"/>
  <c r="AY8" i="2" s="1"/>
  <c r="AZ17" i="2" a="1"/>
  <c r="AZ17" i="2" s="1"/>
  <c r="AY17" i="2" s="1" a="1"/>
  <c r="AY17" i="2" s="1"/>
  <c r="AZ4" i="2" a="1"/>
  <c r="AZ4" i="2" s="1"/>
  <c r="AZ12" i="2" a="1"/>
  <c r="AZ12" i="2" s="1"/>
  <c r="AY12" i="2" s="1" a="1"/>
  <c r="AZ21" i="2" a="1"/>
  <c r="AZ21" i="2" s="1"/>
  <c r="AY21" i="2" s="1" a="1"/>
  <c r="AY21" i="2" s="1"/>
  <c r="AZ23" i="2" a="1"/>
  <c r="AZ23" i="2" s="1"/>
  <c r="AY23" i="2" s="1" a="1"/>
  <c r="AY23" i="2" s="1"/>
  <c r="AZ13" i="2" a="1"/>
  <c r="AZ13" i="2" s="1"/>
  <c r="AY13" i="2" s="1" a="1"/>
  <c r="AY13" i="2" s="1"/>
  <c r="AZ20" i="2" a="1"/>
  <c r="AZ20" i="2" s="1"/>
  <c r="AY20" i="2" s="1" a="1"/>
  <c r="AZ16" i="2" a="1"/>
  <c r="AZ16" i="2" s="1"/>
  <c r="AY16" i="2" s="1" a="1"/>
  <c r="AY16" i="2" s="1"/>
  <c r="AZ14" i="2" a="1"/>
  <c r="AZ14" i="2" s="1"/>
  <c r="AY14" i="2" s="1" a="1"/>
  <c r="AY14" i="2" s="1"/>
  <c r="HU6" i="1"/>
  <c r="AV5" i="2" a="1"/>
  <c r="AV5" i="2" s="1"/>
  <c r="AU5" i="2" s="1" a="1"/>
  <c r="AU5" i="2" s="1"/>
  <c r="AV20" i="2" a="1"/>
  <c r="AV20" i="2" s="1"/>
  <c r="AU20" i="2" s="1" a="1"/>
  <c r="AU20" i="2" s="1"/>
  <c r="AV22" i="2" a="1"/>
  <c r="AV22" i="2" s="1"/>
  <c r="AU22" i="2" s="1" a="1"/>
  <c r="AU22" i="2" s="1"/>
  <c r="AV9" i="2" a="1"/>
  <c r="AV9" i="2" s="1"/>
  <c r="AU9" i="2" s="1" a="1"/>
  <c r="AU9" i="2" s="1"/>
  <c r="HY37" i="1"/>
  <c r="HZ37" i="1" s="1"/>
  <c r="IA37" i="1" s="1"/>
  <c r="AH18" i="2" a="1"/>
  <c r="AH18" i="2" s="1"/>
  <c r="AG18" i="2" s="1" a="1"/>
  <c r="AZ6" i="2" a="1"/>
  <c r="AZ6" i="2" s="1"/>
  <c r="AY6" i="2" s="1" a="1"/>
  <c r="AY6" i="2" s="1"/>
  <c r="AV12" i="2" a="1"/>
  <c r="AV12" i="2" s="1"/>
  <c r="AU12" i="2" s="1" a="1"/>
  <c r="HX9" i="1"/>
  <c r="HY9" i="1" s="1"/>
  <c r="HZ9" i="1" s="1"/>
  <c r="IA9" i="1" s="1"/>
  <c r="HW14" i="1"/>
  <c r="HX14" i="1" s="1"/>
  <c r="HY14" i="1" s="1"/>
  <c r="HZ14" i="1" s="1"/>
  <c r="IA14" i="1" s="1"/>
  <c r="HY15" i="1"/>
  <c r="HZ15" i="1" s="1"/>
  <c r="IA15" i="1" s="1"/>
  <c r="HW19" i="1"/>
  <c r="HX19" i="1" s="1"/>
  <c r="HY19" i="1" s="1"/>
  <c r="HZ19" i="1" s="1"/>
  <c r="IA19" i="1" s="1"/>
  <c r="HY20" i="1"/>
  <c r="HZ20" i="1" s="1"/>
  <c r="IA20" i="1" s="1"/>
  <c r="HW21" i="1"/>
  <c r="HX21" i="1" s="1"/>
  <c r="HY21" i="1" s="1"/>
  <c r="HZ21" i="1" s="1"/>
  <c r="IA21" i="1" s="1"/>
  <c r="HW32" i="1"/>
  <c r="HX32" i="1" s="1"/>
  <c r="HY32" i="1" s="1"/>
  <c r="HZ32" i="1" s="1"/>
  <c r="IA32" i="1" s="1"/>
  <c r="HW39" i="1"/>
  <c r="HX39" i="1" s="1"/>
  <c r="HY39" i="1" s="1"/>
  <c r="HZ39" i="1" s="1"/>
  <c r="IA39" i="1" s="1"/>
  <c r="HW54" i="1"/>
  <c r="HX54" i="1" s="1"/>
  <c r="HY54" i="1" s="1"/>
  <c r="HZ54" i="1" s="1"/>
  <c r="IA54" i="1" s="1"/>
  <c r="HW58" i="1"/>
  <c r="HX58" i="1" s="1"/>
  <c r="HY58" i="1" s="1"/>
  <c r="HZ58" i="1" s="1"/>
  <c r="IA58" i="1" s="1"/>
  <c r="HY63" i="1"/>
  <c r="HZ63" i="1" s="1"/>
  <c r="IA63" i="1" s="1"/>
  <c r="HW67" i="1"/>
  <c r="HX67" i="1" s="1"/>
  <c r="HY67" i="1" s="1"/>
  <c r="HZ67" i="1" s="1"/>
  <c r="IA67" i="1" s="1"/>
  <c r="HW73" i="1"/>
  <c r="HX73" i="1" s="1"/>
  <c r="HY73" i="1" s="1"/>
  <c r="HZ73" i="1" s="1"/>
  <c r="IA73" i="1" s="1"/>
  <c r="HW140" i="1"/>
  <c r="HX140" i="1" s="1"/>
  <c r="HY140" i="1" s="1"/>
  <c r="HZ140" i="1" s="1"/>
  <c r="IA140" i="1" s="1"/>
  <c r="HW85" i="1"/>
  <c r="HX85" i="1" s="1"/>
  <c r="HY85" i="1" s="1"/>
  <c r="HZ85" i="1" s="1"/>
  <c r="IA85" i="1" s="1"/>
  <c r="HX94" i="1"/>
  <c r="HY94" i="1" s="1"/>
  <c r="HZ94" i="1" s="1"/>
  <c r="IA94" i="1" s="1"/>
  <c r="HX121" i="1"/>
  <c r="HY121" i="1" s="1"/>
  <c r="HZ121" i="1" s="1"/>
  <c r="IA121" i="1" s="1"/>
  <c r="HY61" i="1"/>
  <c r="HZ61" i="1" s="1"/>
  <c r="IA61" i="1" s="1"/>
  <c r="AZ18" i="2" a="1"/>
  <c r="AZ18" i="2" s="1"/>
  <c r="AY18" i="2" s="1" a="1"/>
  <c r="AY18" i="2" s="1"/>
  <c r="AQ8" i="2" a="1"/>
  <c r="AQ8" i="2" s="1"/>
  <c r="AP8" i="2" s="1" a="1"/>
  <c r="AP8" i="2" s="1"/>
  <c r="AQ9" i="2" a="1"/>
  <c r="AQ9" i="2" s="1"/>
  <c r="AP9" i="2" s="1" a="1"/>
  <c r="AQ16" i="2" a="1"/>
  <c r="AQ16" i="2" s="1"/>
  <c r="AP16" i="2" s="1" a="1"/>
  <c r="AP16" i="2" s="1"/>
  <c r="AQ18" i="2" a="1"/>
  <c r="AQ18" i="2" s="1"/>
  <c r="AP18" i="2" s="1" a="1"/>
  <c r="AP18" i="2" s="1"/>
  <c r="AQ13" i="2" a="1"/>
  <c r="AQ13" i="2" s="1"/>
  <c r="AP13" i="2" s="1" a="1"/>
  <c r="AQ14" i="2" a="1"/>
  <c r="AQ14" i="2" s="1"/>
  <c r="AP14" i="2" s="1" a="1"/>
  <c r="AP14" i="2" s="1"/>
  <c r="AQ17" i="2" a="1"/>
  <c r="AQ17" i="2" s="1"/>
  <c r="AP17" i="2" s="1" a="1"/>
  <c r="AP17" i="2" s="1"/>
  <c r="AQ21" i="2" a="1"/>
  <c r="AQ21" i="2" s="1"/>
  <c r="AP21" i="2" s="1" a="1"/>
  <c r="AP21" i="2" s="1"/>
  <c r="AQ10" i="2" a="1"/>
  <c r="AQ10" i="2" s="1"/>
  <c r="AP10" i="2" s="1" a="1"/>
  <c r="AP10" i="2" s="1"/>
  <c r="AQ23" i="2" a="1"/>
  <c r="AQ23" i="2" s="1"/>
  <c r="AP23" i="2" s="1" a="1"/>
  <c r="AQ6" i="2" a="1"/>
  <c r="AQ6" i="2" s="1"/>
  <c r="AP6" i="2" s="1" a="1"/>
  <c r="AQ20" i="2" a="1"/>
  <c r="AQ20" i="2" s="1"/>
  <c r="AP20" i="2" s="1" a="1"/>
  <c r="AP20" i="2" s="1"/>
  <c r="AQ22" i="2" a="1"/>
  <c r="AQ22" i="2" s="1"/>
  <c r="AP22" i="2" s="1" a="1"/>
  <c r="AP22" i="2" s="1"/>
  <c r="AM4" i="2" a="1"/>
  <c r="AM4" i="2" s="1"/>
  <c r="AL4" i="2" s="1" a="1"/>
  <c r="AM12" i="2" a="1"/>
  <c r="AM12" i="2" s="1"/>
  <c r="AL12" i="2" s="1" a="1"/>
  <c r="AL12" i="2" s="1"/>
  <c r="AM8" i="2" a="1"/>
  <c r="AM8" i="2" s="1"/>
  <c r="AL8" i="2" s="1" a="1"/>
  <c r="AM10" i="2" a="1"/>
  <c r="AM10" i="2" s="1"/>
  <c r="AL10" i="2" s="1" a="1"/>
  <c r="AL10" i="2" s="1"/>
  <c r="AM20" i="2" a="1"/>
  <c r="AM20" i="2" s="1"/>
  <c r="AL20" i="2" s="1" a="1"/>
  <c r="AL20" i="2" s="1"/>
  <c r="AM17" i="2" a="1"/>
  <c r="AM17" i="2" s="1"/>
  <c r="AL17" i="2" s="1" a="1"/>
  <c r="AL17" i="2" s="1"/>
  <c r="AM7" i="2" a="1"/>
  <c r="AM7" i="2" s="1"/>
  <c r="AL7" i="2" s="1" a="1"/>
  <c r="AL7" i="2" s="1"/>
  <c r="AM16" i="2" a="1"/>
  <c r="AM16" i="2" s="1"/>
  <c r="AL16" i="2" s="1" a="1"/>
  <c r="AL16" i="2" s="1"/>
  <c r="AM21" i="2" a="1"/>
  <c r="AM21" i="2" s="1"/>
  <c r="AL21" i="2" s="1" a="1"/>
  <c r="AL21" i="2" s="1"/>
  <c r="AM23" i="2" a="1"/>
  <c r="AM23" i="2" s="1"/>
  <c r="AM11" i="2" a="1"/>
  <c r="AM11" i="2" s="1"/>
  <c r="AL11" i="2" s="1" a="1"/>
  <c r="AM19" i="2" a="1"/>
  <c r="AM19" i="2" s="1"/>
  <c r="AL19" i="2" s="1" a="1"/>
  <c r="AL19" i="2" s="1"/>
  <c r="AM13" i="2" a="1"/>
  <c r="AM13" i="2" s="1"/>
  <c r="AL13" i="2" s="1" a="1"/>
  <c r="AL13" i="2" s="1"/>
  <c r="AV17" i="2" a="1"/>
  <c r="AV17" i="2" s="1"/>
  <c r="AU17" i="2" s="1" a="1"/>
  <c r="AV10" i="2" a="1"/>
  <c r="AV10" i="2" s="1"/>
  <c r="AU10" i="2" s="1" a="1"/>
  <c r="AU10" i="2" s="1"/>
  <c r="AV4" i="2" a="1"/>
  <c r="AV4" i="2" s="1"/>
  <c r="AV13" i="2" a="1"/>
  <c r="AV13" i="2" s="1"/>
  <c r="AU13" i="2" s="1" a="1"/>
  <c r="AV6" i="2" a="1"/>
  <c r="AV6" i="2" s="1"/>
  <c r="AU6" i="2" s="1" a="1"/>
  <c r="AU6" i="2" s="1"/>
  <c r="AV11" i="2" a="1"/>
  <c r="AV11" i="2" s="1"/>
  <c r="AU11" i="2" s="1" a="1"/>
  <c r="AU11" i="2" s="1"/>
  <c r="AM15" i="2" a="1"/>
  <c r="AM15" i="2" s="1"/>
  <c r="AL15" i="2" s="1" a="1"/>
  <c r="AL15" i="2" s="1"/>
  <c r="AQ4" i="2" a="1"/>
  <c r="AQ4" i="2" s="1"/>
  <c r="AP4" i="2" s="1" a="1"/>
  <c r="AP4" i="2" s="1"/>
  <c r="AZ7" i="2" a="1"/>
  <c r="AZ7" i="2" s="1"/>
  <c r="AY7" i="2" s="1" a="1"/>
  <c r="AY7" i="2" s="1"/>
  <c r="AZ11" i="2" a="1"/>
  <c r="AZ11" i="2" s="1"/>
  <c r="AY11" i="2" s="1" a="1"/>
  <c r="AY11" i="2" s="1"/>
  <c r="AH12" i="2" a="1"/>
  <c r="AH12" i="2" s="1"/>
  <c r="AG12" i="2" s="1" a="1"/>
  <c r="AG12" i="2" s="1"/>
  <c r="AZ5" i="2" a="1"/>
  <c r="AZ5" i="2" s="1"/>
  <c r="AY5" i="2" s="1" a="1"/>
  <c r="AZ15" i="2" a="1"/>
  <c r="AZ15" i="2" s="1"/>
  <c r="AY15" i="2" s="1" a="1"/>
  <c r="AY15" i="2" s="1"/>
  <c r="AV15" i="2" a="1"/>
  <c r="AV15" i="2" s="1"/>
  <c r="AU15" i="2" s="1" a="1"/>
  <c r="AU15" i="2" s="1"/>
  <c r="AV23" i="2" a="1"/>
  <c r="AV23" i="2" s="1"/>
  <c r="AU23" i="2" s="1" a="1"/>
  <c r="AU23" i="2" s="1"/>
  <c r="AH4" i="2" a="1"/>
  <c r="AH4" i="2" s="1"/>
  <c r="AG4" i="2" s="1" a="1"/>
  <c r="AG4" i="2" s="1"/>
  <c r="AV7" i="2" a="1"/>
  <c r="AV7" i="2" s="1"/>
  <c r="AU7" i="2" s="1" a="1"/>
  <c r="AU7" i="2" s="1"/>
  <c r="AV18" i="2" a="1"/>
  <c r="AV18" i="2" s="1"/>
  <c r="AU18" i="2" s="1" a="1"/>
  <c r="AU18" i="2" s="1"/>
  <c r="AV14" i="2" a="1"/>
  <c r="AV14" i="2" s="1"/>
  <c r="AU14" i="2" s="1" a="1"/>
  <c r="AV19" i="2" a="1"/>
  <c r="AV19" i="2" s="1"/>
  <c r="AU19" i="2" s="1" a="1"/>
  <c r="AV21" i="2" a="1"/>
  <c r="AV21" i="2" s="1"/>
  <c r="AU21" i="2" s="1" a="1"/>
  <c r="AU21" i="2" s="1"/>
  <c r="HY56" i="1"/>
  <c r="HZ56" i="1" s="1"/>
  <c r="IA56" i="1" s="1"/>
  <c r="AV16" i="2" a="1"/>
  <c r="AV16" i="2" s="1"/>
  <c r="AU16" i="2" s="1" a="1"/>
  <c r="AU16" i="2" s="1"/>
  <c r="HW122" i="1"/>
  <c r="HX122" i="1" s="1"/>
  <c r="HY122" i="1" s="1"/>
  <c r="HZ122" i="1" s="1"/>
  <c r="IA122" i="1" s="1"/>
  <c r="HW157" i="1"/>
  <c r="HX157" i="1" s="1"/>
  <c r="HY157" i="1" s="1"/>
  <c r="HZ157" i="1" s="1"/>
  <c r="IA157" i="1" s="1"/>
  <c r="HZ104" i="1"/>
  <c r="IA104" i="1" s="1"/>
  <c r="HW166" i="1"/>
  <c r="HX166" i="1" s="1"/>
  <c r="HY166" i="1" s="1"/>
  <c r="HZ166" i="1" s="1"/>
  <c r="IA166" i="1" s="1"/>
  <c r="HX125" i="1"/>
  <c r="HY125" i="1" s="1"/>
  <c r="HZ125" i="1" s="1"/>
  <c r="IA125" i="1" s="1"/>
  <c r="HW131" i="1"/>
  <c r="HX131" i="1" s="1"/>
  <c r="HY131" i="1" s="1"/>
  <c r="HZ131" i="1" s="1"/>
  <c r="IA131" i="1" s="1"/>
  <c r="HX134" i="1"/>
  <c r="HY134" i="1" s="1"/>
  <c r="HZ134" i="1" s="1"/>
  <c r="IA134" i="1" s="1"/>
  <c r="HY138" i="1"/>
  <c r="HZ138" i="1" s="1"/>
  <c r="IA138" i="1" s="1"/>
  <c r="HW119" i="1"/>
  <c r="HX119" i="1" s="1"/>
  <c r="HY119" i="1" s="1"/>
  <c r="HZ119" i="1" s="1"/>
  <c r="IA119" i="1" s="1"/>
  <c r="HW177" i="1"/>
  <c r="HX177" i="1" s="1"/>
  <c r="HY177" i="1" s="1"/>
  <c r="HZ177" i="1" s="1"/>
  <c r="IA177" i="1" s="1"/>
  <c r="HW185" i="1"/>
  <c r="HX185" i="1" s="1"/>
  <c r="HY185" i="1" s="1"/>
  <c r="HZ185" i="1" s="1"/>
  <c r="IA185" i="1" s="1"/>
  <c r="HW193" i="1"/>
  <c r="HX193" i="1" s="1"/>
  <c r="HY193" i="1" s="1"/>
  <c r="HZ193" i="1" s="1"/>
  <c r="IA193" i="1" s="1"/>
  <c r="AH15" i="2" a="1"/>
  <c r="AH15" i="2" s="1"/>
  <c r="AG15" i="2" s="1" a="1"/>
  <c r="AG15" i="2" s="1"/>
  <c r="AD15" i="2" a="1"/>
  <c r="AD15" i="2" s="1"/>
  <c r="AC15" i="2" s="1" a="1"/>
  <c r="AC15" i="2" s="1"/>
  <c r="AD22" i="2" a="1"/>
  <c r="AD22" i="2" s="1"/>
  <c r="AC22" i="2" s="1" a="1"/>
  <c r="AC22" i="2" s="1"/>
  <c r="AD12" i="2" a="1"/>
  <c r="AD12" i="2" s="1"/>
  <c r="AC12" i="2" s="1" a="1"/>
  <c r="AC12" i="2" s="1"/>
  <c r="AD21" i="2" a="1"/>
  <c r="AD21" i="2" s="1"/>
  <c r="AC21" i="2" s="1" a="1"/>
  <c r="AC21" i="2" s="1"/>
  <c r="AD7" i="2" a="1"/>
  <c r="AD7" i="2" s="1"/>
  <c r="AC7" i="2" s="1" a="1"/>
  <c r="AC7" i="2" s="1"/>
  <c r="AH20" i="2" a="1"/>
  <c r="AH20" i="2" s="1"/>
  <c r="AG20" i="2" s="1" a="1"/>
  <c r="AG20" i="2" s="1"/>
  <c r="AH21" i="2" a="1"/>
  <c r="AH21" i="2" s="1"/>
  <c r="AG21" i="2" s="1" a="1"/>
  <c r="AG21" i="2" s="1"/>
  <c r="AH8" i="2" a="1"/>
  <c r="AH8" i="2" s="1"/>
  <c r="AG8" i="2" s="1" a="1"/>
  <c r="AG8" i="2" s="1"/>
  <c r="HW209" i="1"/>
  <c r="HX209" i="1" s="1"/>
  <c r="HY209" i="1" s="1"/>
  <c r="HZ209" i="1" s="1"/>
  <c r="IA209" i="1" s="1"/>
  <c r="HW221" i="1"/>
  <c r="HX221" i="1" s="1"/>
  <c r="HY221" i="1" s="1"/>
  <c r="HZ221" i="1" s="1"/>
  <c r="IA221" i="1" s="1"/>
  <c r="JF9" i="14"/>
  <c r="JG9" i="14" s="1"/>
  <c r="JH9" i="14" s="1"/>
  <c r="JF21" i="14"/>
  <c r="JG21" i="14" s="1"/>
  <c r="JH21" i="14" s="1"/>
  <c r="AH23" i="2" a="1"/>
  <c r="AH23" i="2" s="1"/>
  <c r="AG23" i="2" s="1" a="1"/>
  <c r="AG23" i="2" s="1"/>
  <c r="AH5" i="2" a="1"/>
  <c r="AH5" i="2" s="1"/>
  <c r="AG5" i="2" s="1" a="1"/>
  <c r="AG5" i="2" s="1"/>
  <c r="AH13" i="2" a="1"/>
  <c r="AH13" i="2" s="1"/>
  <c r="AG13" i="2" s="1" a="1"/>
  <c r="AG13" i="2" s="1"/>
  <c r="AH10" i="2" a="1"/>
  <c r="AH10" i="2" s="1"/>
  <c r="AG10" i="2" s="1" a="1"/>
  <c r="AG10" i="2" s="1"/>
  <c r="AH7" i="2" a="1"/>
  <c r="AH7" i="2" s="1"/>
  <c r="AG7" i="2" s="1" a="1"/>
  <c r="AH16" i="2" a="1"/>
  <c r="AH16" i="2" s="1"/>
  <c r="AG16" i="2" s="1" a="1"/>
  <c r="AG16" i="2" s="1"/>
  <c r="AH17" i="2" a="1"/>
  <c r="AH17" i="2" s="1"/>
  <c r="AG17" i="2" s="1" a="1"/>
  <c r="AG17" i="2" s="1"/>
  <c r="AH14" i="2" a="1"/>
  <c r="AH14" i="2" s="1"/>
  <c r="AG14" i="2" s="1" a="1"/>
  <c r="AG14" i="2" s="1"/>
  <c r="AH11" i="2" a="1"/>
  <c r="AH11" i="2" s="1"/>
  <c r="AG11" i="2" s="1" a="1"/>
  <c r="AG11" i="2" s="1"/>
  <c r="JB6" i="14"/>
  <c r="AH22" i="2" a="1"/>
  <c r="AH22" i="2" s="1"/>
  <c r="AG22" i="2" s="1" a="1"/>
  <c r="AH19" i="2" a="1"/>
  <c r="AH19" i="2" s="1"/>
  <c r="AG19" i="2" s="1" a="1"/>
  <c r="AG19" i="2" s="1"/>
  <c r="AD16" i="2" a="1"/>
  <c r="AD16" i="2" s="1"/>
  <c r="AC16" i="2" s="1" a="1"/>
  <c r="AD20" i="2" a="1"/>
  <c r="AD20" i="2" s="1"/>
  <c r="AC20" i="2" s="1" a="1"/>
  <c r="AC20" i="2" s="1"/>
  <c r="AD5" i="2" a="1"/>
  <c r="AD5" i="2" s="1"/>
  <c r="AC5" i="2" s="1" a="1"/>
  <c r="AD6" i="2" a="1"/>
  <c r="AD6" i="2" s="1"/>
  <c r="AC6" i="2" s="1" a="1"/>
  <c r="AD9" i="2" a="1"/>
  <c r="AD9" i="2" s="1"/>
  <c r="AC9" i="2" s="1" a="1"/>
  <c r="AC9" i="2" s="1"/>
  <c r="AD10" i="2" a="1"/>
  <c r="AD10" i="2" s="1"/>
  <c r="AC10" i="2" s="1" a="1"/>
  <c r="AC10" i="2" s="1"/>
  <c r="AD23" i="2" a="1"/>
  <c r="AD23" i="2" s="1"/>
  <c r="AC23" i="2" s="1" a="1"/>
  <c r="AC23" i="2" s="1"/>
  <c r="JD61" i="14"/>
  <c r="JE61" i="14" s="1"/>
  <c r="JF61" i="14" s="1"/>
  <c r="JG61" i="14" s="1"/>
  <c r="JH61" i="14" s="1"/>
  <c r="AD18" i="2" a="1"/>
  <c r="AD18" i="2" s="1"/>
  <c r="AC18" i="2" s="1" a="1"/>
  <c r="AC18" i="2" s="1"/>
  <c r="AD8" i="2" a="1"/>
  <c r="AD8" i="2" s="1"/>
  <c r="AC8" i="2" s="1" a="1"/>
  <c r="AC8" i="2" s="1"/>
  <c r="AZ22" i="2" a="1"/>
  <c r="AZ22" i="2" s="1"/>
  <c r="AY22" i="2" s="1" a="1"/>
  <c r="AY22" i="2" s="1"/>
  <c r="JD44" i="14"/>
  <c r="JE44" i="14" s="1"/>
  <c r="JF44" i="14" s="1"/>
  <c r="JG44" i="14" s="1"/>
  <c r="JH44" i="14" s="1"/>
  <c r="JD59" i="14"/>
  <c r="JE59" i="14" s="1"/>
  <c r="JF59" i="14" s="1"/>
  <c r="JG59" i="14" s="1"/>
  <c r="JH59" i="14" s="1"/>
  <c r="HW75" i="1"/>
  <c r="HX75" i="1" s="1"/>
  <c r="HY75" i="1" s="1"/>
  <c r="HZ75" i="1" s="1"/>
  <c r="IA75" i="1" s="1"/>
  <c r="HX149" i="1"/>
  <c r="JD165" i="14"/>
  <c r="JE165" i="14" s="1"/>
  <c r="JF165" i="14" s="1"/>
  <c r="JG165" i="14" s="1"/>
  <c r="JH165" i="14" s="1"/>
  <c r="FC20" i="15"/>
  <c r="FD20" i="15" s="1"/>
  <c r="FE20" i="15" s="1"/>
  <c r="FF20" i="15" s="1"/>
  <c r="FG20" i="15" s="1"/>
  <c r="FC33" i="15"/>
  <c r="FD33" i="15" s="1"/>
  <c r="FE33" i="15" s="1"/>
  <c r="FF33" i="15" s="1"/>
  <c r="FG33" i="15" s="1"/>
  <c r="FC34" i="15"/>
  <c r="FD34" i="15" s="1"/>
  <c r="FE34" i="15" s="1"/>
  <c r="FF34" i="15" s="1"/>
  <c r="FG34" i="15" s="1"/>
  <c r="FC98" i="15"/>
  <c r="FD98" i="15" s="1"/>
  <c r="FE98" i="15" s="1"/>
  <c r="FF98" i="15" s="1"/>
  <c r="FG98" i="15" s="1"/>
  <c r="FC99" i="15"/>
  <c r="FD99" i="15" s="1"/>
  <c r="FE99" i="15" s="1"/>
  <c r="FF99" i="15" s="1"/>
  <c r="FG99" i="15" s="1"/>
  <c r="FC100" i="15"/>
  <c r="FD100" i="15" s="1"/>
  <c r="FE100" i="15" s="1"/>
  <c r="FF100" i="15" s="1"/>
  <c r="FG100" i="15" s="1"/>
  <c r="FC101" i="15"/>
  <c r="FD101" i="15" s="1"/>
  <c r="FE101" i="15" s="1"/>
  <c r="FF101" i="15" s="1"/>
  <c r="FG101" i="15" s="1"/>
  <c r="FC102" i="15"/>
  <c r="FD102" i="15" s="1"/>
  <c r="FE102" i="15" s="1"/>
  <c r="FF102" i="15" s="1"/>
  <c r="FG102" i="15" s="1"/>
  <c r="FC103" i="15"/>
  <c r="FD103" i="15" s="1"/>
  <c r="FE103" i="15" s="1"/>
  <c r="FF103" i="15" s="1"/>
  <c r="FG103" i="15" s="1"/>
  <c r="FC104" i="15"/>
  <c r="FD104" i="15" s="1"/>
  <c r="FE104" i="15" s="1"/>
  <c r="FF104" i="15" s="1"/>
  <c r="FG104" i="15" s="1"/>
  <c r="FC105" i="15"/>
  <c r="FD105" i="15" s="1"/>
  <c r="FE105" i="15" s="1"/>
  <c r="FF105" i="15" s="1"/>
  <c r="FG105" i="15" s="1"/>
  <c r="FC106" i="15"/>
  <c r="FD106" i="15" s="1"/>
  <c r="FE106" i="15" s="1"/>
  <c r="FF106" i="15" s="1"/>
  <c r="FG106" i="15" s="1"/>
  <c r="FC107" i="15"/>
  <c r="FD107" i="15" s="1"/>
  <c r="FE107" i="15" s="1"/>
  <c r="FF107" i="15" s="1"/>
  <c r="FG107" i="15" s="1"/>
  <c r="FC108" i="15"/>
  <c r="FD108" i="15" s="1"/>
  <c r="FE108" i="15" s="1"/>
  <c r="FF108" i="15" s="1"/>
  <c r="FG108" i="15" s="1"/>
  <c r="FC109" i="15"/>
  <c r="FD109" i="15" s="1"/>
  <c r="FE109" i="15" s="1"/>
  <c r="FF109" i="15" s="1"/>
  <c r="FG109" i="15" s="1"/>
  <c r="FC110" i="15"/>
  <c r="FD110" i="15" s="1"/>
  <c r="FE110" i="15" s="1"/>
  <c r="FF110" i="15" s="1"/>
  <c r="FG110" i="15" s="1"/>
  <c r="FC111" i="15"/>
  <c r="FD111" i="15" s="1"/>
  <c r="FE111" i="15" s="1"/>
  <c r="FF111" i="15" s="1"/>
  <c r="FG111" i="15" s="1"/>
  <c r="FC112" i="15"/>
  <c r="FD112" i="15" s="1"/>
  <c r="FE112" i="15" s="1"/>
  <c r="FF112" i="15" s="1"/>
  <c r="FG112" i="15" s="1"/>
  <c r="FC113" i="15"/>
  <c r="FD113" i="15" s="1"/>
  <c r="FE113" i="15" s="1"/>
  <c r="FF113" i="15" s="1"/>
  <c r="FG113" i="15" s="1"/>
  <c r="FC114" i="15"/>
  <c r="FD114" i="15" s="1"/>
  <c r="FE114" i="15" s="1"/>
  <c r="FF114" i="15" s="1"/>
  <c r="FG114" i="15" s="1"/>
  <c r="FC115" i="15"/>
  <c r="FD115" i="15" s="1"/>
  <c r="FE115" i="15" s="1"/>
  <c r="FF115" i="15" s="1"/>
  <c r="FG115" i="15" s="1"/>
  <c r="FC116" i="15"/>
  <c r="FD116" i="15" s="1"/>
  <c r="FE116" i="15" s="1"/>
  <c r="FF116" i="15" s="1"/>
  <c r="FG116" i="15" s="1"/>
  <c r="FC117" i="15"/>
  <c r="FD117" i="15" s="1"/>
  <c r="FE117" i="15" s="1"/>
  <c r="FF117" i="15" s="1"/>
  <c r="FG117" i="15" s="1"/>
  <c r="FC118" i="15"/>
  <c r="FD118" i="15" s="1"/>
  <c r="FE118" i="15" s="1"/>
  <c r="FF118" i="15" s="1"/>
  <c r="FG118" i="15" s="1"/>
  <c r="FC119" i="15"/>
  <c r="FD119" i="15" s="1"/>
  <c r="FE119" i="15" s="1"/>
  <c r="FF119" i="15" s="1"/>
  <c r="FG119" i="15" s="1"/>
  <c r="FC120" i="15"/>
  <c r="FD120" i="15" s="1"/>
  <c r="FE120" i="15" s="1"/>
  <c r="FF120" i="15" s="1"/>
  <c r="FG120" i="15" s="1"/>
  <c r="FC121" i="15"/>
  <c r="FD121" i="15" s="1"/>
  <c r="FE121" i="15" s="1"/>
  <c r="FF121" i="15" s="1"/>
  <c r="FG121" i="15" s="1"/>
  <c r="FC122" i="15"/>
  <c r="FD122" i="15" s="1"/>
  <c r="FE122" i="15" s="1"/>
  <c r="FF122" i="15" s="1"/>
  <c r="FG122" i="15" s="1"/>
  <c r="FC123" i="15"/>
  <c r="FD123" i="15" s="1"/>
  <c r="FE123" i="15" s="1"/>
  <c r="FF123" i="15" s="1"/>
  <c r="FG123" i="15" s="1"/>
  <c r="FC124" i="15"/>
  <c r="FD124" i="15" s="1"/>
  <c r="FE124" i="15" s="1"/>
  <c r="FF124" i="15" s="1"/>
  <c r="FG124" i="15" s="1"/>
  <c r="FC125" i="15"/>
  <c r="FD125" i="15" s="1"/>
  <c r="FE125" i="15" s="1"/>
  <c r="FF125" i="15" s="1"/>
  <c r="FG125" i="15" s="1"/>
  <c r="FC126" i="15"/>
  <c r="FD126" i="15" s="1"/>
  <c r="FE126" i="15" s="1"/>
  <c r="FF126" i="15" s="1"/>
  <c r="FG126" i="15" s="1"/>
  <c r="FC127" i="15"/>
  <c r="FD127" i="15" s="1"/>
  <c r="FE127" i="15" s="1"/>
  <c r="FF127" i="15" s="1"/>
  <c r="FG127" i="15" s="1"/>
  <c r="FC128" i="15"/>
  <c r="FD128" i="15" s="1"/>
  <c r="FE128" i="15" s="1"/>
  <c r="FF128" i="15" s="1"/>
  <c r="FG128" i="15" s="1"/>
  <c r="FC129" i="15"/>
  <c r="FD129" i="15" s="1"/>
  <c r="FE129" i="15" s="1"/>
  <c r="FF129" i="15" s="1"/>
  <c r="FG129" i="15" s="1"/>
  <c r="FC130" i="15"/>
  <c r="FD130" i="15" s="1"/>
  <c r="FE130" i="15" s="1"/>
  <c r="FF130" i="15" s="1"/>
  <c r="FG130" i="15" s="1"/>
  <c r="FC131" i="15"/>
  <c r="FD131" i="15" s="1"/>
  <c r="FE131" i="15" s="1"/>
  <c r="FF131" i="15" s="1"/>
  <c r="FG131" i="15" s="1"/>
  <c r="FC132" i="15"/>
  <c r="FD132" i="15" s="1"/>
  <c r="FE132" i="15" s="1"/>
  <c r="FF132" i="15" s="1"/>
  <c r="FG132" i="15" s="1"/>
  <c r="FC133" i="15"/>
  <c r="FD133" i="15" s="1"/>
  <c r="FE133" i="15" s="1"/>
  <c r="FF133" i="15" s="1"/>
  <c r="FG133" i="15" s="1"/>
  <c r="FC134" i="15"/>
  <c r="FD134" i="15" s="1"/>
  <c r="FE134" i="15" s="1"/>
  <c r="FF134" i="15" s="1"/>
  <c r="FG134" i="15" s="1"/>
  <c r="FC135" i="15"/>
  <c r="FD135" i="15" s="1"/>
  <c r="FE135" i="15" s="1"/>
  <c r="FF135" i="15" s="1"/>
  <c r="FG135" i="15" s="1"/>
  <c r="FC136" i="15"/>
  <c r="FD136" i="15" s="1"/>
  <c r="FE136" i="15" s="1"/>
  <c r="FF136" i="15" s="1"/>
  <c r="FG136" i="15" s="1"/>
  <c r="FC137" i="15"/>
  <c r="FD137" i="15" s="1"/>
  <c r="FE137" i="15" s="1"/>
  <c r="FF137" i="15" s="1"/>
  <c r="FG137" i="15" s="1"/>
  <c r="FC60" i="15"/>
  <c r="FD60" i="15" s="1"/>
  <c r="FE60" i="15" s="1"/>
  <c r="FF60" i="15" s="1"/>
  <c r="FG60" i="15" s="1"/>
  <c r="FC138" i="15"/>
  <c r="FD138" i="15" s="1"/>
  <c r="FE138" i="15" s="1"/>
  <c r="FF138" i="15" s="1"/>
  <c r="FG138" i="15" s="1"/>
  <c r="FC139" i="15"/>
  <c r="FD139" i="15" s="1"/>
  <c r="FE139" i="15" s="1"/>
  <c r="FF139" i="15" s="1"/>
  <c r="FG139" i="15" s="1"/>
  <c r="FC140" i="15"/>
  <c r="FD140" i="15" s="1"/>
  <c r="FE140" i="15" s="1"/>
  <c r="FF140" i="15" s="1"/>
  <c r="FG140" i="15" s="1"/>
  <c r="FC141" i="15"/>
  <c r="FD141" i="15" s="1"/>
  <c r="FE141" i="15" s="1"/>
  <c r="FF141" i="15" s="1"/>
  <c r="FG141" i="15" s="1"/>
  <c r="FC142" i="15"/>
  <c r="FD142" i="15" s="1"/>
  <c r="FE142" i="15" s="1"/>
  <c r="FF142" i="15" s="1"/>
  <c r="FG142" i="15" s="1"/>
  <c r="FC143" i="15"/>
  <c r="FD143" i="15" s="1"/>
  <c r="FE143" i="15" s="1"/>
  <c r="FF143" i="15" s="1"/>
  <c r="FG143" i="15" s="1"/>
  <c r="FC144" i="15"/>
  <c r="FD144" i="15" s="1"/>
  <c r="FE144" i="15" s="1"/>
  <c r="FF144" i="15" s="1"/>
  <c r="FG144" i="15" s="1"/>
  <c r="FC145" i="15"/>
  <c r="FD145" i="15" s="1"/>
  <c r="FE145" i="15" s="1"/>
  <c r="FF145" i="15" s="1"/>
  <c r="FG145" i="15" s="1"/>
  <c r="FC146" i="15"/>
  <c r="FD146" i="15" s="1"/>
  <c r="FE146" i="15" s="1"/>
  <c r="FF146" i="15" s="1"/>
  <c r="FG146" i="15" s="1"/>
  <c r="FC147" i="15"/>
  <c r="FD147" i="15" s="1"/>
  <c r="FE147" i="15" s="1"/>
  <c r="FF147" i="15" s="1"/>
  <c r="FG147" i="15" s="1"/>
  <c r="FC148" i="15"/>
  <c r="FD148" i="15" s="1"/>
  <c r="FE148" i="15" s="1"/>
  <c r="FF148" i="15" s="1"/>
  <c r="FG148" i="15" s="1"/>
  <c r="FC149" i="15"/>
  <c r="FD149" i="15" s="1"/>
  <c r="FE149" i="15" s="1"/>
  <c r="FF149" i="15" s="1"/>
  <c r="FG149" i="15" s="1"/>
  <c r="FC150" i="15"/>
  <c r="FD150" i="15" s="1"/>
  <c r="FE150" i="15" s="1"/>
  <c r="FF150" i="15" s="1"/>
  <c r="FG150" i="15" s="1"/>
  <c r="FC151" i="15"/>
  <c r="FD151" i="15" s="1"/>
  <c r="FE151" i="15" s="1"/>
  <c r="FF151" i="15" s="1"/>
  <c r="FG151" i="15" s="1"/>
  <c r="JD14" i="14"/>
  <c r="JE14" i="14" s="1"/>
  <c r="JF14" i="14" s="1"/>
  <c r="JG14" i="14" s="1"/>
  <c r="JH14" i="14" s="1"/>
  <c r="JG15" i="14"/>
  <c r="JH15" i="14" s="1"/>
  <c r="JF33" i="14"/>
  <c r="JG33" i="14" s="1"/>
  <c r="JH33" i="14" s="1"/>
  <c r="JD135" i="14"/>
  <c r="JE135" i="14" s="1"/>
  <c r="JF135" i="14" s="1"/>
  <c r="JG135" i="14" s="1"/>
  <c r="JH135" i="14" s="1"/>
  <c r="JD137" i="14"/>
  <c r="JE137" i="14" s="1"/>
  <c r="JF137" i="14" s="1"/>
  <c r="JG137" i="14" s="1"/>
  <c r="JH137" i="14" s="1"/>
  <c r="JD147" i="14"/>
  <c r="JE147" i="14" s="1"/>
  <c r="JF147" i="14" s="1"/>
  <c r="JG147" i="14" s="1"/>
  <c r="JH147" i="14" s="1"/>
  <c r="JD166" i="14"/>
  <c r="JE166" i="14" s="1"/>
  <c r="JF166" i="14" s="1"/>
  <c r="JG166" i="14" s="1"/>
  <c r="JH166" i="14" s="1"/>
  <c r="JD169" i="14"/>
  <c r="JE169" i="14" s="1"/>
  <c r="JF169" i="14" s="1"/>
  <c r="JG169" i="14" s="1"/>
  <c r="JH169" i="14" s="1"/>
  <c r="JD187" i="14"/>
  <c r="JE187" i="14" s="1"/>
  <c r="JF187" i="14" s="1"/>
  <c r="JG187" i="14" s="1"/>
  <c r="JH187" i="14" s="1"/>
  <c r="FC76" i="15"/>
  <c r="FD76" i="15" s="1"/>
  <c r="FE76" i="15" s="1"/>
  <c r="FF76" i="15" s="1"/>
  <c r="FG76" i="15" s="1"/>
  <c r="FC30" i="15"/>
  <c r="FD30" i="15" s="1"/>
  <c r="FE30" i="15" s="1"/>
  <c r="FF30" i="15" s="1"/>
  <c r="FG30" i="15" s="1"/>
  <c r="FC49" i="15"/>
  <c r="FD49" i="15" s="1"/>
  <c r="FE49" i="15" s="1"/>
  <c r="FF49" i="15" s="1"/>
  <c r="FG49" i="15" s="1"/>
  <c r="FC87" i="15"/>
  <c r="FD87" i="15" s="1"/>
  <c r="FE87" i="15" s="1"/>
  <c r="FF87" i="15" s="1"/>
  <c r="FG87" i="15" s="1"/>
  <c r="FC152" i="15"/>
  <c r="FD152" i="15" s="1"/>
  <c r="FE152" i="15" s="1"/>
  <c r="FF152" i="15" s="1"/>
  <c r="FG152" i="15" s="1"/>
  <c r="FC66" i="15"/>
  <c r="FD66" i="15" s="1"/>
  <c r="FE66" i="15" s="1"/>
  <c r="FF66" i="15" s="1"/>
  <c r="FG66" i="15" s="1"/>
  <c r="FC67" i="15"/>
  <c r="FD67" i="15" s="1"/>
  <c r="FE67" i="15" s="1"/>
  <c r="FF67" i="15" s="1"/>
  <c r="FG67" i="15" s="1"/>
  <c r="FC68" i="15"/>
  <c r="FD68" i="15" s="1"/>
  <c r="FE68" i="15" s="1"/>
  <c r="FF68" i="15" s="1"/>
  <c r="FG68" i="15" s="1"/>
  <c r="FC79" i="15"/>
  <c r="FD79" i="15" s="1"/>
  <c r="FE79" i="15" s="1"/>
  <c r="FF79" i="15" s="1"/>
  <c r="FG79" i="15" s="1"/>
  <c r="FC153" i="15"/>
  <c r="FD153" i="15" s="1"/>
  <c r="FE153" i="15" s="1"/>
  <c r="FF153" i="15" s="1"/>
  <c r="FG153" i="15" s="1"/>
  <c r="FC154" i="15"/>
  <c r="FD154" i="15" s="1"/>
  <c r="FE154" i="15" s="1"/>
  <c r="FF154" i="15" s="1"/>
  <c r="FG154" i="15" s="1"/>
  <c r="FC155" i="15"/>
  <c r="FD155" i="15" s="1"/>
  <c r="FE155" i="15" s="1"/>
  <c r="FF155" i="15" s="1"/>
  <c r="FG155" i="15" s="1"/>
  <c r="FC10" i="15"/>
  <c r="FD10" i="15" s="1"/>
  <c r="FE10" i="15" s="1"/>
  <c r="FF10" i="15" s="1"/>
  <c r="FG10" i="15" s="1"/>
  <c r="FC45" i="15"/>
  <c r="FD45" i="15" s="1"/>
  <c r="FE45" i="15" s="1"/>
  <c r="FF45" i="15" s="1"/>
  <c r="FG45" i="15" s="1"/>
  <c r="FC46" i="15"/>
  <c r="FD46" i="15" s="1"/>
  <c r="FE46" i="15" s="1"/>
  <c r="FF46" i="15" s="1"/>
  <c r="FG46" i="15" s="1"/>
  <c r="FC57" i="15"/>
  <c r="FD57" i="15" s="1"/>
  <c r="FE57" i="15" s="1"/>
  <c r="FF57" i="15" s="1"/>
  <c r="FG57" i="15" s="1"/>
  <c r="FC71" i="15"/>
  <c r="FD71" i="15" s="1"/>
  <c r="FE71" i="15" s="1"/>
  <c r="FF71" i="15" s="1"/>
  <c r="FG71" i="15" s="1"/>
  <c r="FC24" i="15"/>
  <c r="FD24" i="15" s="1"/>
  <c r="FE24" i="15" s="1"/>
  <c r="FF24" i="15" s="1"/>
  <c r="FG24" i="15" s="1"/>
  <c r="FC25" i="15"/>
  <c r="FD25" i="15" s="1"/>
  <c r="FE25" i="15" s="1"/>
  <c r="FF25" i="15" s="1"/>
  <c r="FG25" i="15" s="1"/>
  <c r="FC61" i="15"/>
  <c r="FD61" i="15" s="1"/>
  <c r="FE61" i="15" s="1"/>
  <c r="FF61" i="15" s="1"/>
  <c r="FG61" i="15" s="1"/>
  <c r="FC73" i="15"/>
  <c r="FD73" i="15" s="1"/>
  <c r="FE73" i="15" s="1"/>
  <c r="FF73" i="15" s="1"/>
  <c r="FG73" i="15" s="1"/>
  <c r="FC74" i="15"/>
  <c r="FD74" i="15" s="1"/>
  <c r="FE74" i="15" s="1"/>
  <c r="FF74" i="15" s="1"/>
  <c r="FG74" i="15" s="1"/>
  <c r="IW6" i="10"/>
  <c r="IX8" i="10"/>
  <c r="EI13" i="3"/>
  <c r="EJ13" i="3" s="1"/>
  <c r="EK13" i="3" s="1"/>
  <c r="EK6" i="3" s="1"/>
  <c r="EH6" i="3"/>
  <c r="IA8" i="1"/>
  <c r="IV6" i="10"/>
  <c r="EG6" i="3"/>
  <c r="IU6" i="10"/>
  <c r="JD27" i="14"/>
  <c r="HW42" i="1"/>
  <c r="HY149" i="1"/>
  <c r="HZ149" i="1" s="1"/>
  <c r="IA149" i="1" s="1"/>
  <c r="FC19" i="15"/>
  <c r="FD19" i="15" s="1"/>
  <c r="FE19" i="15" s="1"/>
  <c r="FF19" i="15" s="1"/>
  <c r="FG19" i="15" s="1"/>
  <c r="FC54" i="15"/>
  <c r="FD54" i="15" s="1"/>
  <c r="FE54" i="15" s="1"/>
  <c r="FF54" i="15" s="1"/>
  <c r="FG54" i="15" s="1"/>
  <c r="FC55" i="15"/>
  <c r="FD55" i="15" s="1"/>
  <c r="FE55" i="15" s="1"/>
  <c r="FF55" i="15" s="1"/>
  <c r="FG55" i="15" s="1"/>
  <c r="FC97" i="15"/>
  <c r="FD97" i="15" s="1"/>
  <c r="FE97" i="15" s="1"/>
  <c r="FF97" i="15" s="1"/>
  <c r="FG97" i="15" s="1"/>
  <c r="HY13" i="1"/>
  <c r="HZ13" i="1" s="1"/>
  <c r="IA13" i="1" s="1"/>
  <c r="JD111" i="14"/>
  <c r="JE111" i="14" s="1"/>
  <c r="JF111" i="14" s="1"/>
  <c r="JG111" i="14" s="1"/>
  <c r="JH111" i="14" s="1"/>
  <c r="FC7" i="15"/>
  <c r="FD7" i="15" s="1"/>
  <c r="FE7" i="15" s="1"/>
  <c r="FF7" i="15" s="1"/>
  <c r="FG7" i="15" s="1"/>
  <c r="FC37" i="15"/>
  <c r="FD37" i="15" s="1"/>
  <c r="FE37" i="15" s="1"/>
  <c r="FF37" i="15" s="1"/>
  <c r="FG37" i="15" s="1"/>
  <c r="FC39" i="15"/>
  <c r="FD39" i="15" s="1"/>
  <c r="FE39" i="15" s="1"/>
  <c r="FF39" i="15" s="1"/>
  <c r="FG39" i="15" s="1"/>
  <c r="FC13" i="15"/>
  <c r="FD13" i="15" s="1"/>
  <c r="FE13" i="15" s="1"/>
  <c r="FF13" i="15" s="1"/>
  <c r="FG13" i="15" s="1"/>
  <c r="FC43" i="15"/>
  <c r="FD43" i="15" s="1"/>
  <c r="FE43" i="15" s="1"/>
  <c r="FF43" i="15" s="1"/>
  <c r="FG43" i="15" s="1"/>
  <c r="FC90" i="15"/>
  <c r="FD90" i="15" s="1"/>
  <c r="FE90" i="15" s="1"/>
  <c r="FF90" i="15" s="1"/>
  <c r="FG90" i="15" s="1"/>
  <c r="FC91" i="15"/>
  <c r="FD91" i="15" s="1"/>
  <c r="FE91" i="15" s="1"/>
  <c r="FF91" i="15" s="1"/>
  <c r="FG91" i="15" s="1"/>
  <c r="FC92" i="15"/>
  <c r="FD92" i="15" s="1"/>
  <c r="FE92" i="15" s="1"/>
  <c r="FF92" i="15" s="1"/>
  <c r="FG92" i="15" s="1"/>
  <c r="FC21" i="15"/>
  <c r="FD21" i="15" s="1"/>
  <c r="FE21" i="15" s="1"/>
  <c r="FF21" i="15" s="1"/>
  <c r="FG21" i="15" s="1"/>
  <c r="FC59" i="15"/>
  <c r="FD59" i="15" s="1"/>
  <c r="FE59" i="15" s="1"/>
  <c r="FF59" i="15" s="1"/>
  <c r="FG59" i="15" s="1"/>
  <c r="FC38" i="15"/>
  <c r="FD38" i="15" s="1"/>
  <c r="FE38" i="15" s="1"/>
  <c r="FF38" i="15" s="1"/>
  <c r="FG38" i="15" s="1"/>
  <c r="FC78" i="15"/>
  <c r="FD78" i="15" s="1"/>
  <c r="FE78" i="15" s="1"/>
  <c r="FF78" i="15" s="1"/>
  <c r="FG78" i="15" s="1"/>
  <c r="FC77" i="15"/>
  <c r="FD77" i="15" s="1"/>
  <c r="FE77" i="15" s="1"/>
  <c r="FF77" i="15" s="1"/>
  <c r="FG77" i="15" s="1"/>
  <c r="FD65" i="15"/>
  <c r="FE65" i="15" s="1"/>
  <c r="FF65" i="15" s="1"/>
  <c r="FG65" i="15" s="1"/>
  <c r="FC81" i="15"/>
  <c r="FD81" i="15" s="1"/>
  <c r="FE81" i="15" s="1"/>
  <c r="FF81" i="15" s="1"/>
  <c r="FG81" i="15" s="1"/>
  <c r="FC80" i="15"/>
  <c r="FD80" i="15" s="1"/>
  <c r="FE80" i="15" s="1"/>
  <c r="FF80" i="15" s="1"/>
  <c r="FG80" i="15" s="1"/>
  <c r="FC52" i="15"/>
  <c r="FD52" i="15" s="1"/>
  <c r="FE52" i="15" s="1"/>
  <c r="FF52" i="15" s="1"/>
  <c r="FG52" i="15" s="1"/>
  <c r="FC51" i="15"/>
  <c r="FD51" i="15" s="1"/>
  <c r="FE51" i="15" s="1"/>
  <c r="FF51" i="15" s="1"/>
  <c r="FG51" i="15" s="1"/>
  <c r="FC31" i="15"/>
  <c r="FD31" i="15" s="1"/>
  <c r="FE31" i="15" s="1"/>
  <c r="FF31" i="15" s="1"/>
  <c r="FG31" i="15" s="1"/>
  <c r="FA6" i="15"/>
  <c r="FC36" i="15"/>
  <c r="FD36" i="15" s="1"/>
  <c r="FE36" i="15" s="1"/>
  <c r="FF36" i="15" s="1"/>
  <c r="FG36" i="15" s="1"/>
  <c r="FC35" i="15"/>
  <c r="AC13" i="2"/>
  <c r="AL5" i="2"/>
  <c r="AY5" i="2"/>
  <c r="AP12" i="2"/>
  <c r="AC14" i="2"/>
  <c r="AL6" i="2"/>
  <c r="AP15" i="2"/>
  <c r="AU13" i="2"/>
  <c r="AU12" i="2"/>
  <c r="AC11" i="2"/>
  <c r="AC17" i="2"/>
  <c r="AL22" i="2"/>
  <c r="AU19" i="2"/>
  <c r="AY12" i="2"/>
  <c r="AC4" i="2"/>
  <c r="AL8" i="2"/>
  <c r="AL4" i="2"/>
  <c r="AL11" i="2"/>
  <c r="AL9" i="2"/>
  <c r="AP11" i="2"/>
  <c r="AP19" i="2"/>
  <c r="AP7" i="2"/>
  <c r="AC19" i="2"/>
  <c r="AP13" i="2"/>
  <c r="AU14" i="2"/>
  <c r="R4" i="2" a="1"/>
  <c r="R4" i="2" s="1"/>
  <c r="Q4" i="2" s="1" a="1"/>
  <c r="R5" i="2" a="1"/>
  <c r="R5" i="2" s="1"/>
  <c r="Q5" i="2" s="1" a="1"/>
  <c r="R6" i="2" a="1"/>
  <c r="R6" i="2" s="1"/>
  <c r="Q6" i="2" s="1" a="1"/>
  <c r="R7" i="2" a="1"/>
  <c r="R7" i="2" s="1"/>
  <c r="Q7" i="2" s="1" a="1"/>
  <c r="R8" i="2" a="1"/>
  <c r="R8" i="2" s="1"/>
  <c r="Q8" i="2" s="1" a="1"/>
  <c r="R9" i="2" a="1"/>
  <c r="R9" i="2" s="1"/>
  <c r="Q9" i="2" s="1" a="1"/>
  <c r="R10" i="2" a="1"/>
  <c r="R10" i="2" s="1"/>
  <c r="Q10" i="2" s="1" a="1"/>
  <c r="R11" i="2" a="1"/>
  <c r="R11" i="2" s="1"/>
  <c r="Q11" i="2" s="1" a="1"/>
  <c r="R12" i="2" a="1"/>
  <c r="R12" i="2" s="1"/>
  <c r="Q12" i="2" s="1" a="1"/>
  <c r="R13" i="2" a="1"/>
  <c r="R13" i="2" s="1"/>
  <c r="Q13" i="2" s="1" a="1"/>
  <c r="R14" i="2" a="1"/>
  <c r="R14" i="2" s="1"/>
  <c r="Q14" i="2" s="1" a="1"/>
  <c r="R15" i="2" a="1"/>
  <c r="R15" i="2" s="1"/>
  <c r="Q15" i="2" s="1" a="1"/>
  <c r="R16" i="2" a="1"/>
  <c r="R16" i="2" s="1"/>
  <c r="Q16" i="2" s="1" a="1"/>
  <c r="R17" i="2" a="1"/>
  <c r="R17" i="2" s="1"/>
  <c r="Q17" i="2" s="1" a="1"/>
  <c r="R18" i="2" a="1"/>
  <c r="R18" i="2" s="1"/>
  <c r="Q18" i="2" s="1" a="1"/>
  <c r="R19" i="2" a="1"/>
  <c r="R19" i="2" s="1"/>
  <c r="Q19" i="2" s="1" a="1"/>
  <c r="R20" i="2" a="1"/>
  <c r="R20" i="2" s="1"/>
  <c r="Q20" i="2" s="1" a="1"/>
  <c r="R21" i="2" a="1"/>
  <c r="R21" i="2" s="1"/>
  <c r="Q21" i="2" s="1" a="1"/>
  <c r="R22" i="2" a="1"/>
  <c r="R22" i="2" s="1"/>
  <c r="Q22" i="2" s="1" a="1"/>
  <c r="R23" i="2" a="1"/>
  <c r="R23" i="2" s="1"/>
  <c r="Q23" i="2" s="1" a="1"/>
  <c r="FE8" i="15"/>
  <c r="FE9" i="15"/>
  <c r="FF9" i="15" s="1"/>
  <c r="FG9" i="15" s="1"/>
  <c r="FE11" i="15"/>
  <c r="FF11" i="15" s="1"/>
  <c r="FG11" i="15" s="1"/>
  <c r="FF12" i="15"/>
  <c r="FG12" i="15" s="1"/>
  <c r="FF14" i="15"/>
  <c r="FG14" i="15" s="1"/>
  <c r="FE15" i="15"/>
  <c r="FF15" i="15" s="1"/>
  <c r="FG15" i="15" s="1"/>
  <c r="FE16" i="15"/>
  <c r="FF16" i="15" s="1"/>
  <c r="FG16" i="15" s="1"/>
  <c r="FE17" i="15"/>
  <c r="FF17" i="15" s="1"/>
  <c r="FG17" i="15" s="1"/>
  <c r="FD18" i="15"/>
  <c r="FF26" i="15"/>
  <c r="FG26" i="15" s="1"/>
  <c r="FE27" i="15"/>
  <c r="FF27" i="15" s="1"/>
  <c r="FG27" i="15" s="1"/>
  <c r="FE28" i="15"/>
  <c r="FF28" i="15" s="1"/>
  <c r="FG28" i="15" s="1"/>
  <c r="FG29" i="15"/>
  <c r="FD32" i="15"/>
  <c r="FE32" i="15" s="1"/>
  <c r="FF32" i="15" s="1"/>
  <c r="FG32" i="15" s="1"/>
  <c r="FG40" i="15"/>
  <c r="FF41" i="15"/>
  <c r="FG41" i="15" s="1"/>
  <c r="FF42" i="15"/>
  <c r="FG42" i="15" s="1"/>
  <c r="FE44" i="15"/>
  <c r="FF44" i="15" s="1"/>
  <c r="FG44" i="15" s="1"/>
  <c r="FD47" i="15"/>
  <c r="FE47" i="15" s="1"/>
  <c r="FF47" i="15" s="1"/>
  <c r="FG47" i="15" s="1"/>
  <c r="FF48" i="15"/>
  <c r="FG48" i="15" s="1"/>
  <c r="FD50" i="15"/>
  <c r="FE50" i="15" s="1"/>
  <c r="FF50" i="15" s="1"/>
  <c r="FG50" i="15" s="1"/>
  <c r="FE53" i="15"/>
  <c r="FF53" i="15" s="1"/>
  <c r="FG53" i="15" s="1"/>
  <c r="FD56" i="15"/>
  <c r="FE56" i="15" s="1"/>
  <c r="FF56" i="15" s="1"/>
  <c r="FG56" i="15" s="1"/>
  <c r="FD58" i="15"/>
  <c r="FE58" i="15" s="1"/>
  <c r="FF58" i="15" s="1"/>
  <c r="FG58" i="15" s="1"/>
  <c r="FF63" i="15"/>
  <c r="FG63" i="15" s="1"/>
  <c r="FF64" i="15"/>
  <c r="FG64" i="15" s="1"/>
  <c r="FF69" i="15"/>
  <c r="FG69" i="15" s="1"/>
  <c r="FD70" i="15"/>
  <c r="FE70" i="15" s="1"/>
  <c r="FF70" i="15" s="1"/>
  <c r="FG70" i="15" s="1"/>
  <c r="FD72" i="15"/>
  <c r="FE72" i="15" s="1"/>
  <c r="FF72" i="15" s="1"/>
  <c r="FG72" i="15" s="1"/>
  <c r="FD75" i="15"/>
  <c r="FE75" i="15" s="1"/>
  <c r="FF75" i="15" s="1"/>
  <c r="FG75" i="15" s="1"/>
  <c r="FD83" i="15"/>
  <c r="FE83" i="15" s="1"/>
  <c r="FF83" i="15" s="1"/>
  <c r="FG83" i="15" s="1"/>
  <c r="FF84" i="15"/>
  <c r="FG84" i="15" s="1"/>
  <c r="FF85" i="15"/>
  <c r="FG85" i="15" s="1"/>
  <c r="FE86" i="15"/>
  <c r="FF86" i="15" s="1"/>
  <c r="FG86" i="15" s="1"/>
  <c r="FD88" i="15"/>
  <c r="FE88" i="15" s="1"/>
  <c r="FF88" i="15" s="1"/>
  <c r="FG88" i="15" s="1"/>
  <c r="FE89" i="15"/>
  <c r="FF89" i="15" s="1"/>
  <c r="FG89" i="15" s="1"/>
  <c r="FD94" i="15"/>
  <c r="FE94" i="15" s="1"/>
  <c r="FF94" i="15" s="1"/>
  <c r="FG94" i="15" s="1"/>
  <c r="FE95" i="15"/>
  <c r="FF95" i="15" s="1"/>
  <c r="FG95" i="15" s="1"/>
  <c r="FD96" i="15"/>
  <c r="FE96" i="15" s="1"/>
  <c r="FF96" i="15" s="1"/>
  <c r="FG96" i="15" s="1"/>
  <c r="AX5" i="2"/>
  <c r="FA124" i="11"/>
  <c r="FB124" i="11" s="1"/>
  <c r="FC124" i="11" s="1"/>
  <c r="FD124" i="11" s="1"/>
  <c r="FE124" i="11" s="1"/>
  <c r="FA82" i="11"/>
  <c r="FB82" i="11" s="1"/>
  <c r="FC82" i="11" s="1"/>
  <c r="FD82" i="11" s="1"/>
  <c r="FE82" i="11" s="1"/>
  <c r="FA71" i="11"/>
  <c r="FB71" i="11" s="1"/>
  <c r="FC71" i="11" s="1"/>
  <c r="FD71" i="11" s="1"/>
  <c r="FE71" i="11" s="1"/>
  <c r="FA31" i="11"/>
  <c r="FB31" i="11" s="1"/>
  <c r="FC31" i="11" s="1"/>
  <c r="FD31" i="11" s="1"/>
  <c r="FE31" i="11" s="1"/>
  <c r="FA81" i="11"/>
  <c r="FB81" i="11" s="1"/>
  <c r="FC81" i="11" s="1"/>
  <c r="FD81" i="11" s="1"/>
  <c r="FE81" i="11" s="1"/>
  <c r="FB63" i="11"/>
  <c r="FC63" i="11" s="1"/>
  <c r="FD63" i="11" s="1"/>
  <c r="FE63" i="11" s="1"/>
  <c r="FA33" i="11"/>
  <c r="FB33" i="11" s="1"/>
  <c r="FC33" i="11" s="1"/>
  <c r="FD33" i="11" s="1"/>
  <c r="FE33" i="11" s="1"/>
  <c r="FA103" i="11"/>
  <c r="FB103" i="11" s="1"/>
  <c r="FC103" i="11" s="1"/>
  <c r="FD103" i="11" s="1"/>
  <c r="FE103" i="11" s="1"/>
  <c r="FB87" i="11"/>
  <c r="FC87" i="11" s="1"/>
  <c r="FD87" i="11" s="1"/>
  <c r="FE87" i="11" s="1"/>
  <c r="FA140" i="11"/>
  <c r="FB140" i="11" s="1"/>
  <c r="FC140" i="11" s="1"/>
  <c r="FD140" i="11" s="1"/>
  <c r="FE140" i="11" s="1"/>
  <c r="FA108" i="11"/>
  <c r="FB108" i="11" s="1"/>
  <c r="FC108" i="11" s="1"/>
  <c r="FD108" i="11" s="1"/>
  <c r="FE108" i="11" s="1"/>
  <c r="FA100" i="11"/>
  <c r="FB100" i="11" s="1"/>
  <c r="FC100" i="11" s="1"/>
  <c r="FD100" i="11" s="1"/>
  <c r="FE100" i="11" s="1"/>
  <c r="FA92" i="11"/>
  <c r="FB92" i="11" s="1"/>
  <c r="FC92" i="11" s="1"/>
  <c r="FD92" i="11" s="1"/>
  <c r="FE92" i="11" s="1"/>
  <c r="FB52" i="11"/>
  <c r="FC52" i="11" s="1"/>
  <c r="FD52" i="11" s="1"/>
  <c r="FE52" i="11" s="1"/>
  <c r="FA148" i="11"/>
  <c r="FB148" i="11" s="1"/>
  <c r="FC148" i="11" s="1"/>
  <c r="FD148" i="11" s="1"/>
  <c r="FE148" i="11" s="1"/>
  <c r="FA132" i="11"/>
  <c r="FB132" i="11" s="1"/>
  <c r="FC132" i="11" s="1"/>
  <c r="FD132" i="11" s="1"/>
  <c r="FE132" i="11" s="1"/>
  <c r="FA116" i="11"/>
  <c r="FB116" i="11" s="1"/>
  <c r="FC116" i="11" s="1"/>
  <c r="FD116" i="11" s="1"/>
  <c r="FE116" i="11" s="1"/>
  <c r="FA7" i="11"/>
  <c r="FB7" i="11" s="1"/>
  <c r="FC7" i="11" s="1"/>
  <c r="FD7" i="11" s="1"/>
  <c r="FE7" i="11" s="1"/>
  <c r="FA106" i="11"/>
  <c r="FB106" i="11" s="1"/>
  <c r="FC106" i="11" s="1"/>
  <c r="FD106" i="11" s="1"/>
  <c r="FE106" i="11" s="1"/>
  <c r="FA89" i="11"/>
  <c r="FB89" i="11" s="1"/>
  <c r="FC89" i="11" s="1"/>
  <c r="FD89" i="11" s="1"/>
  <c r="FE89" i="11" s="1"/>
  <c r="FB68" i="11"/>
  <c r="FC68" i="11" s="1"/>
  <c r="FD68" i="11" s="1"/>
  <c r="FE68" i="11" s="1"/>
  <c r="FC9" i="11"/>
  <c r="FD9" i="11" s="1"/>
  <c r="FE9" i="11" s="1"/>
  <c r="FA66" i="11"/>
  <c r="FB66" i="11" s="1"/>
  <c r="FC66" i="11" s="1"/>
  <c r="FD66" i="11" s="1"/>
  <c r="FE66" i="11" s="1"/>
  <c r="FA49" i="11"/>
  <c r="FB49" i="11" s="1"/>
  <c r="FC49" i="11" s="1"/>
  <c r="FD49" i="11" s="1"/>
  <c r="FE49" i="11" s="1"/>
  <c r="FA58" i="11"/>
  <c r="FB58" i="11" s="1"/>
  <c r="FC58" i="11" s="1"/>
  <c r="FD58" i="11" s="1"/>
  <c r="FE58" i="11" s="1"/>
  <c r="FA30" i="11"/>
  <c r="FB30" i="11" s="1"/>
  <c r="FC30" i="11" s="1"/>
  <c r="FD30" i="11" s="1"/>
  <c r="FE30" i="11" s="1"/>
  <c r="FA145" i="11"/>
  <c r="FB145" i="11" s="1"/>
  <c r="FC145" i="11" s="1"/>
  <c r="FD145" i="11" s="1"/>
  <c r="FE145" i="11" s="1"/>
  <c r="FA139" i="11"/>
  <c r="FB139" i="11" s="1"/>
  <c r="FC139" i="11" s="1"/>
  <c r="FD139" i="11" s="1"/>
  <c r="FE139" i="11" s="1"/>
  <c r="FA137" i="11"/>
  <c r="FB137" i="11" s="1"/>
  <c r="FC137" i="11" s="1"/>
  <c r="FD137" i="11" s="1"/>
  <c r="FE137" i="11" s="1"/>
  <c r="FA129" i="11"/>
  <c r="FB129" i="11" s="1"/>
  <c r="FC129" i="11" s="1"/>
  <c r="FD129" i="11" s="1"/>
  <c r="FE129" i="11" s="1"/>
  <c r="FA126" i="11"/>
  <c r="FB126" i="11" s="1"/>
  <c r="FC126" i="11" s="1"/>
  <c r="FD126" i="11" s="1"/>
  <c r="FE126" i="11" s="1"/>
  <c r="FA121" i="11"/>
  <c r="FB121" i="11" s="1"/>
  <c r="FC121" i="11" s="1"/>
  <c r="FD121" i="11" s="1"/>
  <c r="FE121" i="11" s="1"/>
  <c r="FA113" i="11"/>
  <c r="FB113" i="11" s="1"/>
  <c r="FC113" i="11" s="1"/>
  <c r="FD113" i="11" s="1"/>
  <c r="FE113" i="11" s="1"/>
  <c r="FA105" i="11"/>
  <c r="FB105" i="11" s="1"/>
  <c r="FC105" i="11" s="1"/>
  <c r="FD105" i="11" s="1"/>
  <c r="FE105" i="11" s="1"/>
  <c r="FA102" i="11"/>
  <c r="FB102" i="11" s="1"/>
  <c r="FC102" i="11" s="1"/>
  <c r="FD102" i="11" s="1"/>
  <c r="FE102" i="11" s="1"/>
  <c r="FA99" i="11"/>
  <c r="FB99" i="11" s="1"/>
  <c r="FC99" i="11" s="1"/>
  <c r="FD99" i="11" s="1"/>
  <c r="FE99" i="11" s="1"/>
  <c r="FA97" i="11"/>
  <c r="FB97" i="11" s="1"/>
  <c r="FC97" i="11" s="1"/>
  <c r="FD97" i="11" s="1"/>
  <c r="FE97" i="11" s="1"/>
  <c r="FA91" i="11"/>
  <c r="FB91" i="11" s="1"/>
  <c r="FC91" i="11" s="1"/>
  <c r="FD91" i="11" s="1"/>
  <c r="FE91" i="11" s="1"/>
  <c r="FA67" i="11"/>
  <c r="FB67" i="11" s="1"/>
  <c r="FC67" i="11" s="1"/>
  <c r="FD67" i="11" s="1"/>
  <c r="FE67" i="11" s="1"/>
  <c r="FA73" i="11"/>
  <c r="FB73" i="11" s="1"/>
  <c r="FC73" i="11" s="1"/>
  <c r="FD73" i="11" s="1"/>
  <c r="FE73" i="11" s="1"/>
  <c r="FA147" i="11"/>
  <c r="FB147" i="11" s="1"/>
  <c r="FC147" i="11" s="1"/>
  <c r="FD147" i="11" s="1"/>
  <c r="FE147" i="11" s="1"/>
  <c r="FA142" i="11"/>
  <c r="FB142" i="11" s="1"/>
  <c r="FC142" i="11" s="1"/>
  <c r="FD142" i="11" s="1"/>
  <c r="FE142" i="11" s="1"/>
  <c r="FA134" i="11"/>
  <c r="FB134" i="11" s="1"/>
  <c r="FC134" i="11" s="1"/>
  <c r="FD134" i="11" s="1"/>
  <c r="FE134" i="11" s="1"/>
  <c r="FA131" i="11"/>
  <c r="FB131" i="11" s="1"/>
  <c r="FC131" i="11" s="1"/>
  <c r="FD131" i="11" s="1"/>
  <c r="FE131" i="11" s="1"/>
  <c r="FA123" i="11"/>
  <c r="FB123" i="11" s="1"/>
  <c r="FC123" i="11" s="1"/>
  <c r="FD123" i="11" s="1"/>
  <c r="FE123" i="11" s="1"/>
  <c r="FA118" i="11"/>
  <c r="FB118" i="11" s="1"/>
  <c r="FC118" i="11" s="1"/>
  <c r="FD118" i="11" s="1"/>
  <c r="FE118" i="11" s="1"/>
  <c r="FA115" i="11"/>
  <c r="FB115" i="11" s="1"/>
  <c r="FC115" i="11" s="1"/>
  <c r="FD115" i="11" s="1"/>
  <c r="FE115" i="11" s="1"/>
  <c r="FA110" i="11"/>
  <c r="FB110" i="11" s="1"/>
  <c r="FC110" i="11" s="1"/>
  <c r="FD110" i="11" s="1"/>
  <c r="FE110" i="11" s="1"/>
  <c r="FA107" i="11"/>
  <c r="FB107" i="11" s="1"/>
  <c r="FC107" i="11" s="1"/>
  <c r="FD107" i="11" s="1"/>
  <c r="FE107" i="11" s="1"/>
  <c r="FA94" i="11"/>
  <c r="FB94" i="11" s="1"/>
  <c r="FC94" i="11" s="1"/>
  <c r="FD94" i="11" s="1"/>
  <c r="FE94" i="11" s="1"/>
  <c r="FA41" i="11"/>
  <c r="FB41" i="11" s="1"/>
  <c r="FC41" i="11" s="1"/>
  <c r="FD41" i="11" s="1"/>
  <c r="FE41" i="11" s="1"/>
  <c r="FA51" i="11"/>
  <c r="FB51" i="11" s="1"/>
  <c r="FC51" i="11" s="1"/>
  <c r="FD51" i="11" s="1"/>
  <c r="FE51" i="11" s="1"/>
  <c r="FA53" i="11"/>
  <c r="FB53" i="11" s="1"/>
  <c r="FC53" i="11" s="1"/>
  <c r="FD53" i="11" s="1"/>
  <c r="FE53" i="11" s="1"/>
  <c r="FA10" i="11"/>
  <c r="FB10" i="11" s="1"/>
  <c r="FC10" i="11" s="1"/>
  <c r="FD10" i="11" s="1"/>
  <c r="FE10" i="11" s="1"/>
  <c r="FC86" i="11"/>
  <c r="FD86" i="11" s="1"/>
  <c r="FE86" i="11" s="1"/>
  <c r="FD76" i="11"/>
  <c r="FE76" i="11" s="1"/>
  <c r="FD14" i="11"/>
  <c r="FE14" i="11" s="1"/>
  <c r="FB85" i="11"/>
  <c r="FC85" i="11" s="1"/>
  <c r="FD85" i="11" s="1"/>
  <c r="FE85" i="11" s="1"/>
  <c r="FC17" i="11"/>
  <c r="FD17" i="11" s="1"/>
  <c r="FE17" i="11" s="1"/>
  <c r="FD74" i="11"/>
  <c r="FE74" i="11" s="1"/>
  <c r="FA72" i="11"/>
  <c r="FB72" i="11" s="1"/>
  <c r="FC72" i="11" s="1"/>
  <c r="FD72" i="11" s="1"/>
  <c r="FE72" i="11" s="1"/>
  <c r="FA88" i="11"/>
  <c r="FB88" i="11" s="1"/>
  <c r="FC88" i="11" s="1"/>
  <c r="FD88" i="11" s="1"/>
  <c r="FE88" i="11" s="1"/>
  <c r="FA60" i="11"/>
  <c r="FB60" i="11" s="1"/>
  <c r="FC60" i="11" s="1"/>
  <c r="FD60" i="11" s="1"/>
  <c r="FE60" i="11" s="1"/>
  <c r="FA69" i="11"/>
  <c r="FB69" i="11" s="1"/>
  <c r="FC69" i="11" s="1"/>
  <c r="FD69" i="11" s="1"/>
  <c r="FE69" i="11" s="1"/>
  <c r="FA144" i="11"/>
  <c r="FB144" i="11" s="1"/>
  <c r="FC144" i="11" s="1"/>
  <c r="FD144" i="11" s="1"/>
  <c r="FE144" i="11" s="1"/>
  <c r="FA136" i="11"/>
  <c r="FB136" i="11" s="1"/>
  <c r="FC136" i="11" s="1"/>
  <c r="FD136" i="11" s="1"/>
  <c r="FE136" i="11" s="1"/>
  <c r="FA128" i="11"/>
  <c r="FB128" i="11" s="1"/>
  <c r="FC128" i="11" s="1"/>
  <c r="FD128" i="11" s="1"/>
  <c r="FE128" i="11" s="1"/>
  <c r="FA120" i="11"/>
  <c r="FB120" i="11" s="1"/>
  <c r="FC120" i="11" s="1"/>
  <c r="FD120" i="11" s="1"/>
  <c r="FE120" i="11" s="1"/>
  <c r="FA112" i="11"/>
  <c r="FB112" i="11" s="1"/>
  <c r="FC112" i="11" s="1"/>
  <c r="FD112" i="11" s="1"/>
  <c r="FE112" i="11" s="1"/>
  <c r="FA104" i="11"/>
  <c r="FB104" i="11" s="1"/>
  <c r="FC104" i="11" s="1"/>
  <c r="FD104" i="11" s="1"/>
  <c r="FE104" i="11" s="1"/>
  <c r="FA96" i="11"/>
  <c r="FB96" i="11" s="1"/>
  <c r="FC96" i="11" s="1"/>
  <c r="FD96" i="11" s="1"/>
  <c r="FE96" i="11" s="1"/>
  <c r="FD77" i="11"/>
  <c r="FE77" i="11" s="1"/>
  <c r="FB65" i="11"/>
  <c r="FC65" i="11" s="1"/>
  <c r="FD65" i="11" s="1"/>
  <c r="FE65" i="11" s="1"/>
  <c r="FA32" i="11"/>
  <c r="FB32" i="11" s="1"/>
  <c r="FC32" i="11" s="1"/>
  <c r="FD32" i="11" s="1"/>
  <c r="FE32" i="11" s="1"/>
  <c r="FB44" i="11"/>
  <c r="FC44" i="11" s="1"/>
  <c r="FD44" i="11" s="1"/>
  <c r="FE44" i="11" s="1"/>
  <c r="FA143" i="11"/>
  <c r="FB143" i="11" s="1"/>
  <c r="FC143" i="11" s="1"/>
  <c r="FD143" i="11" s="1"/>
  <c r="FE143" i="11" s="1"/>
  <c r="FA135" i="11"/>
  <c r="FB135" i="11" s="1"/>
  <c r="FC135" i="11" s="1"/>
  <c r="FD135" i="11" s="1"/>
  <c r="FE135" i="11" s="1"/>
  <c r="FA133" i="11"/>
  <c r="FB133" i="11" s="1"/>
  <c r="FC133" i="11" s="1"/>
  <c r="FD133" i="11" s="1"/>
  <c r="FE133" i="11" s="1"/>
  <c r="FA127" i="11"/>
  <c r="FB127" i="11" s="1"/>
  <c r="FC127" i="11" s="1"/>
  <c r="FD127" i="11" s="1"/>
  <c r="FE127" i="11" s="1"/>
  <c r="FA119" i="11"/>
  <c r="FB119" i="11" s="1"/>
  <c r="FC119" i="11" s="1"/>
  <c r="FD119" i="11" s="1"/>
  <c r="FE119" i="11" s="1"/>
  <c r="FA114" i="11"/>
  <c r="FB114" i="11" s="1"/>
  <c r="FC114" i="11" s="1"/>
  <c r="FD114" i="11" s="1"/>
  <c r="FE114" i="11" s="1"/>
  <c r="FA111" i="11"/>
  <c r="FB111" i="11" s="1"/>
  <c r="FC111" i="11" s="1"/>
  <c r="FD111" i="11" s="1"/>
  <c r="FE111" i="11" s="1"/>
  <c r="FA95" i="11"/>
  <c r="FB95" i="11" s="1"/>
  <c r="FC95" i="11" s="1"/>
  <c r="FD95" i="11" s="1"/>
  <c r="FE95" i="11" s="1"/>
  <c r="FC26" i="11"/>
  <c r="FD26" i="11" s="1"/>
  <c r="FE26" i="11" s="1"/>
  <c r="FD24" i="11"/>
  <c r="FE24" i="11" s="1"/>
  <c r="FC15" i="11"/>
  <c r="FD15" i="11" s="1"/>
  <c r="FE15" i="11" s="1"/>
  <c r="FA34" i="11"/>
  <c r="FB34" i="11" s="1"/>
  <c r="FC34" i="11" s="1"/>
  <c r="FD34" i="11" s="1"/>
  <c r="FE34" i="11" s="1"/>
  <c r="FC78" i="11"/>
  <c r="FD78" i="11" s="1"/>
  <c r="FE78" i="11" s="1"/>
  <c r="FC47" i="11"/>
  <c r="FD47" i="11" s="1"/>
  <c r="FE47" i="11" s="1"/>
  <c r="FD37" i="11"/>
  <c r="FE37" i="11" s="1"/>
  <c r="FD12" i="11"/>
  <c r="FE12" i="11" s="1"/>
  <c r="JF53" i="12"/>
  <c r="JG53" i="12" s="1"/>
  <c r="JH53" i="12" s="1"/>
  <c r="FC8" i="11"/>
  <c r="FD8" i="11" s="1"/>
  <c r="FE8" i="11" s="1"/>
  <c r="FA19" i="11"/>
  <c r="FB19" i="11" s="1"/>
  <c r="FC19" i="11" s="1"/>
  <c r="FD19" i="11" s="1"/>
  <c r="FE19" i="11" s="1"/>
  <c r="FA23" i="11"/>
  <c r="FB23" i="11" s="1"/>
  <c r="FC23" i="11" s="1"/>
  <c r="FD23" i="11" s="1"/>
  <c r="FE23" i="11" s="1"/>
  <c r="FD36" i="11"/>
  <c r="FE36" i="11" s="1"/>
  <c r="FA22" i="11"/>
  <c r="FB22" i="11" s="1"/>
  <c r="FC22" i="11" s="1"/>
  <c r="FD22" i="11" s="1"/>
  <c r="FE22" i="11" s="1"/>
  <c r="FA13" i="11"/>
  <c r="FB13" i="11" s="1"/>
  <c r="FC13" i="11" s="1"/>
  <c r="FD13" i="11" s="1"/>
  <c r="FE13" i="11" s="1"/>
  <c r="FA28" i="11"/>
  <c r="FB28" i="11" s="1"/>
  <c r="FC28" i="11" s="1"/>
  <c r="FD28" i="11" s="1"/>
  <c r="FE28" i="11" s="1"/>
  <c r="FA45" i="11"/>
  <c r="FB45" i="11" s="1"/>
  <c r="FC45" i="11" s="1"/>
  <c r="FD45" i="11" s="1"/>
  <c r="FE45" i="11" s="1"/>
  <c r="FA125" i="11"/>
  <c r="FB125" i="11" s="1"/>
  <c r="FC125" i="11" s="1"/>
  <c r="FD125" i="11" s="1"/>
  <c r="FE125" i="11" s="1"/>
  <c r="FA109" i="11"/>
  <c r="FB109" i="11" s="1"/>
  <c r="FC109" i="11" s="1"/>
  <c r="FD109" i="11" s="1"/>
  <c r="FE109" i="11" s="1"/>
  <c r="FA93" i="11"/>
  <c r="FB93" i="11" s="1"/>
  <c r="FC93" i="11" s="1"/>
  <c r="FD93" i="11" s="1"/>
  <c r="FE93" i="11" s="1"/>
  <c r="FC80" i="11"/>
  <c r="FD80" i="11" s="1"/>
  <c r="FE80" i="11" s="1"/>
  <c r="FB18" i="11"/>
  <c r="FC18" i="11" s="1"/>
  <c r="FD18" i="11" s="1"/>
  <c r="FE18" i="11" s="1"/>
  <c r="FD43" i="11"/>
  <c r="FE43" i="11" s="1"/>
  <c r="FB75" i="11"/>
  <c r="FC75" i="11" s="1"/>
  <c r="FD75" i="11" s="1"/>
  <c r="FE75" i="11" s="1"/>
  <c r="JE2" i="12"/>
  <c r="JF2" i="12" s="1"/>
  <c r="JG2" i="12" s="1"/>
  <c r="JH2" i="12" s="1"/>
  <c r="JE43" i="12"/>
  <c r="JF43" i="12" s="1"/>
  <c r="JG43" i="12" s="1"/>
  <c r="JH43" i="12" s="1"/>
  <c r="FD56" i="11"/>
  <c r="FE56" i="11" s="1"/>
  <c r="FA149" i="11"/>
  <c r="FB149" i="11" s="1"/>
  <c r="FC149" i="11" s="1"/>
  <c r="FD149" i="11" s="1"/>
  <c r="FE149" i="11" s="1"/>
  <c r="FA122" i="11"/>
  <c r="FB122" i="11" s="1"/>
  <c r="FC122" i="11" s="1"/>
  <c r="FD122" i="11" s="1"/>
  <c r="FE122" i="11" s="1"/>
  <c r="FA40" i="11"/>
  <c r="FB40" i="11" s="1"/>
  <c r="FC40" i="11" s="1"/>
  <c r="FD40" i="11" s="1"/>
  <c r="FE40" i="11" s="1"/>
  <c r="FA54" i="11"/>
  <c r="FB54" i="11" s="1"/>
  <c r="FC54" i="11" s="1"/>
  <c r="FD54" i="11" s="1"/>
  <c r="FE54" i="11" s="1"/>
  <c r="FB42" i="11"/>
  <c r="FC42" i="11" s="1"/>
  <c r="FD42" i="11" s="1"/>
  <c r="FE42" i="11" s="1"/>
  <c r="FA138" i="11"/>
  <c r="FB138" i="11" s="1"/>
  <c r="FC138" i="11" s="1"/>
  <c r="FD138" i="11" s="1"/>
  <c r="FE138" i="11" s="1"/>
  <c r="FA83" i="11"/>
  <c r="FB83" i="11" s="1"/>
  <c r="FC83" i="11" s="1"/>
  <c r="FD83" i="11" s="1"/>
  <c r="FE83" i="11" s="1"/>
  <c r="FA70" i="11"/>
  <c r="FB70" i="11" s="1"/>
  <c r="FC70" i="11" s="1"/>
  <c r="FD70" i="11" s="1"/>
  <c r="FE70" i="11" s="1"/>
  <c r="FA46" i="11"/>
  <c r="FB46" i="11" s="1"/>
  <c r="FC46" i="11" s="1"/>
  <c r="FD46" i="11" s="1"/>
  <c r="FE46" i="11" s="1"/>
  <c r="FC11" i="11"/>
  <c r="FD11" i="11" s="1"/>
  <c r="FE11" i="11" s="1"/>
  <c r="FC25" i="11"/>
  <c r="FD25" i="11" s="1"/>
  <c r="FE25" i="11" s="1"/>
  <c r="FA146" i="11"/>
  <c r="FB146" i="11" s="1"/>
  <c r="FC146" i="11" s="1"/>
  <c r="FD146" i="11" s="1"/>
  <c r="FE146" i="11" s="1"/>
  <c r="FA130" i="11"/>
  <c r="FB130" i="11" s="1"/>
  <c r="FC130" i="11" s="1"/>
  <c r="FD130" i="11" s="1"/>
  <c r="FE130" i="11" s="1"/>
  <c r="FA117" i="11"/>
  <c r="FB117" i="11" s="1"/>
  <c r="FC117" i="11" s="1"/>
  <c r="FD117" i="11" s="1"/>
  <c r="FE117" i="11" s="1"/>
  <c r="FE27" i="11"/>
  <c r="JG51" i="12"/>
  <c r="JH51" i="12" s="1"/>
  <c r="FA98" i="11"/>
  <c r="FB98" i="11" s="1"/>
  <c r="FC98" i="11" s="1"/>
  <c r="FD98" i="11" s="1"/>
  <c r="FE98" i="11" s="1"/>
  <c r="FB50" i="11"/>
  <c r="FC50" i="11" s="1"/>
  <c r="FD50" i="11" s="1"/>
  <c r="FE50" i="11" s="1"/>
  <c r="FA59" i="11"/>
  <c r="FB59" i="11" s="1"/>
  <c r="FC59" i="11" s="1"/>
  <c r="FD59" i="11" s="1"/>
  <c r="FE59" i="11" s="1"/>
  <c r="FB79" i="11"/>
  <c r="FC79" i="11" s="1"/>
  <c r="FD79" i="11" s="1"/>
  <c r="FE79" i="11" s="1"/>
  <c r="FE35" i="11"/>
  <c r="FA141" i="11"/>
  <c r="FB141" i="11" s="1"/>
  <c r="FC141" i="11" s="1"/>
  <c r="FD141" i="11" s="1"/>
  <c r="FE141" i="11" s="1"/>
  <c r="FA101" i="11"/>
  <c r="FB101" i="11" s="1"/>
  <c r="FC101" i="11" s="1"/>
  <c r="FD101" i="11" s="1"/>
  <c r="FE101" i="11" s="1"/>
  <c r="FD57" i="11"/>
  <c r="FE57" i="11" s="1"/>
  <c r="FA38" i="11"/>
  <c r="FB38" i="11" s="1"/>
  <c r="FC38" i="11" s="1"/>
  <c r="FD38" i="11" s="1"/>
  <c r="FE38" i="11" s="1"/>
  <c r="FA48" i="11"/>
  <c r="FB48" i="11" s="1"/>
  <c r="FC48" i="11" s="1"/>
  <c r="FD48" i="11" s="1"/>
  <c r="FE48" i="11" s="1"/>
  <c r="FC16" i="11"/>
  <c r="FD16" i="11" s="1"/>
  <c r="FE16" i="11" s="1"/>
  <c r="FA90" i="11"/>
  <c r="FB90" i="11" s="1"/>
  <c r="FC90" i="11" s="1"/>
  <c r="FD90" i="11" s="1"/>
  <c r="FE90" i="11" s="1"/>
  <c r="V17" i="2" a="1"/>
  <c r="V17" i="2" s="1"/>
  <c r="U17" i="2" s="1" a="1"/>
  <c r="V19" i="2" a="1"/>
  <c r="V19" i="2" s="1"/>
  <c r="U19" i="2" s="1" a="1"/>
  <c r="V9" i="2" a="1"/>
  <c r="V9" i="2" s="1"/>
  <c r="U9" i="2" s="1" a="1"/>
  <c r="V10" i="2" a="1"/>
  <c r="V10" i="2" s="1"/>
  <c r="U10" i="2" s="1" a="1"/>
  <c r="V22" i="2" a="1"/>
  <c r="V22" i="2" s="1"/>
  <c r="U22" i="2" s="1" a="1"/>
  <c r="V16" i="2" a="1"/>
  <c r="V16" i="2" s="1"/>
  <c r="U16" i="2" s="1" a="1"/>
  <c r="V5" i="2" a="1"/>
  <c r="V5" i="2" s="1"/>
  <c r="V18" i="2" a="1"/>
  <c r="V18" i="2" s="1"/>
  <c r="U18" i="2" s="1" a="1"/>
  <c r="Z5" i="2" a="1"/>
  <c r="Z5" i="2" s="1"/>
  <c r="Z11" i="2" a="1"/>
  <c r="Z11" i="2" s="1"/>
  <c r="Y11" i="2" s="1" a="1"/>
  <c r="Z10" i="2" a="1"/>
  <c r="Z10" i="2" s="1"/>
  <c r="Y10" i="2" s="1" a="1"/>
  <c r="EY6" i="11"/>
  <c r="Z19" i="2" a="1"/>
  <c r="Z19" i="2" s="1"/>
  <c r="Y19" i="2" s="1" a="1"/>
  <c r="Z22" i="2" a="1"/>
  <c r="Z22" i="2" s="1"/>
  <c r="Y22" i="2" s="1" a="1"/>
  <c r="Z12" i="2" a="1"/>
  <c r="Z12" i="2" s="1"/>
  <c r="Y12" i="2" s="1" a="1"/>
  <c r="Z20" i="2" a="1"/>
  <c r="Z20" i="2" s="1"/>
  <c r="Y20" i="2" s="1" a="1"/>
  <c r="Z13" i="2" a="1"/>
  <c r="Z13" i="2" s="1"/>
  <c r="Y13" i="2" s="1" a="1"/>
  <c r="Z21" i="2" a="1"/>
  <c r="Z21" i="2" s="1"/>
  <c r="Y21" i="2" s="1" a="1"/>
  <c r="Z15" i="2" a="1"/>
  <c r="Z15" i="2" s="1"/>
  <c r="Y15" i="2" s="1" a="1"/>
  <c r="Z23" i="2" a="1"/>
  <c r="Z23" i="2" s="1"/>
  <c r="Y23" i="2" s="1" a="1"/>
  <c r="V13" i="2" a="1"/>
  <c r="V13" i="2" s="1"/>
  <c r="U13" i="2" s="1" a="1"/>
  <c r="Z7" i="2" a="1"/>
  <c r="Z7" i="2" s="1"/>
  <c r="Y7" i="2" s="1" a="1"/>
  <c r="V12" i="2" a="1"/>
  <c r="V12" i="2" s="1"/>
  <c r="U12" i="2" s="1" a="1"/>
  <c r="V15" i="2" a="1"/>
  <c r="V15" i="2" s="1"/>
  <c r="U15" i="2" s="1" a="1"/>
  <c r="FA64" i="11"/>
  <c r="FB64" i="11" s="1"/>
  <c r="FC64" i="11" s="1"/>
  <c r="FD64" i="11" s="1"/>
  <c r="FE64" i="11" s="1"/>
  <c r="Z6" i="2" a="1"/>
  <c r="Z6" i="2" s="1"/>
  <c r="Z8" i="2" a="1"/>
  <c r="Z8" i="2" s="1"/>
  <c r="Y8" i="2" s="1" a="1"/>
  <c r="JD52" i="12"/>
  <c r="JE52" i="12" s="1"/>
  <c r="JF52" i="12" s="1"/>
  <c r="JG52" i="12" s="1"/>
  <c r="JH52" i="12" s="1"/>
  <c r="Z18" i="2" a="1"/>
  <c r="Z18" i="2" s="1"/>
  <c r="Y18" i="2" s="1" a="1"/>
  <c r="Z16" i="2" a="1"/>
  <c r="Z16" i="2" s="1"/>
  <c r="Y16" i="2" s="1" a="1"/>
  <c r="Z17" i="2" a="1"/>
  <c r="Z17" i="2" s="1"/>
  <c r="Y17" i="2" s="1" a="1"/>
  <c r="Z9" i="2" a="1"/>
  <c r="Z9" i="2" s="1"/>
  <c r="Y9" i="2" s="1" a="1"/>
  <c r="Z4" i="2" a="1"/>
  <c r="Z4" i="2" s="1"/>
  <c r="Y4" i="2" s="1" a="1"/>
  <c r="Z14" i="2" a="1"/>
  <c r="Z14" i="2" s="1"/>
  <c r="Y14" i="2" s="1" a="1"/>
  <c r="FB29" i="11"/>
  <c r="FC29" i="11" s="1"/>
  <c r="FD29" i="11" s="1"/>
  <c r="FE29" i="11" s="1"/>
  <c r="V11" i="2" a="1"/>
  <c r="V11" i="2" s="1"/>
  <c r="U11" i="2" s="1" a="1"/>
  <c r="V14" i="2" a="1"/>
  <c r="V14" i="2" s="1"/>
  <c r="U14" i="2" s="1" a="1"/>
  <c r="V6" i="2" a="1"/>
  <c r="V6" i="2" s="1"/>
  <c r="U6" i="2" s="1" a="1"/>
  <c r="V21" i="2" a="1"/>
  <c r="V21" i="2" s="1"/>
  <c r="U21" i="2" s="1" a="1"/>
  <c r="V23" i="2" a="1"/>
  <c r="V23" i="2" s="1"/>
  <c r="U23" i="2" s="1" a="1"/>
  <c r="V20" i="2" a="1"/>
  <c r="V20" i="2" s="1"/>
  <c r="U20" i="2" s="1" a="1"/>
  <c r="V7" i="2" a="1"/>
  <c r="V7" i="2" s="1"/>
  <c r="U7" i="2" s="1" a="1"/>
  <c r="V8" i="2" a="1"/>
  <c r="V8" i="2" s="1"/>
  <c r="U8" i="2" s="1" a="1"/>
  <c r="V4" i="2" a="1"/>
  <c r="V4" i="2" s="1"/>
  <c r="U4" i="2" s="1" a="1"/>
  <c r="FC39" i="11"/>
  <c r="FD39" i="11" s="1"/>
  <c r="FE39" i="11" s="1"/>
  <c r="FD62" i="11"/>
  <c r="FE62" i="11" s="1"/>
  <c r="JG27" i="12"/>
  <c r="JH27" i="12" s="1"/>
  <c r="FA61" i="11"/>
  <c r="FB61" i="11" s="1"/>
  <c r="FC61" i="11" s="1"/>
  <c r="FD61" i="11" s="1"/>
  <c r="FE61" i="11" s="1"/>
  <c r="AK5" i="2"/>
  <c r="AL14" i="2" a="1"/>
  <c r="AP5" i="2" a="1"/>
  <c r="AL23" i="2" a="1"/>
  <c r="AG9" i="2" a="1"/>
  <c r="AL18" i="2" a="1"/>
  <c r="AY4" i="2" a="1"/>
  <c r="AG6" i="2" a="1"/>
  <c r="AU8" i="2" a="1"/>
  <c r="AU4" i="2" a="1"/>
  <c r="AT5" i="2" l="1"/>
  <c r="D6" i="2"/>
  <c r="L9" i="2"/>
  <c r="AO5" i="2"/>
  <c r="AX6" i="2"/>
  <c r="AX7" i="2" s="1"/>
  <c r="AX8" i="2" s="1"/>
  <c r="AO6" i="2"/>
  <c r="AO7" i="2" s="1"/>
  <c r="AO8" i="2" s="1"/>
  <c r="AB5" i="2"/>
  <c r="AB6" i="2" s="1"/>
  <c r="Y6" i="16"/>
  <c r="Z7" i="16"/>
  <c r="AF5" i="2"/>
  <c r="AF6" i="2" s="1"/>
  <c r="AF7" i="2" s="1"/>
  <c r="EI6" i="3"/>
  <c r="EJ6" i="3"/>
  <c r="HX42" i="1"/>
  <c r="HW6" i="1"/>
  <c r="JE27" i="14"/>
  <c r="JD6" i="14"/>
  <c r="IY8" i="10"/>
  <c r="IY6" i="10" s="1"/>
  <c r="IX6" i="10"/>
  <c r="P5" i="2"/>
  <c r="FD35" i="15"/>
  <c r="FE35" i="15" s="1"/>
  <c r="FF35" i="15" s="1"/>
  <c r="FG35" i="15" s="1"/>
  <c r="FC6" i="15"/>
  <c r="Q19" i="2"/>
  <c r="Q18" i="2"/>
  <c r="Q8" i="2"/>
  <c r="Q16" i="2"/>
  <c r="Q22" i="2"/>
  <c r="AP9" i="2"/>
  <c r="AU4" i="2"/>
  <c r="U4" i="2"/>
  <c r="U11" i="2"/>
  <c r="Y23" i="2"/>
  <c r="U10" i="2"/>
  <c r="AP5" i="2"/>
  <c r="Q12" i="2"/>
  <c r="Q20" i="2"/>
  <c r="AP6" i="2"/>
  <c r="AC6" i="2"/>
  <c r="U8" i="2"/>
  <c r="Y8" i="2"/>
  <c r="Y15" i="2"/>
  <c r="Y10" i="2"/>
  <c r="U9" i="2"/>
  <c r="Q5" i="2"/>
  <c r="Q13" i="2"/>
  <c r="Q21" i="2"/>
  <c r="AP23" i="2"/>
  <c r="U7" i="2"/>
  <c r="Y14" i="2"/>
  <c r="Y21" i="2"/>
  <c r="Y11" i="2"/>
  <c r="U19" i="2"/>
  <c r="Q6" i="2"/>
  <c r="Q14" i="2"/>
  <c r="AG18" i="2"/>
  <c r="AL23" i="2"/>
  <c r="U20" i="2"/>
  <c r="Y4" i="2"/>
  <c r="Y13" i="2"/>
  <c r="U17" i="2"/>
  <c r="Q7" i="2"/>
  <c r="Q15" i="2"/>
  <c r="Q23" i="2"/>
  <c r="AG9" i="2"/>
  <c r="AG22" i="2"/>
  <c r="AL18" i="2"/>
  <c r="U23" i="2"/>
  <c r="Y9" i="2"/>
  <c r="U15" i="2"/>
  <c r="Y20" i="2"/>
  <c r="U18" i="2"/>
  <c r="AY4" i="2"/>
  <c r="AU17" i="2"/>
  <c r="AG6" i="2"/>
  <c r="U21" i="2"/>
  <c r="Y17" i="2"/>
  <c r="U12" i="2"/>
  <c r="Y12" i="2"/>
  <c r="Q9" i="2"/>
  <c r="Q17" i="2"/>
  <c r="AL14" i="2"/>
  <c r="AG7" i="2"/>
  <c r="AC16" i="2"/>
  <c r="U6" i="2"/>
  <c r="Y16" i="2"/>
  <c r="Y7" i="2"/>
  <c r="Y22" i="2"/>
  <c r="U16" i="2"/>
  <c r="Q10" i="2"/>
  <c r="AU8" i="2"/>
  <c r="AY20" i="2"/>
  <c r="U14" i="2"/>
  <c r="Y18" i="2"/>
  <c r="U13" i="2"/>
  <c r="Y19" i="2"/>
  <c r="U22" i="2"/>
  <c r="AC5" i="2"/>
  <c r="Q11" i="2"/>
  <c r="Q4" i="2"/>
  <c r="FE18" i="15"/>
  <c r="FF18" i="15" s="1"/>
  <c r="FG18" i="15" s="1"/>
  <c r="FF8" i="15"/>
  <c r="FA6" i="11"/>
  <c r="T5" i="2"/>
  <c r="FB6" i="11"/>
  <c r="X5" i="2"/>
  <c r="X6" i="2" s="1"/>
  <c r="FD6" i="11"/>
  <c r="FC6" i="11"/>
  <c r="FE6" i="11"/>
  <c r="AK6" i="2"/>
  <c r="AK7" i="2" s="1"/>
  <c r="AT6" i="2"/>
  <c r="AT7" i="2" s="1"/>
  <c r="Y6" i="2" a="1"/>
  <c r="U5" i="2" a="1"/>
  <c r="Y5" i="2" a="1"/>
  <c r="P6" i="2" l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H6" i="2"/>
  <c r="L10" i="2"/>
  <c r="AB7" i="2"/>
  <c r="AB8" i="2" s="1"/>
  <c r="AF8" i="2"/>
  <c r="AF9" i="2" s="1"/>
  <c r="Z6" i="16"/>
  <c r="AA7" i="16"/>
  <c r="AA6" i="16" s="1"/>
  <c r="FE6" i="15"/>
  <c r="JF27" i="14"/>
  <c r="JE6" i="14"/>
  <c r="HY42" i="1"/>
  <c r="HX6" i="1"/>
  <c r="FD6" i="15"/>
  <c r="U5" i="2"/>
  <c r="Y5" i="2"/>
  <c r="Y6" i="2"/>
  <c r="T6" i="2"/>
  <c r="T7" i="2" s="1"/>
  <c r="T8" i="2" s="1"/>
  <c r="T9" i="2" s="1"/>
  <c r="T10" i="2" s="1"/>
  <c r="T11" i="2" s="1"/>
  <c r="FG8" i="15"/>
  <c r="FG6" i="15" s="1"/>
  <c r="FF6" i="15"/>
  <c r="X7" i="2"/>
  <c r="AX9" i="2"/>
  <c r="AX10" i="2" s="1"/>
  <c r="AK8" i="2"/>
  <c r="AT8" i="2"/>
  <c r="AO9" i="2"/>
  <c r="H7" i="2" l="1"/>
  <c r="AF10" i="2"/>
  <c r="AF11" i="2" s="1"/>
  <c r="D7" i="2"/>
  <c r="L11" i="2"/>
  <c r="L12" i="2" s="1"/>
  <c r="L13" i="2" s="1"/>
  <c r="HZ42" i="1"/>
  <c r="HY6" i="1"/>
  <c r="JG27" i="14"/>
  <c r="JF6" i="14"/>
  <c r="X8" i="2"/>
  <c r="X9" i="2" s="1"/>
  <c r="X10" i="2" s="1"/>
  <c r="X11" i="2" s="1"/>
  <c r="AK9" i="2"/>
  <c r="AK10" i="2" s="1"/>
  <c r="AK11" i="2" s="1"/>
  <c r="AX11" i="2"/>
  <c r="T12" i="2"/>
  <c r="AT9" i="2"/>
  <c r="AO10" i="2"/>
  <c r="AB9" i="2"/>
  <c r="H8" i="2" l="1"/>
  <c r="AF12" i="2"/>
  <c r="AF13" i="2" s="1"/>
  <c r="AF14" i="2" s="1"/>
  <c r="D8" i="2"/>
  <c r="L14" i="2"/>
  <c r="L15" i="2" s="1"/>
  <c r="JH27" i="14"/>
  <c r="JH6" i="14" s="1"/>
  <c r="JG6" i="14"/>
  <c r="IA42" i="1"/>
  <c r="IA6" i="1" s="1"/>
  <c r="HZ6" i="1"/>
  <c r="AB10" i="2"/>
  <c r="AB11" i="2" s="1"/>
  <c r="AB12" i="2" s="1"/>
  <c r="AB13" i="2" s="1"/>
  <c r="AB14" i="2" s="1"/>
  <c r="AB15" i="2" s="1"/>
  <c r="AB16" i="2" s="1"/>
  <c r="AX12" i="2"/>
  <c r="AX13" i="2" s="1"/>
  <c r="AX14" i="2" s="1"/>
  <c r="AO11" i="2"/>
  <c r="X12" i="2"/>
  <c r="T13" i="2"/>
  <c r="AK12" i="2"/>
  <c r="AT10" i="2"/>
  <c r="AT11" i="2" s="1"/>
  <c r="AF15" i="2" l="1"/>
  <c r="H9" i="2"/>
  <c r="D9" i="2"/>
  <c r="L16" i="2"/>
  <c r="X13" i="2"/>
  <c r="AB17" i="2"/>
  <c r="AB18" i="2" s="1"/>
  <c r="AB19" i="2" s="1"/>
  <c r="AB20" i="2" s="1"/>
  <c r="AX15" i="2"/>
  <c r="AX16" i="2" s="1"/>
  <c r="AX17" i="2" s="1"/>
  <c r="AX18" i="2" s="1"/>
  <c r="AX19" i="2" s="1"/>
  <c r="AF16" i="2"/>
  <c r="AF17" i="2" s="1"/>
  <c r="T14" i="2"/>
  <c r="AO12" i="2"/>
  <c r="AT12" i="2"/>
  <c r="AT13" i="2" s="1"/>
  <c r="AT14" i="2" s="1"/>
  <c r="AT15" i="2" s="1"/>
  <c r="AT16" i="2" s="1"/>
  <c r="AT17" i="2" s="1"/>
  <c r="AK13" i="2"/>
  <c r="H10" i="2" l="1"/>
  <c r="D10" i="2"/>
  <c r="D11" i="2" s="1"/>
  <c r="L17" i="2"/>
  <c r="X14" i="2"/>
  <c r="AX20" i="2"/>
  <c r="AX21" i="2" s="1"/>
  <c r="AK14" i="2"/>
  <c r="AB21" i="2"/>
  <c r="AB22" i="2" s="1"/>
  <c r="AB23" i="2" s="1"/>
  <c r="AO13" i="2"/>
  <c r="T15" i="2"/>
  <c r="AT18" i="2"/>
  <c r="AT19" i="2" s="1"/>
  <c r="AT20" i="2" s="1"/>
  <c r="AT21" i="2" s="1"/>
  <c r="AT22" i="2" s="1"/>
  <c r="AT23" i="2" s="1"/>
  <c r="AF18" i="2"/>
  <c r="AF19" i="2" s="1"/>
  <c r="AF20" i="2" s="1"/>
  <c r="AF21" i="2" s="1"/>
  <c r="AF22" i="2" s="1"/>
  <c r="AF23" i="2" s="1"/>
  <c r="H11" i="2" l="1"/>
  <c r="H12" i="2" s="1"/>
  <c r="H13" i="2" s="1"/>
  <c r="L18" i="2"/>
  <c r="X15" i="2"/>
  <c r="X16" i="2" s="1"/>
  <c r="X17" i="2" s="1"/>
  <c r="X18" i="2" s="1"/>
  <c r="AX22" i="2"/>
  <c r="AX23" i="2" s="1"/>
  <c r="T16" i="2"/>
  <c r="AK15" i="2"/>
  <c r="AK16" i="2" s="1"/>
  <c r="AK17" i="2" s="1"/>
  <c r="AK18" i="2" s="1"/>
  <c r="AK19" i="2" s="1"/>
  <c r="AK20" i="2" s="1"/>
  <c r="AK21" i="2" s="1"/>
  <c r="AK22" i="2" s="1"/>
  <c r="AK23" i="2" s="1"/>
  <c r="AO14" i="2"/>
  <c r="AO15" i="2" s="1"/>
  <c r="AO16" i="2" s="1"/>
  <c r="AO17" i="2" s="1"/>
  <c r="AO18" i="2" s="1"/>
  <c r="AO19" i="2" s="1"/>
  <c r="AO20" i="2" s="1"/>
  <c r="AO21" i="2" s="1"/>
  <c r="AO22" i="2" s="1"/>
  <c r="AO23" i="2" s="1"/>
  <c r="L19" i="2" l="1"/>
  <c r="H14" i="2"/>
  <c r="D12" i="2"/>
  <c r="T17" i="2"/>
  <c r="T18" i="2" s="1"/>
  <c r="X19" i="2"/>
  <c r="X20" i="2" s="1"/>
  <c r="X21" i="2" s="1"/>
  <c r="X22" i="2" s="1"/>
  <c r="X23" i="2" s="1"/>
  <c r="H15" i="2" l="1"/>
  <c r="D13" i="2"/>
  <c r="D14" i="2" s="1"/>
  <c r="D15" i="2" s="1"/>
  <c r="L20" i="2"/>
  <c r="T19" i="2"/>
  <c r="T20" i="2" s="1"/>
  <c r="T21" i="2" s="1"/>
  <c r="T22" i="2" s="1"/>
  <c r="T23" i="2" s="1"/>
  <c r="D16" i="2" l="1"/>
  <c r="H16" i="2"/>
  <c r="L21" i="2"/>
  <c r="H17" i="2" l="1"/>
  <c r="H18" i="2" s="1"/>
  <c r="H19" i="2" s="1"/>
  <c r="D17" i="2"/>
  <c r="L22" i="2"/>
  <c r="D18" i="2" l="1"/>
  <c r="D19" i="2" s="1"/>
  <c r="H20" i="2"/>
  <c r="H21" i="2" s="1"/>
  <c r="L23" i="2"/>
  <c r="D20" i="2" l="1"/>
  <c r="D21" i="2" s="1"/>
  <c r="H22" i="2"/>
  <c r="H23" i="2" s="1"/>
  <c r="D22" i="2" l="1"/>
  <c r="D2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<sst xmlns="http://schemas.openxmlformats.org/spreadsheetml/2006/main" count="13939" uniqueCount="1201">
  <si>
    <t xml:space="preserve">Rider Path Event Types
d = day ride
w = weekend ride
v = volunteer
o = officer
r = route planned
s = HOG saftey class
m = MFS rider course
</t>
  </si>
  <si>
    <t>2026 Officer</t>
  </si>
  <si>
    <t>2025 ERC</t>
  </si>
  <si>
    <t>1/1 Polar Bear Ride</t>
  </si>
  <si>
    <t>1/1 Poler Bear Ride RC</t>
  </si>
  <si>
    <t>1/1 lunch SideCar</t>
  </si>
  <si>
    <t>1/13 Chapter Meeting</t>
  </si>
  <si>
    <t>Total Points</t>
  </si>
  <si>
    <t>Day rides (d)</t>
  </si>
  <si>
    <t>Overnight rides (w)</t>
  </si>
  <si>
    <t>Volunteer (v)</t>
  </si>
  <si>
    <t>HOG Safety Class (s)</t>
  </si>
  <si>
    <t>MSF Rider Course (m)</t>
  </si>
  <si>
    <t>Plan a route\ride (r)</t>
  </si>
  <si>
    <t>Total Mileage</t>
  </si>
  <si>
    <t>Rider Patch 8d+1v</t>
  </si>
  <si>
    <t>Bronze RP+12d+2v</t>
  </si>
  <si>
    <t>Silver RP+B+12d+2w+3v+1s(or 1m)</t>
  </si>
  <si>
    <t>Gold RP+B+S+16d+2w+1m+4v</t>
  </si>
  <si>
    <t>Platinum RP+B+S+G+20d+2w+5v+1r</t>
  </si>
  <si>
    <t>Patch
Requirements</t>
  </si>
  <si>
    <t>Points for event</t>
  </si>
  <si>
    <t>Chapter Total Patch Holders</t>
  </si>
  <si>
    <t>Rider Patch</t>
  </si>
  <si>
    <t>Mileage for event</t>
  </si>
  <si>
    <t>Bronze</t>
  </si>
  <si>
    <t>Event Type for Rider Patches (d,w,v,o,r,s,m)</t>
  </si>
  <si>
    <t>o</t>
  </si>
  <si>
    <t>m</t>
  </si>
  <si>
    <t>d</t>
  </si>
  <si>
    <t>v</t>
  </si>
  <si>
    <t>Silver</t>
  </si>
  <si>
    <t xml:space="preserve">     </t>
  </si>
  <si>
    <t>Earned this year</t>
  </si>
  <si>
    <t>Gold</t>
  </si>
  <si>
    <t>Patches Earned</t>
  </si>
  <si>
    <t>Rider</t>
  </si>
  <si>
    <t>Brnz</t>
  </si>
  <si>
    <t>Platm</t>
  </si>
  <si>
    <t>Platinum</t>
  </si>
  <si>
    <t>Allen</t>
  </si>
  <si>
    <t>Jennifer</t>
  </si>
  <si>
    <t>Kevin</t>
  </si>
  <si>
    <t>x</t>
  </si>
  <si>
    <t>Larry</t>
  </si>
  <si>
    <t>Anderson</t>
  </si>
  <si>
    <t>Steven</t>
  </si>
  <si>
    <t>Backus</t>
  </si>
  <si>
    <t>Kathleen</t>
  </si>
  <si>
    <t>Timothy</t>
  </si>
  <si>
    <t>Bair</t>
  </si>
  <si>
    <t>Shawn</t>
  </si>
  <si>
    <t>Barbee</t>
  </si>
  <si>
    <t>Rick</t>
  </si>
  <si>
    <t>Kenneth</t>
  </si>
  <si>
    <t>Becker</t>
  </si>
  <si>
    <t>Michael</t>
  </si>
  <si>
    <t>Benson</t>
  </si>
  <si>
    <t>Dan</t>
  </si>
  <si>
    <t>Browder</t>
  </si>
  <si>
    <t>Bob</t>
  </si>
  <si>
    <t>Bumpus</t>
  </si>
  <si>
    <t>Tim</t>
  </si>
  <si>
    <t>Burdette</t>
  </si>
  <si>
    <t>Paul</t>
  </si>
  <si>
    <t>Butler</t>
  </si>
  <si>
    <t>Reggie</t>
  </si>
  <si>
    <t>Caldwell</t>
  </si>
  <si>
    <t>Tammie</t>
  </si>
  <si>
    <t>Tommy</t>
  </si>
  <si>
    <t>Carlson</t>
  </si>
  <si>
    <t>Dave</t>
  </si>
  <si>
    <t>Childress</t>
  </si>
  <si>
    <t>Jeff</t>
  </si>
  <si>
    <t>Clemmons</t>
  </si>
  <si>
    <t>Bill</t>
  </si>
  <si>
    <t>Coats</t>
  </si>
  <si>
    <t>Cathy</t>
  </si>
  <si>
    <t>James</t>
  </si>
  <si>
    <t>Cooley</t>
  </si>
  <si>
    <t>Richard</t>
  </si>
  <si>
    <t>Cooper</t>
  </si>
  <si>
    <t>Michelle</t>
  </si>
  <si>
    <t>Walt</t>
  </si>
  <si>
    <t>Crook</t>
  </si>
  <si>
    <t>Teresa</t>
  </si>
  <si>
    <t>Tony</t>
  </si>
  <si>
    <t>DePratt</t>
  </si>
  <si>
    <t>Nathan</t>
  </si>
  <si>
    <t>Dolny</t>
  </si>
  <si>
    <t>Deb</t>
  </si>
  <si>
    <t>Doorly</t>
  </si>
  <si>
    <t>Peter</t>
  </si>
  <si>
    <t>Duncan</t>
  </si>
  <si>
    <t>Mike</t>
  </si>
  <si>
    <t>Duren</t>
  </si>
  <si>
    <t>Keith</t>
  </si>
  <si>
    <t>Eskins</t>
  </si>
  <si>
    <t>Bradley</t>
  </si>
  <si>
    <t>Melissa</t>
  </si>
  <si>
    <t>Farina</t>
  </si>
  <si>
    <t>Ferguson</t>
  </si>
  <si>
    <t>Janice</t>
  </si>
  <si>
    <t>Jim</t>
  </si>
  <si>
    <t>John</t>
  </si>
  <si>
    <t>Follmer</t>
  </si>
  <si>
    <t>David</t>
  </si>
  <si>
    <t>Gantt</t>
  </si>
  <si>
    <t>Laura</t>
  </si>
  <si>
    <t>Robert</t>
  </si>
  <si>
    <t>Harmon</t>
  </si>
  <si>
    <t>Harris</t>
  </si>
  <si>
    <t>Hayes</t>
  </si>
  <si>
    <t>Emily</t>
  </si>
  <si>
    <t>Jerry</t>
  </si>
  <si>
    <t>Hester</t>
  </si>
  <si>
    <t>Howard</t>
  </si>
  <si>
    <t>Hull</t>
  </si>
  <si>
    <t>Lynn</t>
  </si>
  <si>
    <t>Jackson</t>
  </si>
  <si>
    <t>Clare</t>
  </si>
  <si>
    <t xml:space="preserve">Jackson </t>
  </si>
  <si>
    <t>Daniel</t>
  </si>
  <si>
    <t>Jennings</t>
  </si>
  <si>
    <t>Chuck</t>
  </si>
  <si>
    <t xml:space="preserve">Kessler </t>
  </si>
  <si>
    <t>King</t>
  </si>
  <si>
    <t>LeDuc</t>
  </si>
  <si>
    <t>Leivo</t>
  </si>
  <si>
    <t>Lowe</t>
  </si>
  <si>
    <t>Ed</t>
  </si>
  <si>
    <t>McDowell</t>
  </si>
  <si>
    <t>Miller</t>
  </si>
  <si>
    <t>Susan</t>
  </si>
  <si>
    <t>Mitchell</t>
  </si>
  <si>
    <t>Moran</t>
  </si>
  <si>
    <t>Jason</t>
  </si>
  <si>
    <t>Porter</t>
  </si>
  <si>
    <t>Scott</t>
  </si>
  <si>
    <t>Rector</t>
  </si>
  <si>
    <t>Farrah</t>
  </si>
  <si>
    <t>Frank</t>
  </si>
  <si>
    <t>Pauline</t>
  </si>
  <si>
    <t>Rehkopf</t>
  </si>
  <si>
    <t>Rhodes</t>
  </si>
  <si>
    <t>Sarah</t>
  </si>
  <si>
    <t>Rice</t>
  </si>
  <si>
    <t>J. Carolyn</t>
  </si>
  <si>
    <t>Sartin</t>
  </si>
  <si>
    <t>Siefring</t>
  </si>
  <si>
    <t>Sean</t>
  </si>
  <si>
    <t>Monika</t>
  </si>
  <si>
    <t>Smiley</t>
  </si>
  <si>
    <t>Roy</t>
  </si>
  <si>
    <t>Smith</t>
  </si>
  <si>
    <t>Cindy</t>
  </si>
  <si>
    <t>Todd</t>
  </si>
  <si>
    <t>Tactac</t>
  </si>
  <si>
    <t>Carol</t>
  </si>
  <si>
    <t>Taylor</t>
  </si>
  <si>
    <t>Christopher</t>
  </si>
  <si>
    <t>Tracy</t>
  </si>
  <si>
    <t>Thomas</t>
  </si>
  <si>
    <t>Thompson</t>
  </si>
  <si>
    <t>Wayne</t>
  </si>
  <si>
    <t>Torres</t>
  </si>
  <si>
    <t xml:space="preserve">Al </t>
  </si>
  <si>
    <t>Kimberly</t>
  </si>
  <si>
    <t>Vance</t>
  </si>
  <si>
    <t>Doug</t>
  </si>
  <si>
    <t>Vargas</t>
  </si>
  <si>
    <t>Vincent</t>
  </si>
  <si>
    <t>Verbeek</t>
  </si>
  <si>
    <t>Roelant</t>
  </si>
  <si>
    <t>Amy</t>
  </si>
  <si>
    <t>Wells</t>
  </si>
  <si>
    <t>Jordan</t>
  </si>
  <si>
    <t>Wyant</t>
  </si>
  <si>
    <t>Zdancewicz</t>
  </si>
  <si>
    <t>Points</t>
  </si>
  <si>
    <t>Top 20 Participation Points</t>
  </si>
  <si>
    <t>Top 20 Club Mileage</t>
  </si>
  <si>
    <t>Chapter Meeting</t>
  </si>
  <si>
    <t>Place</t>
  </si>
  <si>
    <t>Name</t>
  </si>
  <si>
    <t>Miles</t>
  </si>
  <si>
    <t>Dinner Social</t>
  </si>
  <si>
    <t>Non-Dinner Social</t>
  </si>
  <si>
    <t>Submit newsletter article (non-officer)</t>
  </si>
  <si>
    <t>Volunteer for Chapter at Bumpus or Chapter event</t>
  </si>
  <si>
    <t>Weekend day ride - meal only</t>
  </si>
  <si>
    <t>Day ride</t>
  </si>
  <si>
    <t>Overnight Ride</t>
  </si>
  <si>
    <t>2025 Officer</t>
  </si>
  <si>
    <t>2024 ERC</t>
  </si>
  <si>
    <t>1/14 Chapter Meeting</t>
  </si>
  <si>
    <t>2/8 Ride for Rehkopf</t>
  </si>
  <si>
    <t>2/8 Ride for Rehkopf RC</t>
  </si>
  <si>
    <t>2/11 Chapter Meeting</t>
  </si>
  <si>
    <t>2/21 Dinner Social - Dino's</t>
  </si>
  <si>
    <t>3/6 Redbones Ride</t>
  </si>
  <si>
    <t>3/6 Redbones Ride RC</t>
  </si>
  <si>
    <t>3/9 Tacos vs Sushi Ride</t>
  </si>
  <si>
    <t>3/9 Tacos vs Sushi Ride RC</t>
  </si>
  <si>
    <t>3/11 Chapter Meeting</t>
  </si>
  <si>
    <t>3/29 Ready, Set, Ride</t>
  </si>
  <si>
    <t>3/22 Past Driectors Ride</t>
  </si>
  <si>
    <t>3/22 Past Directors Ride RC</t>
  </si>
  <si>
    <t>4/8 Chapter Meeting</t>
  </si>
  <si>
    <t>4/9 Backerman's Ride</t>
  </si>
  <si>
    <t>4/9 Backerman's Ride RC</t>
  </si>
  <si>
    <t>4/17 Dinner Social Central BBQ</t>
  </si>
  <si>
    <t>4/18 Good Friday Ride</t>
  </si>
  <si>
    <t>4/18 Good Friday Ride RC</t>
  </si>
  <si>
    <t>4/19 Route Planning Class</t>
  </si>
  <si>
    <t>4/19 Grilling Bumpus</t>
  </si>
  <si>
    <t>4/26 Crawfish Boil, Jackson Bumpus</t>
  </si>
  <si>
    <t>4/26 Crawfish Boil, Jackson Bumpus RC</t>
  </si>
  <si>
    <t>5/2 Copperhead Lodge Ride</t>
  </si>
  <si>
    <t>5/2 Copperhead Lodge Ride RC</t>
  </si>
  <si>
    <t>5/2 Copperhead Lodge Ride Car</t>
  </si>
  <si>
    <t>5/10 Strawberry Festival</t>
  </si>
  <si>
    <t>5/10 Strawberry Festival RC</t>
  </si>
  <si>
    <t>5/13 Chapter Meeting</t>
  </si>
  <si>
    <t>5/21 Pappy &amp; Jimmy's Covington</t>
  </si>
  <si>
    <t>5/21 Pappy &amp; Jimmy's Covington RC</t>
  </si>
  <si>
    <t>5/31 Pound 4 Pound Grilling &amp; Membership Tbl.</t>
  </si>
  <si>
    <t>6/1 Shake Rag, TN</t>
  </si>
  <si>
    <t>6/1 Shake Rag, TN RC</t>
  </si>
  <si>
    <t>6/1 Shake Rag, TN Lunch Only</t>
  </si>
  <si>
    <t>6/3 Backerman's</t>
  </si>
  <si>
    <t>6/3 Backerman's RC</t>
  </si>
  <si>
    <t>6/3 Backerman's Lunch Only</t>
  </si>
  <si>
    <t>6/10 Jun Chpapter Meeying</t>
  </si>
  <si>
    <t>6/20 Pig Trail. Eureka Springs</t>
  </si>
  <si>
    <t>6/20 Pig Trail. Eureka Springs RC</t>
  </si>
  <si>
    <t>6/22 Earl's Grill</t>
  </si>
  <si>
    <t>6/22 Earl's Grill RC</t>
  </si>
  <si>
    <t>6/26 Margarita Gorumet Dinner Social</t>
  </si>
  <si>
    <t>6/28 Outlaw BBQ</t>
  </si>
  <si>
    <t>6/28 Outlaw BBQ RC</t>
  </si>
  <si>
    <t>7/8 Jul Chapter Meeting</t>
  </si>
  <si>
    <t>7/12 Ron's Catfish Café</t>
  </si>
  <si>
    <t>7/12 Ron's Catfish Café RC</t>
  </si>
  <si>
    <t>7/19 Borrum's Drug Store</t>
  </si>
  <si>
    <t>7/19 Borrum's Drug Store RC</t>
  </si>
  <si>
    <t>7/26 The Grind</t>
  </si>
  <si>
    <t>7/26 The Grind RC</t>
  </si>
  <si>
    <t>7/26 Buffalo River</t>
  </si>
  <si>
    <t>8/1 Redbones Jackson</t>
  </si>
  <si>
    <t>8/1 Redbones Jackson RC</t>
  </si>
  <si>
    <t>8/9 Livingston's</t>
  </si>
  <si>
    <t>8/9 Livingston's RC</t>
  </si>
  <si>
    <t>8/9 Livingston's Car Riders</t>
  </si>
  <si>
    <t>8/12 Aug. Chapter Meeting</t>
  </si>
  <si>
    <t>8/16 Route 64 Diner</t>
  </si>
  <si>
    <t>8/16 Route 64 Diner RC</t>
  </si>
  <si>
    <t>8/23 St. Francis Nat. Forest</t>
  </si>
  <si>
    <t>8/23 St. Francis Nat. Forest RC</t>
  </si>
  <si>
    <t>8/30 Bumpus Grilling</t>
  </si>
  <si>
    <t>8/31 Bumpus Grilling</t>
  </si>
  <si>
    <t>9/4 Backerman's</t>
  </si>
  <si>
    <t>9/4 Backerman's RC</t>
  </si>
  <si>
    <t>9/11 Osage Beach Rally</t>
  </si>
  <si>
    <t>9/11 Osage Beach Rally RC</t>
  </si>
  <si>
    <t>9/11 Osage Beach Rally Lunch</t>
  </si>
  <si>
    <t>9/27 Farmhouse Cafe</t>
  </si>
  <si>
    <t>9/27 Farmhouse Café RC</t>
  </si>
  <si>
    <t>9/27 Farmhouse Café (Bald Knob to Drasco)</t>
  </si>
  <si>
    <t>10/4 HOG Waller</t>
  </si>
  <si>
    <t>10/4 HOG Waller RC</t>
  </si>
  <si>
    <t>10/4 HOG Waller Chpt. Mtg.</t>
  </si>
  <si>
    <t>9/13 Paris, TN</t>
  </si>
  <si>
    <t>9/13 Paris, TN RC</t>
  </si>
  <si>
    <t>10/18 Boyettes</t>
  </si>
  <si>
    <t>10/18 Boyettes RCs</t>
  </si>
  <si>
    <t>10/23 Dinner Social / Leonards</t>
  </si>
  <si>
    <t>10/23 Redbones</t>
  </si>
  <si>
    <t>10/23 Redbones RC</t>
  </si>
  <si>
    <t>10/25 Lock Store / Trimble</t>
  </si>
  <si>
    <t>10/25 Lock Store / Trimble RCs</t>
  </si>
  <si>
    <t>10/25 Lock Store</t>
  </si>
  <si>
    <t>10/25 Lock Store RCs</t>
  </si>
  <si>
    <t>11/11 Thanksgiving Dinner</t>
  </si>
  <si>
    <t>11/15 Backermans</t>
  </si>
  <si>
    <t>11/15 Backermans RCs</t>
  </si>
  <si>
    <t>12/6 Dec. Chpt. Myg / Xmas Party</t>
  </si>
  <si>
    <t>12/13 Wreaths Across America</t>
  </si>
  <si>
    <t>12/13 Wreaths Across America RCs</t>
  </si>
  <si>
    <t>12/27 Backerman's</t>
  </si>
  <si>
    <t>12/27 Backerman's RCs</t>
  </si>
  <si>
    <t>w</t>
  </si>
  <si>
    <t xml:space="preserve"> </t>
  </si>
  <si>
    <t xml:space="preserve">x </t>
  </si>
  <si>
    <t>X</t>
  </si>
  <si>
    <t>2024 Officer</t>
  </si>
  <si>
    <t>2023 ERC</t>
  </si>
  <si>
    <t>1/1 lunch Tugs</t>
  </si>
  <si>
    <t>1/9 Chapter Meeting</t>
  </si>
  <si>
    <t>January Newsletter article</t>
  </si>
  <si>
    <t>2/3 Tupelo</t>
  </si>
  <si>
    <t>2/3 Tupelo RC</t>
  </si>
  <si>
    <t>February Newsletter</t>
  </si>
  <si>
    <t>2/17 Gilt Edge, TN</t>
  </si>
  <si>
    <t>2/17 Gilt Edge, TN RC</t>
  </si>
  <si>
    <t>2/13 Chapter Meeting</t>
  </si>
  <si>
    <t>2/22 Dinner Social</t>
  </si>
  <si>
    <t>2/24 Hernando</t>
  </si>
  <si>
    <t>2/24 Hernando RC'S</t>
  </si>
  <si>
    <t>2/27 RC Meeting</t>
  </si>
  <si>
    <t>3/9 Clarksdale, MS</t>
  </si>
  <si>
    <t>3/9 Clarksdale, MS RC</t>
  </si>
  <si>
    <t>3/12 Chapter Meeting</t>
  </si>
  <si>
    <t>3/14 NOLA</t>
  </si>
  <si>
    <t>3/14 NOLA RC</t>
  </si>
  <si>
    <t>3/14 NOLA Car Riders</t>
  </si>
  <si>
    <t>3/16 Bolivar</t>
  </si>
  <si>
    <t>3/16 Bolivar RC</t>
  </si>
  <si>
    <t>3/21 Dinner Social</t>
  </si>
  <si>
    <t>volunteer at bumpus 3/23</t>
  </si>
  <si>
    <t>3/23 Group Riding Class</t>
  </si>
  <si>
    <t>3/30 Past Directors Ride</t>
  </si>
  <si>
    <t>3/30 PDR RC</t>
  </si>
  <si>
    <t>4/6 Slug Burger</t>
  </si>
  <si>
    <t>4/6 Slug Burger RC</t>
  </si>
  <si>
    <t>4/9 Chapter Meeting</t>
  </si>
  <si>
    <t>4/13 Karnexion Grilling</t>
  </si>
  <si>
    <t>4/18 Dinner Social</t>
  </si>
  <si>
    <t>4/20 Leipers Fork</t>
  </si>
  <si>
    <t>4/20 Leipres Fork RC</t>
  </si>
  <si>
    <t>4/20 Leipers Fork Car Riders</t>
  </si>
  <si>
    <t>4/27 Robinsonville, MS</t>
  </si>
  <si>
    <t>4/27 Robinsonville, MS RC</t>
  </si>
  <si>
    <t>4/27 Veterans Swap Meet</t>
  </si>
  <si>
    <t>5/4 Grilling at Bumpus</t>
  </si>
  <si>
    <t>4/30 RC Meeting</t>
  </si>
  <si>
    <t>5/4 CPR Safety Class</t>
  </si>
  <si>
    <t>5/11 Adamsville, TN</t>
  </si>
  <si>
    <t>5/11 Adamsville, TN RC</t>
  </si>
  <si>
    <t>5/11 Bumpus Grilling</t>
  </si>
  <si>
    <t>5/14 Chapter Meeting</t>
  </si>
  <si>
    <t>5/24 Ocean Springs</t>
  </si>
  <si>
    <t>5/24 Ocean Springs car</t>
  </si>
  <si>
    <t>5/24 Ocean Springs RC</t>
  </si>
  <si>
    <t>5/23 Dinner Social</t>
  </si>
  <si>
    <t>6/1 Pound for Pound Grilling</t>
  </si>
  <si>
    <t>6/8 Martin, TN</t>
  </si>
  <si>
    <t>6/8 Martin, TN RC</t>
  </si>
  <si>
    <t>6/11 Jun Chapter Meeting</t>
  </si>
  <si>
    <t>6/14 Chattanooga</t>
  </si>
  <si>
    <t>6/14 Chattanooga Car</t>
  </si>
  <si>
    <t>6/15 Queens of the South Grilling</t>
  </si>
  <si>
    <t>6/20 June Dinner Social</t>
  </si>
  <si>
    <t>6/22 Rattlesnake</t>
  </si>
  <si>
    <t>6/22 Rattlesnake RC</t>
  </si>
  <si>
    <t>6/29 Happy Daze</t>
  </si>
  <si>
    <t>6/29 Happy Daze RC</t>
  </si>
  <si>
    <t>6/30 Movie</t>
  </si>
  <si>
    <t>7/6 Que &amp; Brew</t>
  </si>
  <si>
    <t>7/6 Que &amp; Brew RC</t>
  </si>
  <si>
    <t>7/6 Que &amp; Brew route planned</t>
  </si>
  <si>
    <t>7/6 Bumpus Celebration volunteer</t>
  </si>
  <si>
    <t>7/9 July Chapter Meeting</t>
  </si>
  <si>
    <t>7/13 Wimpy's</t>
  </si>
  <si>
    <t>7/13 Wimpys RC</t>
  </si>
  <si>
    <t>7/18 July Dinner Social</t>
  </si>
  <si>
    <t>7/20 Jimbos Brickhouse</t>
  </si>
  <si>
    <t>7/20 Jimbos Brickhouse RC</t>
  </si>
  <si>
    <t>7/20 Bumpus Grilling</t>
  </si>
  <si>
    <t>7/26 Lobelville</t>
  </si>
  <si>
    <t>7/26 Lobelville RC</t>
  </si>
  <si>
    <t>7/26 Lobelville Car</t>
  </si>
  <si>
    <t>8/3 Wolf River Café</t>
  </si>
  <si>
    <t>8/3 Wolf River Café RC</t>
  </si>
  <si>
    <t>8/10 Grilling</t>
  </si>
  <si>
    <t>8/17 Earl's Grill</t>
  </si>
  <si>
    <t>8/17 Earl's Grill RC</t>
  </si>
  <si>
    <t>8/13 August Chapter Meeting</t>
  </si>
  <si>
    <t>8/24 Livingstons</t>
  </si>
  <si>
    <t>8/24 Livingstons RC</t>
  </si>
  <si>
    <t>9/7 Reelfoot</t>
  </si>
  <si>
    <t>9/7 Reelfoot RC</t>
  </si>
  <si>
    <t>9/10 Chapter Meeting</t>
  </si>
  <si>
    <t>8/24 Bumpus Luau</t>
  </si>
  <si>
    <t>9/28 Sweet Creations &amp; Our Daily Bread</t>
  </si>
  <si>
    <t>9/28 Sweet Creations &amp; Our Daily Bread RC</t>
  </si>
  <si>
    <t>9/14 Dyno Shootout</t>
  </si>
  <si>
    <t>9/21 Vintage sawp meet</t>
  </si>
  <si>
    <t>HOG Waller</t>
  </si>
  <si>
    <t>HOG Waller Volunteer</t>
  </si>
  <si>
    <t>10/19 Hillbilly Wing Shack</t>
  </si>
  <si>
    <t>10/19 Hillbilly Wing Shack RC</t>
  </si>
  <si>
    <t>10/24 October Social - Hueys</t>
  </si>
  <si>
    <t>11/1 Branson - Riders</t>
  </si>
  <si>
    <t>11/1 Branson - Car Riders</t>
  </si>
  <si>
    <t>11/1 Branson - RC</t>
  </si>
  <si>
    <t>11/12 November Chapter meeting</t>
  </si>
  <si>
    <t>11/12 Social Dinner - Owners Box</t>
  </si>
  <si>
    <t>11/23 Georgia Blue</t>
  </si>
  <si>
    <t>11/30 Hagy's</t>
  </si>
  <si>
    <t>11/30 Hagy's RC</t>
  </si>
  <si>
    <t>12/14 Holiday Party</t>
  </si>
  <si>
    <t>s</t>
  </si>
  <si>
    <t>r</t>
  </si>
  <si>
    <t>Laurie</t>
  </si>
  <si>
    <t>Stockton</t>
  </si>
  <si>
    <t>Doorley</t>
  </si>
  <si>
    <t>Mathilda</t>
  </si>
  <si>
    <t>2023 Officer</t>
  </si>
  <si>
    <t>2022 ERC</t>
  </si>
  <si>
    <t>1/1 lunch</t>
  </si>
  <si>
    <t>1/12 Chapter Meeting</t>
  </si>
  <si>
    <t>1/19 Jan Dinner Social - Kooky Kanuck</t>
  </si>
  <si>
    <t>1/21 Safety Class</t>
  </si>
  <si>
    <t>1/29 Bowling</t>
  </si>
  <si>
    <t>2/9 Chapter Meeting</t>
  </si>
  <si>
    <t>2/11 RC Meeting</t>
  </si>
  <si>
    <t>2/16 Dinner Social - Joe's Crab Shack</t>
  </si>
  <si>
    <t>2/16 Mardi Gras</t>
  </si>
  <si>
    <t>2/26 Run the Gulf</t>
  </si>
  <si>
    <t>2/26 RC</t>
  </si>
  <si>
    <t>3/4 Backermann's</t>
  </si>
  <si>
    <t>3/4 RC</t>
  </si>
  <si>
    <t>3/9 Chapter Mtg</t>
  </si>
  <si>
    <t>3/16 Pop's dinner social</t>
  </si>
  <si>
    <t>3/25 Barrettville General Store</t>
  </si>
  <si>
    <t>3/25 RC</t>
  </si>
  <si>
    <t>4/1 Blues Landing</t>
  </si>
  <si>
    <t>4/1 RC</t>
  </si>
  <si>
    <t>4/8 Bumpus BBQ</t>
  </si>
  <si>
    <t>4/13 Chapter Meeting</t>
  </si>
  <si>
    <t>4/15 Dream Factory</t>
  </si>
  <si>
    <t>4/15 RC</t>
  </si>
  <si>
    <t xml:space="preserve">4/20 Dinner Social - Wolf River Brisket </t>
  </si>
  <si>
    <t>4/23 Piggin Aint Easy</t>
  </si>
  <si>
    <t>4/23 RC</t>
  </si>
  <si>
    <t>4/31 Hagy's</t>
  </si>
  <si>
    <t>4/31 RC</t>
  </si>
  <si>
    <t>5/3 Bikes on Beale</t>
  </si>
  <si>
    <t>5/3 Thunder Beach Rally</t>
  </si>
  <si>
    <t>5/3 RC</t>
  </si>
  <si>
    <t>5/6 Bumpus BBQ</t>
  </si>
  <si>
    <t>5/6 Lone Star Schooner</t>
  </si>
  <si>
    <t>5/6 RC</t>
  </si>
  <si>
    <t>5/11 Chapter Meeting</t>
  </si>
  <si>
    <t>5/13 Bumpus BBQ</t>
  </si>
  <si>
    <t>5/14 Natchez Trace</t>
  </si>
  <si>
    <t>5/18 May Dinner Social - Lost Pizza</t>
  </si>
  <si>
    <t>5/19 Loretta Lynn</t>
  </si>
  <si>
    <t>5/19 RC</t>
  </si>
  <si>
    <t>5/20 Fort Pillow</t>
  </si>
  <si>
    <t>5/20 RC</t>
  </si>
  <si>
    <t>5/20 route</t>
  </si>
  <si>
    <t>5/28 Drasco Trading Post</t>
  </si>
  <si>
    <t>5/28 RC</t>
  </si>
  <si>
    <t>6/3 Livingston's</t>
  </si>
  <si>
    <t>6/3 RC</t>
  </si>
  <si>
    <t>6/3 Bumpus BBQ</t>
  </si>
  <si>
    <t>6/8 May Chapter Mtg</t>
  </si>
  <si>
    <t>6/9 Eureka Springs</t>
  </si>
  <si>
    <t>6/9 RC</t>
  </si>
  <si>
    <t>Newsletter Article</t>
  </si>
  <si>
    <t>Ozark Posse Rally</t>
  </si>
  <si>
    <t>6/15 Dinner Social</t>
  </si>
  <si>
    <t>6/17 Bumpus BBQ</t>
  </si>
  <si>
    <t>6/24 The Grind</t>
  </si>
  <si>
    <t>6/24 RC</t>
  </si>
  <si>
    <t>7/1 The Hut</t>
  </si>
  <si>
    <t>7/1 RC</t>
  </si>
  <si>
    <t>7/12 HD Anniversary</t>
  </si>
  <si>
    <t>7/13 Chapter Mtg</t>
  </si>
  <si>
    <t>7/15 Blue Bank</t>
  </si>
  <si>
    <t>7/15 RC</t>
  </si>
  <si>
    <t>7/20 Dinner Social - Rock House</t>
  </si>
  <si>
    <t>7/22 Crowleys Ridge</t>
  </si>
  <si>
    <t>7/12 RC</t>
  </si>
  <si>
    <t>7/22 Bumpus BBQ</t>
  </si>
  <si>
    <t>7/29 Phillips Grocery</t>
  </si>
  <si>
    <t>7/29 RC</t>
  </si>
  <si>
    <t>8/5 National Biker Roundup BBQ</t>
  </si>
  <si>
    <t>8/5 Macye's</t>
  </si>
  <si>
    <t>8/5 RC</t>
  </si>
  <si>
    <t>8/10 Chapter Mtg</t>
  </si>
  <si>
    <t>8/11 Copperhead Lodge</t>
  </si>
  <si>
    <t>8/11 RC</t>
  </si>
  <si>
    <t>8/13 Route 64 Diner</t>
  </si>
  <si>
    <t>8/13 RC</t>
  </si>
  <si>
    <t>8/17 Brunswick Skillet</t>
  </si>
  <si>
    <t>8/19 Wing Basket</t>
  </si>
  <si>
    <t>8/19 RC</t>
  </si>
  <si>
    <t>8/26 Wolf River Café</t>
  </si>
  <si>
    <t>8/26 RC</t>
  </si>
  <si>
    <t>9/2 Redbones</t>
  </si>
  <si>
    <t>9/2 RC</t>
  </si>
  <si>
    <t>9/2 Springfield Mile</t>
  </si>
  <si>
    <t>9/9 movie night</t>
  </si>
  <si>
    <t>9/10 Bumpus ride</t>
  </si>
  <si>
    <t>9/10 RC</t>
  </si>
  <si>
    <t>9/14 Chapter Mtg</t>
  </si>
  <si>
    <t>9/16 Hillbilly's</t>
  </si>
  <si>
    <t>9/16 RC</t>
  </si>
  <si>
    <t>9/16 Bumpus BBQ</t>
  </si>
  <si>
    <t>9/20 Branson</t>
  </si>
  <si>
    <t>9/20 RC</t>
  </si>
  <si>
    <t>9/21 Dinner Social</t>
  </si>
  <si>
    <t>9/27 Ada's</t>
  </si>
  <si>
    <t>9/27 RC</t>
  </si>
  <si>
    <t>9/30 Natchez Trace</t>
  </si>
  <si>
    <t>9/30 RC</t>
  </si>
  <si>
    <t>10/4 Myrtle Beach</t>
  </si>
  <si>
    <t>10/4 RC</t>
  </si>
  <si>
    <t>10/7 Wimpy's</t>
  </si>
  <si>
    <t>10/7 RC</t>
  </si>
  <si>
    <t>10/7 Aces &amp; Eights</t>
  </si>
  <si>
    <t xml:space="preserve">10/14 HOG Waller </t>
  </si>
  <si>
    <t>10/18 The Wall</t>
  </si>
  <si>
    <t>10/18 RC</t>
  </si>
  <si>
    <t>10/19 El Nopal</t>
  </si>
  <si>
    <t>10/21 Kissel's Kitchen</t>
  </si>
  <si>
    <t>10/21 RC</t>
  </si>
  <si>
    <t>10/28 Chili &amp; Dessert Cookoff</t>
  </si>
  <si>
    <t>11/4/2023 Backermann's</t>
  </si>
  <si>
    <t>11/4 RC</t>
  </si>
  <si>
    <t>11/4/2023 Patti's Settlement</t>
  </si>
  <si>
    <t>11/16 Thanksgiving Dinner</t>
  </si>
  <si>
    <t>11/18 Louisiana HOG/St. Jude</t>
  </si>
  <si>
    <t>12/2 XMASS WRAPPING</t>
  </si>
  <si>
    <t>12/3 Clancy's</t>
  </si>
  <si>
    <t>12/3 RC</t>
  </si>
  <si>
    <t>12/9 After the Accident</t>
  </si>
  <si>
    <t>12/10 Christmas</t>
  </si>
  <si>
    <t>12/16 Wreaths Across America</t>
  </si>
  <si>
    <t>12/10 RC</t>
  </si>
  <si>
    <t>12/23 Backermann's</t>
  </si>
  <si>
    <t>12/23 RC</t>
  </si>
  <si>
    <t>Deborah</t>
  </si>
  <si>
    <t>Steve</t>
  </si>
  <si>
    <t>Barnett</t>
  </si>
  <si>
    <t>Dwain</t>
  </si>
  <si>
    <t>Baxter</t>
  </si>
  <si>
    <t>Bennard</t>
  </si>
  <si>
    <t>Colby</t>
  </si>
  <si>
    <t>Katie</t>
  </si>
  <si>
    <t>Lee</t>
  </si>
  <si>
    <t>Mary</t>
  </si>
  <si>
    <t>Burton</t>
  </si>
  <si>
    <t>Phillip</t>
  </si>
  <si>
    <t>Cobb</t>
  </si>
  <si>
    <t>Ronnie</t>
  </si>
  <si>
    <t>Sue Anne</t>
  </si>
  <si>
    <t>Davis</t>
  </si>
  <si>
    <t>Ty</t>
  </si>
  <si>
    <t>Falvo</t>
  </si>
  <si>
    <t>Anthony</t>
  </si>
  <si>
    <t>Field</t>
  </si>
  <si>
    <t>Gibson</t>
  </si>
  <si>
    <t>Linda</t>
  </si>
  <si>
    <t>Gripp</t>
  </si>
  <si>
    <t>Harkins</t>
  </si>
  <si>
    <t>Joe</t>
  </si>
  <si>
    <t>Hurdle</t>
  </si>
  <si>
    <t>Chip</t>
  </si>
  <si>
    <t>Johnson</t>
  </si>
  <si>
    <t>Klunk</t>
  </si>
  <si>
    <t>Liz</t>
  </si>
  <si>
    <t>Madisen</t>
  </si>
  <si>
    <t>McDuffy</t>
  </si>
  <si>
    <t>Moore</t>
  </si>
  <si>
    <t>Butch</t>
  </si>
  <si>
    <t>Nancy</t>
  </si>
  <si>
    <t>O'Rourke</t>
  </si>
  <si>
    <t>Vaughn</t>
  </si>
  <si>
    <t>Ryehlock</t>
  </si>
  <si>
    <t>Donna</t>
  </si>
  <si>
    <t>Stingley</t>
  </si>
  <si>
    <t xml:space="preserve">Swacker </t>
  </si>
  <si>
    <t>Shane</t>
  </si>
  <si>
    <t>Tara</t>
  </si>
  <si>
    <t>Shepard</t>
  </si>
  <si>
    <t xml:space="preserve">Taylor </t>
  </si>
  <si>
    <t>Mark</t>
  </si>
  <si>
    <t>Wagner</t>
  </si>
  <si>
    <t>Yancy</t>
  </si>
  <si>
    <t>White</t>
  </si>
  <si>
    <t>Carolyn</t>
  </si>
  <si>
    <t>Williams</t>
  </si>
  <si>
    <t>Billy</t>
  </si>
  <si>
    <t>Womack</t>
  </si>
  <si>
    <t>2022 Officer</t>
  </si>
  <si>
    <t>2021 ERC</t>
  </si>
  <si>
    <t>1/1 Polar Bear Ride  CANCELED</t>
  </si>
  <si>
    <t>1/12 Rafters</t>
  </si>
  <si>
    <t>1/13 Borroums Drug Store</t>
  </si>
  <si>
    <t>1/20 Dinner Social Cocina Mexicana</t>
  </si>
  <si>
    <t>1/30 Bowling</t>
  </si>
  <si>
    <t>2/10 Chapter Meeting</t>
  </si>
  <si>
    <t>2/11 ride</t>
  </si>
  <si>
    <t>2/11 Road Captain</t>
  </si>
  <si>
    <t>2/11 Sweep</t>
  </si>
  <si>
    <t>2/15 Backermann's</t>
  </si>
  <si>
    <t>2/15 Road Captains</t>
  </si>
  <si>
    <t>2/17 Social Colettas</t>
  </si>
  <si>
    <t>2/20 Blue Bank</t>
  </si>
  <si>
    <t>2/20 Road Captain</t>
  </si>
  <si>
    <t>2/20 Sweep</t>
  </si>
  <si>
    <t>2/26 Mardi Gras</t>
  </si>
  <si>
    <t>3/3 Southern Eatery</t>
  </si>
  <si>
    <t>3/3 RC</t>
  </si>
  <si>
    <t>3/3 Sweep</t>
  </si>
  <si>
    <t>3/5 Backermann's</t>
  </si>
  <si>
    <t xml:space="preserve">3/5 RC </t>
  </si>
  <si>
    <t>3/5 Sweep</t>
  </si>
  <si>
    <t>3/10 March Chapter Meeting</t>
  </si>
  <si>
    <t>3/17 St. Patty's ride</t>
  </si>
  <si>
    <t>3/17 RC</t>
  </si>
  <si>
    <t>3/17 Sweep</t>
  </si>
  <si>
    <t>3/17 Dinner Social - Olympic's Oakland</t>
  </si>
  <si>
    <t>3/19 Boyettes</t>
  </si>
  <si>
    <t>3/19 RC</t>
  </si>
  <si>
    <t>3/19 Sweep</t>
  </si>
  <si>
    <t>3/20 Bumpus ride w/the Crew</t>
  </si>
  <si>
    <t>3/22 RC Meeting</t>
  </si>
  <si>
    <t>3/25 Bumpus Cookout</t>
  </si>
  <si>
    <t>3/26 Safety Class</t>
  </si>
  <si>
    <t>3/26 Bumpus Cookout</t>
  </si>
  <si>
    <t>3/27 Route 64 Diner</t>
  </si>
  <si>
    <t>3/27 RC</t>
  </si>
  <si>
    <t>3/28 Repeat Route 64 Diner</t>
  </si>
  <si>
    <t>3/28 RC</t>
  </si>
  <si>
    <t>4/2 Blues Museum</t>
  </si>
  <si>
    <t>4/2 RC</t>
  </si>
  <si>
    <t>4/3 Wild Pigs</t>
  </si>
  <si>
    <t>4/3 RC</t>
  </si>
  <si>
    <t>4/5 The Wall</t>
  </si>
  <si>
    <t>4/5 RC</t>
  </si>
  <si>
    <t>4/7 Cajun HOG Rally</t>
  </si>
  <si>
    <t>4/7 RC</t>
  </si>
  <si>
    <t>4/9 Full Throttle</t>
  </si>
  <si>
    <t>4/9 RC</t>
  </si>
  <si>
    <t>4/10 Bumpus Ride</t>
  </si>
  <si>
    <t>4/10 RC</t>
  </si>
  <si>
    <t>4/14 Good Friday Ride</t>
  </si>
  <si>
    <t>4/14 RC</t>
  </si>
  <si>
    <t>4/14 Chapter Mtg</t>
  </si>
  <si>
    <t>4/22 Eureka Springs</t>
  </si>
  <si>
    <t>4/22 RC</t>
  </si>
  <si>
    <t>4/23 Outpost</t>
  </si>
  <si>
    <t>4/27 Bikes on Beale</t>
  </si>
  <si>
    <t>4/29 Bumpus Cookout</t>
  </si>
  <si>
    <t>4/30 Bumpus Cookout</t>
  </si>
  <si>
    <t>5/1 Past Director's</t>
  </si>
  <si>
    <t>5/1 RC</t>
  </si>
  <si>
    <t>3/2022 Rout planned</t>
  </si>
  <si>
    <t>4/2022 Rout planned</t>
  </si>
  <si>
    <t>5/9 CPR Class</t>
  </si>
  <si>
    <t>5/13 Bozo's</t>
  </si>
  <si>
    <t>5/13 RC</t>
  </si>
  <si>
    <t>5/14 Tupelo</t>
  </si>
  <si>
    <t>5/14 RC</t>
  </si>
  <si>
    <t>5/15 Bumpus Ride</t>
  </si>
  <si>
    <t>5/15 RC</t>
  </si>
  <si>
    <t>5/17 Myrtle Beach</t>
  </si>
  <si>
    <t>5/17 RC</t>
  </si>
  <si>
    <t>5/19 Coffee Shop</t>
  </si>
  <si>
    <t>5/19 Dinner Social - Pops</t>
  </si>
  <si>
    <t>5/21 grill team</t>
  </si>
  <si>
    <t>5/21 The Grind</t>
  </si>
  <si>
    <t>5/21 RC</t>
  </si>
  <si>
    <t>5/27 shop party</t>
  </si>
  <si>
    <t>5/28 Ozarks Here We Come</t>
  </si>
  <si>
    <t>6/4 Backermann's</t>
  </si>
  <si>
    <t>6/4 RC</t>
  </si>
  <si>
    <t>6/4 Pound 4 Pound</t>
  </si>
  <si>
    <t>6/9 Chapter Meeting</t>
  </si>
  <si>
    <t>6/11 Livingston's Diner</t>
  </si>
  <si>
    <t>6/11 RC</t>
  </si>
  <si>
    <t>6/14 RC Meeting</t>
  </si>
  <si>
    <t>6/16 Hueys Dinner Social</t>
  </si>
  <si>
    <t>6/18 Bumpus Cookout</t>
  </si>
  <si>
    <t>6/25 Crowleys Ridge</t>
  </si>
  <si>
    <t>6/25 RC</t>
  </si>
  <si>
    <t>June/July Planned</t>
  </si>
  <si>
    <t>7/2 Hillbilly's Wing Shack</t>
  </si>
  <si>
    <t>7/2 RC</t>
  </si>
  <si>
    <t>7/2 Ride Planned</t>
  </si>
  <si>
    <t>7/9 Lamberts</t>
  </si>
  <si>
    <t>7/9 RC</t>
  </si>
  <si>
    <t>7/14 Chapter Meeting</t>
  </si>
  <si>
    <t>7/16 Phillips Grocery</t>
  </si>
  <si>
    <t>7/16 RC</t>
  </si>
  <si>
    <t>7/21 Dinner Social - Joe's Crab Shack</t>
  </si>
  <si>
    <t>7/23 Backermann's</t>
  </si>
  <si>
    <t>7/23 RC</t>
  </si>
  <si>
    <t>7/30 Gin Lot</t>
  </si>
  <si>
    <t>7/30 RC</t>
  </si>
  <si>
    <t>7/30 Route Planned</t>
  </si>
  <si>
    <t>8/6 Barretville General Store</t>
  </si>
  <si>
    <t>8/6 RC</t>
  </si>
  <si>
    <t>8/11 Chapter Meeting</t>
  </si>
  <si>
    <t>8/12 Buffalo River</t>
  </si>
  <si>
    <t>8/12 RC</t>
  </si>
  <si>
    <t>8/13 Bumpus Cookout</t>
  </si>
  <si>
    <t>8/12 Redbones</t>
  </si>
  <si>
    <t>8/18 Broadway Pizza (dinner social)</t>
  </si>
  <si>
    <t>8/20 Wolfe's Café</t>
  </si>
  <si>
    <t>8/20 RC</t>
  </si>
  <si>
    <t>8/27 Blues Landing</t>
  </si>
  <si>
    <t>8/27 RC</t>
  </si>
  <si>
    <t>9/3 Bumpus Cookout</t>
  </si>
  <si>
    <t>9/8 Chapter Meeting</t>
  </si>
  <si>
    <t>9/10 Levee Commissary</t>
  </si>
  <si>
    <t>9/10 Johnny Morris</t>
  </si>
  <si>
    <t>9/15 Colletta's</t>
  </si>
  <si>
    <t>9/17 Biscuitry</t>
  </si>
  <si>
    <t>9/17 RC</t>
  </si>
  <si>
    <t>9/26 Myrtle Beach Rally</t>
  </si>
  <si>
    <t>9/26 RC</t>
  </si>
  <si>
    <t>9/27 Smoky Mtn HOG Rally</t>
  </si>
  <si>
    <t>9/30 Bumpus, Jackson</t>
  </si>
  <si>
    <t xml:space="preserve">9/30 Route Planned </t>
  </si>
  <si>
    <t>10/1 Pig-N-Out</t>
  </si>
  <si>
    <t>10/1 RC</t>
  </si>
  <si>
    <t>10/8 HOG Waller/Chapter Mtg</t>
  </si>
  <si>
    <t>10/8 RC</t>
  </si>
  <si>
    <t>10/8 Volunteers</t>
  </si>
  <si>
    <t>10/9 Lone Star Schooner</t>
  </si>
  <si>
    <t>10/9 RC</t>
  </si>
  <si>
    <t>10/15 Waterfalls ride</t>
  </si>
  <si>
    <t>10/15 RC</t>
  </si>
  <si>
    <t>10/15 Main Strret Eatery</t>
  </si>
  <si>
    <t>10/20 Dinner Social Jim 'n Nicks</t>
  </si>
  <si>
    <t>10/22 Chili Cookoff</t>
  </si>
  <si>
    <t>10/23 The Wall</t>
  </si>
  <si>
    <t>10/23 RC</t>
  </si>
  <si>
    <t>10/29 ERC</t>
  </si>
  <si>
    <t>11/5 Patty's Settlement</t>
  </si>
  <si>
    <t>11/5 RC</t>
  </si>
  <si>
    <t>9-11 route planer</t>
  </si>
  <si>
    <t>11/17 Thanksgiving Dinner/Chapter Mtg</t>
  </si>
  <si>
    <t>12/11 Chapter Mtg/Christmas Party</t>
  </si>
  <si>
    <t>Event Attendance</t>
  </si>
  <si>
    <t>Adams</t>
  </si>
  <si>
    <t>Batten</t>
  </si>
  <si>
    <t>Tom</t>
  </si>
  <si>
    <t xml:space="preserve">Beck </t>
  </si>
  <si>
    <t>Alan</t>
  </si>
  <si>
    <t xml:space="preserve">Bell </t>
  </si>
  <si>
    <t>Bopp</t>
  </si>
  <si>
    <t>Eric</t>
  </si>
  <si>
    <t>Bowling</t>
  </si>
  <si>
    <t>Hooker</t>
  </si>
  <si>
    <t>Briggs</t>
  </si>
  <si>
    <t>Jeremy</t>
  </si>
  <si>
    <t>Burt</t>
  </si>
  <si>
    <t>Byer</t>
  </si>
  <si>
    <t>Wendell</t>
  </si>
  <si>
    <t>Cain</t>
  </si>
  <si>
    <t>Chris</t>
  </si>
  <si>
    <t>Patty</t>
  </si>
  <si>
    <t>Christy</t>
  </si>
  <si>
    <t>Betty</t>
  </si>
  <si>
    <t>Coulson</t>
  </si>
  <si>
    <t>Correale</t>
  </si>
  <si>
    <t>Crooks</t>
  </si>
  <si>
    <t>Daniels</t>
  </si>
  <si>
    <t>Harold</t>
  </si>
  <si>
    <t>Darby</t>
  </si>
  <si>
    <t>Dewar</t>
  </si>
  <si>
    <t>Vaughan</t>
  </si>
  <si>
    <t>Dolph</t>
  </si>
  <si>
    <t>Jimmy</t>
  </si>
  <si>
    <t>Dunaway</t>
  </si>
  <si>
    <t>Kristi</t>
  </si>
  <si>
    <t>Embrey</t>
  </si>
  <si>
    <t>England</t>
  </si>
  <si>
    <t>Bridget</t>
  </si>
  <si>
    <t>Fisher</t>
  </si>
  <si>
    <t>Floyd</t>
  </si>
  <si>
    <t>Marcus</t>
  </si>
  <si>
    <t>Gemuend</t>
  </si>
  <si>
    <t>Darlene</t>
  </si>
  <si>
    <t>Germany</t>
  </si>
  <si>
    <t>Grisham</t>
  </si>
  <si>
    <t>Hardin</t>
  </si>
  <si>
    <t>Owen</t>
  </si>
  <si>
    <t>Hemness</t>
  </si>
  <si>
    <t>Niki</t>
  </si>
  <si>
    <t>Henderson</t>
  </si>
  <si>
    <t>Hughey</t>
  </si>
  <si>
    <t>Walter</t>
  </si>
  <si>
    <t>Deanna</t>
  </si>
  <si>
    <t>Jones</t>
  </si>
  <si>
    <t>Lyon</t>
  </si>
  <si>
    <t>Manker</t>
  </si>
  <si>
    <t>Marino</t>
  </si>
  <si>
    <t>Mario</t>
  </si>
  <si>
    <t>Martin</t>
  </si>
  <si>
    <t>Mathis</t>
  </si>
  <si>
    <t>Dale</t>
  </si>
  <si>
    <t>Lisa</t>
  </si>
  <si>
    <t>McDonald</t>
  </si>
  <si>
    <t>Gary</t>
  </si>
  <si>
    <t>Myles</t>
  </si>
  <si>
    <t xml:space="preserve">Neal </t>
  </si>
  <si>
    <t>Glenn</t>
  </si>
  <si>
    <t>O'Brian</t>
  </si>
  <si>
    <t>Patton</t>
  </si>
  <si>
    <t>Greg</t>
  </si>
  <si>
    <t>Poland</t>
  </si>
  <si>
    <t>Michele</t>
  </si>
  <si>
    <t>Raber Jr.</t>
  </si>
  <si>
    <t>Darrell</t>
  </si>
  <si>
    <t>Redd</t>
  </si>
  <si>
    <t>Rickerman</t>
  </si>
  <si>
    <t>Shelton</t>
  </si>
  <si>
    <t>Sisk</t>
  </si>
  <si>
    <t>Wally</t>
  </si>
  <si>
    <t>Tamera</t>
  </si>
  <si>
    <t>Warner</t>
  </si>
  <si>
    <t>Justin</t>
  </si>
  <si>
    <t>Weiss</t>
  </si>
  <si>
    <t>Craig</t>
  </si>
  <si>
    <t>Jeffery</t>
  </si>
  <si>
    <t>Wiseman</t>
  </si>
  <si>
    <t>2021 Officer</t>
  </si>
  <si>
    <t>2020 ERC</t>
  </si>
  <si>
    <t>1/14 Backermans lunch ride</t>
  </si>
  <si>
    <t>1/14 Backermans RC</t>
  </si>
  <si>
    <t>1/14 Backermans Lunch Only</t>
  </si>
  <si>
    <t>1/21 Dinner Social</t>
  </si>
  <si>
    <t>1/23 Ms Macs BBQ Lunch Ride</t>
  </si>
  <si>
    <t>1/23 Ms Macs BBQ Lunch Ride RC</t>
  </si>
  <si>
    <t>1/31 Wolfe/Savannah</t>
  </si>
  <si>
    <t>1/31 Wolfe/Savannah RC</t>
  </si>
  <si>
    <t>2/6 Bumpus Harley Frosty Butt Ride</t>
  </si>
  <si>
    <t>2/8 Redbones Jackson lunch</t>
  </si>
  <si>
    <t>2/8 Redbones Jackson RC</t>
  </si>
  <si>
    <t>2/11 Feb Chapter Meeting</t>
  </si>
  <si>
    <t>2/13 Mardi Gras Party</t>
  </si>
  <si>
    <t>2/13 Mardi Gras Party Volunteers</t>
  </si>
  <si>
    <t>2/25 Commissary Social</t>
  </si>
  <si>
    <t>3/7 Happy Dazs Lunch Ride</t>
  </si>
  <si>
    <t>3/7 Haooy Dazs Lunch ride RC</t>
  </si>
  <si>
    <t>3/11 Lunch ride Sidecar</t>
  </si>
  <si>
    <t>3/11 Lunch Ride Sidecar RC</t>
  </si>
  <si>
    <t>3/11 March Chapter Meeting</t>
  </si>
  <si>
    <t>3/14 Bumpus GM Ride</t>
  </si>
  <si>
    <t>3/18 New Orleans</t>
  </si>
  <si>
    <t>3/18 New Orleans by car</t>
  </si>
  <si>
    <t>3/18 New Orleans RC</t>
  </si>
  <si>
    <t>3/20 Grand Isle</t>
  </si>
  <si>
    <t>3/21 Bike Blessing</t>
  </si>
  <si>
    <t>3/21 Bike Blessing RC</t>
  </si>
  <si>
    <t>3/25 Dinner Social Abuelo's</t>
  </si>
  <si>
    <t>3/27 Safety Rider Class</t>
  </si>
  <si>
    <t>3/27 Safety Passenger Class</t>
  </si>
  <si>
    <t>3/27 Open House Cooking</t>
  </si>
  <si>
    <t>3/14&amp;28 ERC Safety class</t>
  </si>
  <si>
    <t>3/30 TNT Mystery Ride</t>
  </si>
  <si>
    <t>3/30 TNT Mystery Ride RC</t>
  </si>
  <si>
    <t>4/3 Past Directors Ride</t>
  </si>
  <si>
    <t>4/3 Past Directors Ride RC</t>
  </si>
  <si>
    <t>4/8 Dinner Social Brunswick Kitchen</t>
  </si>
  <si>
    <t xml:space="preserve">4/10 Arkansas Derby </t>
  </si>
  <si>
    <t>4/10 Arkansas Derby RC</t>
  </si>
  <si>
    <t>4/11 Union City Lunch Ride</t>
  </si>
  <si>
    <t>4/11 Union Cith Lunch Ride RC</t>
  </si>
  <si>
    <t>4/14 Bike Night on Beale St</t>
  </si>
  <si>
    <t>4/`4 Bike Night on Beale St RC</t>
  </si>
  <si>
    <t xml:space="preserve">4/18 Bumpis ridre </t>
  </si>
  <si>
    <t>4/22 Chapter Meeting</t>
  </si>
  <si>
    <t>4/25 Lunch ride Country Platter</t>
  </si>
  <si>
    <t>4/28 Bike on Beale/Rolant Hday</t>
  </si>
  <si>
    <t>4/25-28 Ride RC</t>
  </si>
  <si>
    <t>5/5 Paradise Gril ride</t>
  </si>
  <si>
    <t>5/5 Paradise Gril Ride RC</t>
  </si>
  <si>
    <t>5/5 Paradise Gril Lunch Only</t>
  </si>
  <si>
    <t>5/13 May Chapter Meeting</t>
  </si>
  <si>
    <t>5/14-15-16 Brushy Mountain</t>
  </si>
  <si>
    <t>5/14-15-16 Brushy Mountain RC</t>
  </si>
  <si>
    <t>5/16 Bumpus Ride</t>
  </si>
  <si>
    <t>5/16 Man up Poker run</t>
  </si>
  <si>
    <t>5/16 Man Up Poaker Run</t>
  </si>
  <si>
    <t>5/20 May Dinner social</t>
  </si>
  <si>
    <t>5/20 Dinner social RC</t>
  </si>
  <si>
    <t>5/23 Loretta Lynn M&amp;M Fest</t>
  </si>
  <si>
    <t>5/23 Loretta Lynn M&amp;M Fest RC</t>
  </si>
  <si>
    <t>5/29 Lone Star Schooner Bar</t>
  </si>
  <si>
    <t>5/29 Lone Star Schooner RC</t>
  </si>
  <si>
    <t>6/2 Bike on Beale</t>
  </si>
  <si>
    <t>6/4 Bike night Jackson Bumpus</t>
  </si>
  <si>
    <t>6/4 Bike Night Jackson RC</t>
  </si>
  <si>
    <t>6/5 Bumpus Grill stafing</t>
  </si>
  <si>
    <t>6/6 Joe Mosscon Memorial Ride</t>
  </si>
  <si>
    <t>6/6 Joe Moscon Memorial no ride</t>
  </si>
  <si>
    <t>6/10 June Chapter Meeting</t>
  </si>
  <si>
    <t xml:space="preserve">6/12 Iron Butt 1000 </t>
  </si>
  <si>
    <t>6/12 Iron Butt 1000 RC</t>
  </si>
  <si>
    <t>6/13 Iron Butt 500</t>
  </si>
  <si>
    <t>6/13 Iron Butt 500 RC</t>
  </si>
  <si>
    <t>6/17 June Dinner Social</t>
  </si>
  <si>
    <t>6/19 Paris Day ride</t>
  </si>
  <si>
    <t>6/19 Paris Day Ride RC</t>
  </si>
  <si>
    <t>Jan-June  Ride Planers</t>
  </si>
  <si>
    <t>6/23 Road Captaion Meeting</t>
  </si>
  <si>
    <t>6/26 Tour of Duty</t>
  </si>
  <si>
    <t>6/26 Tour of Duty RC</t>
  </si>
  <si>
    <t>6/27 Bumpus Ride</t>
  </si>
  <si>
    <t>6/27 Bumpus Ride RC</t>
  </si>
  <si>
    <t>7/3-4 Nississippi Hot Air Balloon Fest</t>
  </si>
  <si>
    <t>7/3-4 Mississippi Hot Air Balloon Fesr RC</t>
  </si>
  <si>
    <t>7/5 Luncl ride to Backermans</t>
  </si>
  <si>
    <t>7/5 Lunch Ride To Backmans RC</t>
  </si>
  <si>
    <t>7/8 July Chapter Meeting</t>
  </si>
  <si>
    <t>July-Dec Ride Planers</t>
  </si>
  <si>
    <t>7/10  Ride to Wolf River Café</t>
  </si>
  <si>
    <t>7/10 Ride To Wolf River Cafe RC</t>
  </si>
  <si>
    <t>7/22 Barrettville Social</t>
  </si>
  <si>
    <t>7/22 Barrettville Social RC</t>
  </si>
  <si>
    <t>7/23 Jackson Bike Night</t>
  </si>
  <si>
    <t>7/23 Jackson Bike Night RC</t>
  </si>
  <si>
    <t>7/23 Jackson Bike Night Ride Planner</t>
  </si>
  <si>
    <t>7/24 Lunch Ride to Martin TN.</t>
  </si>
  <si>
    <t>7/24 Lunch Ride to Martin TN. RC</t>
  </si>
  <si>
    <t>7/24 Lunch Ride to Martin TN. Planner</t>
  </si>
  <si>
    <t>7/28 Road Captain Meeting</t>
  </si>
  <si>
    <t>7/31 Lumch ride The Coffee Shop Humdoldt</t>
  </si>
  <si>
    <t>7/31 lunch ride the coffee shop RC</t>
  </si>
  <si>
    <t>8/7 Bald Butcher lunch ride</t>
  </si>
  <si>
    <t>8/7 Bald Butcher RC</t>
  </si>
  <si>
    <t>8/11 Backermans Lunch Ride</t>
  </si>
  <si>
    <t>8/11 Backermans RC</t>
  </si>
  <si>
    <t>8/12 Aug Chapter Meeting</t>
  </si>
  <si>
    <t>8/13 Chattanooga</t>
  </si>
  <si>
    <t>8/13 Chattanooga RC</t>
  </si>
  <si>
    <t>8/14 Lexington Lunch</t>
  </si>
  <si>
    <t>8/14 Lexington RC</t>
  </si>
  <si>
    <t>8/14 ride planer</t>
  </si>
  <si>
    <t>8/21 The Barn at Cedar Hill Ride</t>
  </si>
  <si>
    <t xml:space="preserve">8/21 The Barn Car </t>
  </si>
  <si>
    <t>8/21 Tne Barn RC</t>
  </si>
  <si>
    <t>8/21 The Barn Planner</t>
  </si>
  <si>
    <t>8/25 lunch at Brownsvill Burger Basket</t>
  </si>
  <si>
    <t>8/25 Burger Basket RC</t>
  </si>
  <si>
    <t>8/27 Bike Night Jackson Bumpus</t>
  </si>
  <si>
    <t>8/27 Jackson Bike Night RC</t>
  </si>
  <si>
    <t xml:space="preserve">8/28 Move Night </t>
  </si>
  <si>
    <t>8/28 Movie Night Volunteer</t>
  </si>
  <si>
    <t>9/2 Reggis BBQ Jackson</t>
  </si>
  <si>
    <t>9/2 Reggs Jackson RC</t>
  </si>
  <si>
    <t>9/2 Reggis lunch Planner</t>
  </si>
  <si>
    <t>9/4 Springfield Mile</t>
  </si>
  <si>
    <t>9/4 Springfield Mile RC</t>
  </si>
  <si>
    <t xml:space="preserve">9/6 Somervill Winery Lunch Ride </t>
  </si>
  <si>
    <t>9/6 Somerville RC</t>
  </si>
  <si>
    <t>9/6 Somervill Planner</t>
  </si>
  <si>
    <t>9/9 Sept Chapter Neeting</t>
  </si>
  <si>
    <t>9/9 Ride to Meeting</t>
  </si>
  <si>
    <t>9/12 The Grind Lunch Ride</t>
  </si>
  <si>
    <t>9/12The Grind Lunch Ride RC</t>
  </si>
  <si>
    <t>9/12 The Grind Ride Planer</t>
  </si>
  <si>
    <t>9/18 MotoAmerica Race weekend</t>
  </si>
  <si>
    <t>9/18 MotoAmerica Planer</t>
  </si>
  <si>
    <t>9/22 Bulldogs Bald Knob AR Lunch Ride</t>
  </si>
  <si>
    <t>9/22 Bulldogs RC</t>
  </si>
  <si>
    <t>9/22 Bulldogs Planner</t>
  </si>
  <si>
    <t>9/23 Sept Dinner Social</t>
  </si>
  <si>
    <t>9/23 Cook Hamburges for Bumpus Harley</t>
  </si>
  <si>
    <t>9/26 Ride with Bumpus  Harley</t>
  </si>
  <si>
    <t>9/26 Lunch ride with Bumpus RC</t>
  </si>
  <si>
    <t>9/28-10/2 Great Smoky Mountain HOG</t>
  </si>
  <si>
    <t>9/28 Great Smmmoky Mountain Planer</t>
  </si>
  <si>
    <t>10/8 Barber motor sports weekend</t>
  </si>
  <si>
    <t>10/8 Barber RC</t>
  </si>
  <si>
    <t>10/8 Berber Planer</t>
  </si>
  <si>
    <t xml:space="preserve">10/9 lunch ride to Drasco </t>
  </si>
  <si>
    <t>10/9 Lunch Ride to Drasco RC</t>
  </si>
  <si>
    <t>10/9 Drasco Planer</t>
  </si>
  <si>
    <t xml:space="preserve">10/16 HOG Waller/ Meeteng </t>
  </si>
  <si>
    <t>HOG Waller/Meeting RC/Volunteer</t>
  </si>
  <si>
    <t>10/16 HOG Waller</t>
  </si>
  <si>
    <t>10/20 Lunch ride to Helens BBQ</t>
  </si>
  <si>
    <t>10/20 lunch ride to Helens RC/Planer</t>
  </si>
  <si>
    <t>10/22 Carbondale Weekend</t>
  </si>
  <si>
    <t>10/22 Carbondale RC</t>
  </si>
  <si>
    <t>10/23 Wine Country Ride</t>
  </si>
  <si>
    <t>10/23 Wine Country RC</t>
  </si>
  <si>
    <t xml:space="preserve">10/23 Red Barn Ride </t>
  </si>
  <si>
    <t>10/23 Red Barn Ride RC/Planer</t>
  </si>
  <si>
    <t>10/28 Soul Fish Dinner Social</t>
  </si>
  <si>
    <t>10/30 Chili Cook off</t>
  </si>
  <si>
    <t>10/30 Chili Volunteer</t>
  </si>
  <si>
    <t>10/31 Tupelo MS Lunch ride</t>
  </si>
  <si>
    <t>10/31 Tupelo RC</t>
  </si>
  <si>
    <t>10/31 Car Ride Tupelo</t>
  </si>
  <si>
    <t>11/6 Patti's Settlement</t>
  </si>
  <si>
    <t>11/6 Patti's Settlement RC</t>
  </si>
  <si>
    <t>11/6 Patti's Settlement Planner</t>
  </si>
  <si>
    <t>11/7 Lambert's Lunch Ride</t>
  </si>
  <si>
    <t>11/7 Lambert's Lunch Ride RC</t>
  </si>
  <si>
    <t>11/10 Red Bones Lunch</t>
  </si>
  <si>
    <t>11/10 Red Bones RC</t>
  </si>
  <si>
    <t>11/10 Red Bones Planer</t>
  </si>
  <si>
    <t>11/13 Rattlesnake Saloon</t>
  </si>
  <si>
    <t>11/13 Rattlesmake Saloon RC</t>
  </si>
  <si>
    <t>11/13 Rattlesnake Saloon Planer</t>
  </si>
  <si>
    <t>11/18 Thanksgiving</t>
  </si>
  <si>
    <t>11/18 Thanksgiving Volunteer</t>
  </si>
  <si>
    <t>11/20 Bumpus lunch ride</t>
  </si>
  <si>
    <t>11/20 Bumpus lunch ride RC</t>
  </si>
  <si>
    <t>11/24 Lunch ride Brooksies Barn</t>
  </si>
  <si>
    <t>11/24 Brooksies Barn RC</t>
  </si>
  <si>
    <t xml:space="preserve">11/27 Safety Class </t>
  </si>
  <si>
    <t>11/27 Safety Lunch ride</t>
  </si>
  <si>
    <t>11/27 Safety Lunch Ride RC</t>
  </si>
  <si>
    <t xml:space="preserve">11/29 Lunch Ride to Backermanns </t>
  </si>
  <si>
    <t>11/20 Beckermanns RC</t>
  </si>
  <si>
    <t>12/2 Lunch To Ron's Catfish</t>
  </si>
  <si>
    <t>12/2 Lunch Ride Ron's Catfich RC</t>
  </si>
  <si>
    <t>11/28 Ride Planer Points</t>
  </si>
  <si>
    <t>11/29 Ride Planer</t>
  </si>
  <si>
    <t>12/4 Christmas Wrapping</t>
  </si>
  <si>
    <t>12/11 Christmas Wrapping</t>
  </si>
  <si>
    <t>12/11 Christmas Meeting/Dinner</t>
  </si>
  <si>
    <t>12/18 Christmas Party Volunteer</t>
  </si>
  <si>
    <t>12/18 Christmas Wrapping</t>
  </si>
  <si>
    <t>Bryant</t>
  </si>
  <si>
    <t>Brian</t>
  </si>
  <si>
    <t>Dolnay</t>
  </si>
  <si>
    <t>2020 Officer</t>
  </si>
  <si>
    <t>2020 Planned a ride</t>
  </si>
  <si>
    <t>1/1 New Years Day Lunch</t>
  </si>
  <si>
    <t>1/1 New Years Day Lunch Ride</t>
  </si>
  <si>
    <t>1/14 Jan Chapter Meeting</t>
  </si>
  <si>
    <t>1/3 Jan Social TopGun</t>
  </si>
  <si>
    <t>2/2 Ripley lunch ride</t>
  </si>
  <si>
    <t>2/8 Rider Saftey Class</t>
  </si>
  <si>
    <t>2/8 Passenger Safety Class</t>
  </si>
  <si>
    <t xml:space="preserve">2/9 Lunch Only Jackson </t>
  </si>
  <si>
    <t>2/9 Lunch Ride to Jackson</t>
  </si>
  <si>
    <t xml:space="preserve">2/11 Feb. Chapter Meeting </t>
  </si>
  <si>
    <t>2/22 Mardi Gras 2020</t>
  </si>
  <si>
    <t>1/3 Lunch ride to Route 64 Diner</t>
  </si>
  <si>
    <t>3/7Bald Butcher</t>
  </si>
  <si>
    <t>3/15 GPS Class</t>
  </si>
  <si>
    <t>3/21 Corona 19 Ride</t>
  </si>
  <si>
    <t>5/9 lunch ride to Shiloh</t>
  </si>
  <si>
    <t>5/16 ERC 2020</t>
  </si>
  <si>
    <t>Mardi Gras Set Up</t>
  </si>
  <si>
    <t>5/19  Chapter Meeting</t>
  </si>
  <si>
    <t>5/24 Lunch ride Whitesville TN</t>
  </si>
  <si>
    <t>5/30 Jackson TN Lunch Only</t>
  </si>
  <si>
    <t>5/30 Jackson TN Lunch Ride</t>
  </si>
  <si>
    <t>6/7 Full Throttle Saloon Ride</t>
  </si>
  <si>
    <t>6/12 Natchez Ride RC</t>
  </si>
  <si>
    <t>6/12 Natchez Ride</t>
  </si>
  <si>
    <t>6/13 Natchez Day Ride</t>
  </si>
  <si>
    <t>6/13 add on Natchez House ride</t>
  </si>
  <si>
    <t>6/18 Wyatt Earps Social</t>
  </si>
  <si>
    <t>6/20 Dan's Café lunch Ride</t>
  </si>
  <si>
    <t>6/27 Tour Of Duty</t>
  </si>
  <si>
    <t>7/9-12 Dragon Tail Ride RC</t>
  </si>
  <si>
    <t>7/9-12 Dragon Tail Ride</t>
  </si>
  <si>
    <t>7/18 Frank Loyd Wright</t>
  </si>
  <si>
    <t>7/18 Frank Loyd Wright BY CAR</t>
  </si>
  <si>
    <t>7/25 Barn at Ceder Hill</t>
  </si>
  <si>
    <t>8/2 Haystack ride RC</t>
  </si>
  <si>
    <t>8/2 Haystack ride</t>
  </si>
  <si>
    <t>8/5 Milwaukee ride</t>
  </si>
  <si>
    <t>8/11 Aug Chapter Meeting</t>
  </si>
  <si>
    <t>8/15 Halls Vet. Museum RC</t>
  </si>
  <si>
    <t>8/15 Halls Vet. Museum</t>
  </si>
  <si>
    <t>8/16 Bull Dog Café RC</t>
  </si>
  <si>
    <t>8/16 Bull Dog Café</t>
  </si>
  <si>
    <t>8/20 Paradise Grill</t>
  </si>
  <si>
    <t>8/22 Blue Line Ride</t>
  </si>
  <si>
    <t>8/29 Bet Your Bottom Dollar Ride</t>
  </si>
  <si>
    <t>9/5 American Legion Ride</t>
  </si>
  <si>
    <t>9/5 American Legion Ride RC</t>
  </si>
  <si>
    <t>9/7 Labor Day Ride</t>
  </si>
  <si>
    <t>9/7 Labor Day Ride RC</t>
  </si>
  <si>
    <t>9/7 Labor Day meet up in Jackson</t>
  </si>
  <si>
    <t>9/12 Mississippy History</t>
  </si>
  <si>
    <t>9/12 Mississippi History RC</t>
  </si>
  <si>
    <t>9/17 Wyatt Earps Oakland</t>
  </si>
  <si>
    <t>9/19 Past-Directors Ride</t>
  </si>
  <si>
    <t>9/19 Past-Directors ride RC</t>
  </si>
  <si>
    <t>9/26 Movie Night</t>
  </si>
  <si>
    <t>9/26 Movie Night Volunteer</t>
  </si>
  <si>
    <t>9/27 Shelby Forest Ride</t>
  </si>
  <si>
    <t>9/27 Shelby Forest Ride RC</t>
  </si>
  <si>
    <t>9/26 Swap Meet Participant</t>
  </si>
  <si>
    <t>9/26 Swap Meet Volunteer</t>
  </si>
  <si>
    <t>10/3 IBA Saddlesore 1000</t>
  </si>
  <si>
    <t>10/3 IBA Ssddlesore 1000 RC</t>
  </si>
  <si>
    <t>10/9 Ride the Ozark</t>
  </si>
  <si>
    <t>10/9 Ride the Ozark RC</t>
  </si>
  <si>
    <t>10/10 Ride the Ozark day ride</t>
  </si>
  <si>
    <t>10/10 Ride the Ozark RC</t>
  </si>
  <si>
    <t>10/15 Social Bozos Rest</t>
  </si>
  <si>
    <t>10/17 Hillbillies Wings</t>
  </si>
  <si>
    <t>10/17 HillBillies Wing RC</t>
  </si>
  <si>
    <t>10/24 Hog Waller</t>
  </si>
  <si>
    <t>10/24 Hog Waller, V, RC</t>
  </si>
  <si>
    <t>10/25 ZZ Rest Ride</t>
  </si>
  <si>
    <t>10/25 ZZ Rest Ride V RC</t>
  </si>
  <si>
    <t>10/30 OutPost Lunch Ride</t>
  </si>
  <si>
    <t>10/30 OutPost Ride RC</t>
  </si>
  <si>
    <t>11/7 Patti's Settlement</t>
  </si>
  <si>
    <t>11/7 Patti's Settlement RC</t>
  </si>
  <si>
    <t>11/8 Lunch to Oxford</t>
  </si>
  <si>
    <t>11/8 Oxford Lunch RC</t>
  </si>
  <si>
    <t>11/14 Natchez Trace HD</t>
  </si>
  <si>
    <t>11/14 Natchez Trace HD RC</t>
  </si>
  <si>
    <t xml:space="preserve">11/15 TacTac Hockey </t>
  </si>
  <si>
    <t>11/15 Tactac Hockey attend only</t>
  </si>
  <si>
    <t>11/15 Tactac Hocky RC</t>
  </si>
  <si>
    <t>Director Volunteer Point</t>
  </si>
  <si>
    <t xml:space="preserve">11/19 Thanksgiving Dinner </t>
  </si>
  <si>
    <t>11/19 Thanksgiving Volunteers</t>
  </si>
  <si>
    <t>11/22 Harrisburg Ar. Lunch Ride</t>
  </si>
  <si>
    <t>11/22 Harrisburg RC</t>
  </si>
  <si>
    <t>11/28 LUNCH RIDE Wimpy's</t>
  </si>
  <si>
    <t>11/28 lunch ride Wimpy's RC</t>
  </si>
  <si>
    <t>12/10 Boonville lunch</t>
  </si>
  <si>
    <t>12/10 Boonville Lunch RC</t>
  </si>
  <si>
    <t xml:space="preserve">12/5/  Xmas Wrapping </t>
  </si>
  <si>
    <t xml:space="preserve">12/12 Xmas Wrapping </t>
  </si>
  <si>
    <t xml:space="preserve">12/19  Xmas Wrapping </t>
  </si>
  <si>
    <t>12?19 Christmas Meeting/Party</t>
  </si>
  <si>
    <t>12?19 Christmas Meeting/Party Vol</t>
  </si>
  <si>
    <t>12/20 Gilt Edge Café ride</t>
  </si>
  <si>
    <t>12/20 Gilt Edge Café RC</t>
  </si>
  <si>
    <t>12/22 Haystack Shelby Forest Ride</t>
  </si>
  <si>
    <t>12/22 Haystack S-F RC</t>
  </si>
  <si>
    <t>12/27 Lunch in Jackson</t>
  </si>
  <si>
    <t>12/27 lunch in Jackson RC</t>
  </si>
  <si>
    <t xml:space="preserve">  </t>
  </si>
  <si>
    <t>Max</t>
  </si>
  <si>
    <t>Mad</t>
  </si>
  <si>
    <t>Andrews</t>
  </si>
  <si>
    <t>Cory</t>
  </si>
  <si>
    <t>Bilter</t>
  </si>
  <si>
    <t>Tyler</t>
  </si>
  <si>
    <t>Bolding</t>
  </si>
  <si>
    <t>Bolling</t>
  </si>
  <si>
    <t>Bumphis</t>
  </si>
  <si>
    <t>Chadwick</t>
  </si>
  <si>
    <t>Kathy</t>
  </si>
  <si>
    <t>Nacny</t>
  </si>
  <si>
    <t>Demery</t>
  </si>
  <si>
    <t>Dilley</t>
  </si>
  <si>
    <t>Bradey</t>
  </si>
  <si>
    <t>Foree</t>
  </si>
  <si>
    <t>Fretwell</t>
  </si>
  <si>
    <t>Gene</t>
  </si>
  <si>
    <t>Gabreshiski</t>
  </si>
  <si>
    <t>Randal</t>
  </si>
  <si>
    <t>Grooms</t>
  </si>
  <si>
    <t>Stephen</t>
  </si>
  <si>
    <t>Hollie</t>
  </si>
  <si>
    <t>Frankie</t>
  </si>
  <si>
    <t>Isom</t>
  </si>
  <si>
    <t>Jenkins</t>
  </si>
  <si>
    <t>Ellis</t>
  </si>
  <si>
    <t>Massel</t>
  </si>
  <si>
    <t>McAden</t>
  </si>
  <si>
    <t>R. Kent</t>
  </si>
  <si>
    <t>Moscon</t>
  </si>
  <si>
    <t>Peggy</t>
  </si>
  <si>
    <t>Nelson</t>
  </si>
  <si>
    <t>Al</t>
  </si>
  <si>
    <t>Noffsinger</t>
  </si>
  <si>
    <t>Sheree</t>
  </si>
  <si>
    <t>Odum</t>
  </si>
  <si>
    <t>Olchawa</t>
  </si>
  <si>
    <t>Jerff</t>
  </si>
  <si>
    <t>Pipkin</t>
  </si>
  <si>
    <t>Powell</t>
  </si>
  <si>
    <t>Jonathan</t>
  </si>
  <si>
    <t>Quinn</t>
  </si>
  <si>
    <t>Kellyn</t>
  </si>
  <si>
    <t>Ray</t>
  </si>
  <si>
    <t>Reyes</t>
  </si>
  <si>
    <t>Steele</t>
  </si>
  <si>
    <t>Tarina</t>
  </si>
  <si>
    <t>Tucker</t>
  </si>
  <si>
    <t>Shavon</t>
  </si>
  <si>
    <t>Warhurst</t>
  </si>
  <si>
    <t>William</t>
  </si>
  <si>
    <t>Whitley</t>
  </si>
  <si>
    <t>Donnie</t>
  </si>
  <si>
    <t>Bobby</t>
  </si>
  <si>
    <t>Yell</t>
  </si>
  <si>
    <t>Willie</t>
  </si>
  <si>
    <t>Staci</t>
  </si>
  <si>
    <t>the Event Type for Rider Patches (d,w,v,o,r,s,m) code letter must match the codes shown. They must be lower case.</t>
  </si>
  <si>
    <t>Do not edit row 5</t>
  </si>
  <si>
    <t>Do not edit the last 15 columns</t>
  </si>
  <si>
    <t>When a patch is earned, the patch column (column at far righthand end), will display "Yes!"</t>
  </si>
  <si>
    <t>Columns C-G indicate patches earned in previous years. Do not add an "x" for the current year when a patch is earned.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</si>
</sst>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m/d;@"/>
  </numFmts>
  <fonts count="12">
    <font>
      <sz val="11"/>
      <color theme="1"/>
      <name val="Calibri"/>
      <family val="2"/>
      <scheme val="minor"/>
    </font>
    <font>
      <sz val="10"/>
      <color indexed="8"/>
      <name val="Helvetica Neue"/>
    </font>
    <font>
      <b/>
      <sz val="10"/>
      <color indexed="8"/>
      <name val="Helvetica Neue"/>
    </font>
    <font>
      <sz val="10"/>
      <color theme="1"/>
      <name val="Helvetica Neue"/>
    </font>
    <font>
      <sz val="10"/>
      <name val="Helvetica Neue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 style="medium">
        <color indexed="64"/>
      </bottom>
      <diagonal/>
    </border>
    <border>
      <left/>
      <right style="thin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indexed="64"/>
      </bottom>
      <diagonal/>
    </border>
    <border>
      <left/>
      <right style="medium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 applyNumberFormat="0" applyFill="0" applyBorder="0" applyProtection="0">
      <alignment vertical="top" wrapText="1"/>
    </xf>
    <xf numFmtId="0" fontId="6" fillId="4" borderId="0" applyNumberFormat="0" applyBorder="0" applyAlignment="0" applyProtection="0"/>
  </cellStyleXfs>
  <cellXfs count="262">
    <xf numFmtId="0" fontId="0" fillId="0" borderId="0" xfId="0"/>
    <xf numFmtId="0" fontId="0" fillId="0" borderId="1" xfId="0" applyBorder="1"/>
    <xf numFmtId="0" fontId="0" fillId="0" borderId="0" xfId="0" applyAlignment="1">
      <alignment textRotation="90"/>
    </xf>
    <xf numFmtId="0" fontId="0" fillId="0" borderId="3" xfId="0" applyBorder="1"/>
    <xf numFmtId="0" fontId="0" fillId="0" borderId="12" xfId="0" applyBorder="1"/>
    <xf numFmtId="49" fontId="1" fillId="0" borderId="14" xfId="1" applyNumberFormat="1" applyBorder="1" applyAlignment="1">
      <alignment vertical="top"/>
    </xf>
    <xf numFmtId="49" fontId="1" fillId="2" borderId="14" xfId="1" applyNumberFormat="1" applyFill="1" applyBorder="1" applyAlignment="1">
      <alignment vertical="top"/>
    </xf>
    <xf numFmtId="49" fontId="4" fillId="2" borderId="14" xfId="1" applyNumberFormat="1" applyFont="1" applyFill="1" applyBorder="1" applyAlignment="1">
      <alignment vertical="top"/>
    </xf>
    <xf numFmtId="49" fontId="3" fillId="2" borderId="14" xfId="1" applyNumberFormat="1" applyFont="1" applyFill="1" applyBorder="1" applyAlignment="1">
      <alignment vertical="top"/>
    </xf>
    <xf numFmtId="0" fontId="1" fillId="2" borderId="14" xfId="1" applyFill="1" applyBorder="1" applyAlignment="1">
      <alignment vertical="top"/>
    </xf>
    <xf numFmtId="49" fontId="2" fillId="2" borderId="14" xfId="1" applyNumberFormat="1" applyFont="1" applyFill="1" applyBorder="1" applyAlignment="1">
      <alignment vertical="top"/>
    </xf>
    <xf numFmtId="0" fontId="1" fillId="0" borderId="14" xfId="1" applyBorder="1">
      <alignment vertical="top" wrapText="1"/>
    </xf>
    <xf numFmtId="0" fontId="1" fillId="0" borderId="11" xfId="1" applyBorder="1">
      <alignment vertical="top" wrapText="1"/>
    </xf>
    <xf numFmtId="0" fontId="0" fillId="0" borderId="19" xfId="0" applyBorder="1"/>
    <xf numFmtId="0" fontId="0" fillId="0" borderId="17" xfId="0" applyBorder="1"/>
    <xf numFmtId="0" fontId="0" fillId="0" borderId="22" xfId="0" applyBorder="1" applyAlignment="1">
      <alignment textRotation="90"/>
    </xf>
    <xf numFmtId="164" fontId="0" fillId="0" borderId="0" xfId="0" applyNumberFormat="1"/>
    <xf numFmtId="0" fontId="0" fillId="0" borderId="25" xfId="0" applyBorder="1"/>
    <xf numFmtId="0" fontId="0" fillId="0" borderId="26" xfId="0" applyBorder="1"/>
    <xf numFmtId="0" fontId="0" fillId="0" borderId="29" xfId="0" applyBorder="1"/>
    <xf numFmtId="0" fontId="0" fillId="0" borderId="8" xfId="0" applyBorder="1"/>
    <xf numFmtId="0" fontId="0" fillId="0" borderId="28" xfId="0" applyBorder="1"/>
    <xf numFmtId="0" fontId="0" fillId="0" borderId="9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0" fontId="0" fillId="0" borderId="1" xfId="0" quotePrefix="1" applyBorder="1"/>
    <xf numFmtId="0" fontId="0" fillId="0" borderId="4" xfId="0" applyBorder="1"/>
    <xf numFmtId="0" fontId="0" fillId="0" borderId="30" xfId="0" applyBorder="1"/>
    <xf numFmtId="49" fontId="1" fillId="0" borderId="27" xfId="1" applyNumberFormat="1" applyBorder="1" applyAlignment="1">
      <alignment vertical="top"/>
    </xf>
    <xf numFmtId="0" fontId="1" fillId="2" borderId="27" xfId="1" applyFill="1" applyBorder="1" applyAlignment="1">
      <alignment vertical="top"/>
    </xf>
    <xf numFmtId="0" fontId="1" fillId="0" borderId="27" xfId="1" applyBorder="1">
      <alignment vertical="top" wrapText="1"/>
    </xf>
    <xf numFmtId="49" fontId="2" fillId="2" borderId="27" xfId="1" applyNumberFormat="1" applyFont="1" applyFill="1" applyBorder="1" applyAlignment="1">
      <alignment vertical="top"/>
    </xf>
    <xf numFmtId="49" fontId="1" fillId="0" borderId="35" xfId="1" applyNumberFormat="1" applyBorder="1" applyAlignment="1">
      <alignment vertical="top"/>
    </xf>
    <xf numFmtId="49" fontId="1" fillId="0" borderId="2" xfId="1" applyNumberFormat="1" applyBorder="1" applyAlignment="1">
      <alignment vertical="top"/>
    </xf>
    <xf numFmtId="0" fontId="0" fillId="3" borderId="41" xfId="0" applyFill="1" applyBorder="1" applyAlignment="1">
      <alignment textRotation="90"/>
    </xf>
    <xf numFmtId="49" fontId="1" fillId="2" borderId="2" xfId="1" applyNumberFormat="1" applyFill="1" applyBorder="1" applyAlignment="1">
      <alignment vertical="top"/>
    </xf>
    <xf numFmtId="0" fontId="1" fillId="2" borderId="2" xfId="1" applyFill="1" applyBorder="1" applyAlignment="1">
      <alignment vertical="top"/>
    </xf>
    <xf numFmtId="49" fontId="4" fillId="2" borderId="2" xfId="1" applyNumberFormat="1" applyFont="1" applyFill="1" applyBorder="1" applyAlignment="1">
      <alignment vertical="top"/>
    </xf>
    <xf numFmtId="49" fontId="1" fillId="0" borderId="42" xfId="1" applyNumberFormat="1" applyBorder="1" applyAlignment="1">
      <alignment vertical="top"/>
    </xf>
    <xf numFmtId="49" fontId="1" fillId="0" borderId="30" xfId="1" applyNumberFormat="1" applyBorder="1" applyAlignment="1">
      <alignment vertical="top"/>
    </xf>
    <xf numFmtId="49" fontId="1" fillId="0" borderId="44" xfId="1" applyNumberFormat="1" applyFill="1" applyBorder="1" applyAlignment="1">
      <alignment horizontal="center" wrapText="1"/>
    </xf>
    <xf numFmtId="49" fontId="1" fillId="0" borderId="45" xfId="1" applyNumberFormat="1" applyFill="1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4" xfId="0" applyBorder="1" applyAlignment="1">
      <alignment horizontal="center" textRotation="90"/>
    </xf>
    <xf numFmtId="0" fontId="0" fillId="0" borderId="44" xfId="0" applyBorder="1" applyAlignment="1">
      <alignment horizontal="center" textRotation="90"/>
    </xf>
    <xf numFmtId="0" fontId="0" fillId="0" borderId="55" xfId="0" applyBorder="1" applyAlignment="1">
      <alignment horizontal="center" textRotation="90"/>
    </xf>
    <xf numFmtId="0" fontId="0" fillId="0" borderId="5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3" xfId="0" applyBorder="1" applyAlignment="1">
      <alignment textRotation="90"/>
    </xf>
    <xf numFmtId="0" fontId="7" fillId="0" borderId="22" xfId="2" applyFont="1" applyFill="1" applyBorder="1" applyAlignment="1">
      <alignment textRotation="90"/>
    </xf>
    <xf numFmtId="0" fontId="7" fillId="0" borderId="26" xfId="2" applyFont="1" applyFill="1" applyBorder="1"/>
    <xf numFmtId="0" fontId="5" fillId="0" borderId="26" xfId="0" applyFont="1" applyBorder="1"/>
    <xf numFmtId="0" fontId="8" fillId="0" borderId="22" xfId="2" applyFont="1" applyFill="1" applyBorder="1" applyAlignment="1">
      <alignment textRotation="90"/>
    </xf>
    <xf numFmtId="0" fontId="8" fillId="0" borderId="26" xfId="2" applyFont="1" applyFill="1" applyBorder="1"/>
    <xf numFmtId="0" fontId="5" fillId="0" borderId="22" xfId="2" applyFont="1" applyFill="1" applyBorder="1" applyAlignment="1">
      <alignment textRotation="90"/>
    </xf>
    <xf numFmtId="0" fontId="5" fillId="0" borderId="26" xfId="2" applyFont="1" applyFill="1" applyBorder="1"/>
    <xf numFmtId="0" fontId="0" fillId="0" borderId="42" xfId="0" applyBorder="1"/>
    <xf numFmtId="0" fontId="0" fillId="3" borderId="35" xfId="0" applyFill="1" applyBorder="1"/>
    <xf numFmtId="0" fontId="0" fillId="3" borderId="61" xfId="0" applyFill="1" applyBorder="1"/>
    <xf numFmtId="0" fontId="0" fillId="3" borderId="43" xfId="0" applyFill="1" applyBorder="1"/>
    <xf numFmtId="0" fontId="0" fillId="0" borderId="41" xfId="0" applyBorder="1"/>
    <xf numFmtId="0" fontId="0" fillId="3" borderId="1" xfId="0" applyFill="1" applyBorder="1"/>
    <xf numFmtId="0" fontId="0" fillId="3" borderId="62" xfId="0" applyFill="1" applyBorder="1" applyAlignment="1">
      <alignment textRotation="90"/>
    </xf>
    <xf numFmtId="0" fontId="0" fillId="3" borderId="16" xfId="0" applyFill="1" applyBorder="1"/>
    <xf numFmtId="0" fontId="0" fillId="0" borderId="63" xfId="0" applyBorder="1"/>
    <xf numFmtId="0" fontId="0" fillId="0" borderId="43" xfId="0" applyBorder="1"/>
    <xf numFmtId="0" fontId="0" fillId="3" borderId="64" xfId="0" applyFill="1" applyBorder="1" applyAlignment="1">
      <alignment textRotation="90"/>
    </xf>
    <xf numFmtId="0" fontId="0" fillId="3" borderId="6" xfId="0" applyFill="1" applyBorder="1"/>
    <xf numFmtId="0" fontId="0" fillId="0" borderId="7" xfId="0" applyBorder="1"/>
    <xf numFmtId="0" fontId="0" fillId="0" borderId="61" xfId="0" applyBorder="1"/>
    <xf numFmtId="0" fontId="0" fillId="0" borderId="35" xfId="0" applyBorder="1"/>
    <xf numFmtId="0" fontId="0" fillId="3" borderId="61" xfId="0" applyFill="1" applyBorder="1" applyAlignment="1">
      <alignment textRotation="90"/>
    </xf>
    <xf numFmtId="0" fontId="0" fillId="0" borderId="62" xfId="0" applyBorder="1"/>
    <xf numFmtId="0" fontId="0" fillId="3" borderId="65" xfId="0" applyFill="1" applyBorder="1"/>
    <xf numFmtId="0" fontId="0" fillId="3" borderId="18" xfId="0" applyFill="1" applyBorder="1" applyAlignment="1">
      <alignment textRotation="90"/>
    </xf>
    <xf numFmtId="0" fontId="0" fillId="3" borderId="66" xfId="0" applyFill="1" applyBorder="1" applyAlignment="1">
      <alignment textRotation="90"/>
    </xf>
    <xf numFmtId="49" fontId="1" fillId="0" borderId="29" xfId="1" applyNumberFormat="1" applyBorder="1" applyAlignment="1">
      <alignment horizontal="center" vertical="top"/>
    </xf>
    <xf numFmtId="49" fontId="1" fillId="0" borderId="43" xfId="1" applyNumberFormat="1" applyBorder="1" applyAlignment="1">
      <alignment horizontal="center" vertical="top"/>
    </xf>
    <xf numFmtId="49" fontId="1" fillId="0" borderId="1" xfId="1" applyNumberFormat="1" applyBorder="1" applyAlignment="1">
      <alignment horizontal="center" vertical="top"/>
    </xf>
    <xf numFmtId="49" fontId="1" fillId="0" borderId="28" xfId="1" applyNumberFormat="1" applyBorder="1" applyAlignment="1">
      <alignment horizontal="center" vertical="top"/>
    </xf>
    <xf numFmtId="49" fontId="1" fillId="2" borderId="1" xfId="1" applyNumberFormat="1" applyFill="1" applyBorder="1" applyAlignment="1">
      <alignment horizontal="center" vertical="top"/>
    </xf>
    <xf numFmtId="49" fontId="1" fillId="2" borderId="28" xfId="1" applyNumberFormat="1" applyFill="1" applyBorder="1" applyAlignment="1">
      <alignment horizontal="center" vertical="top"/>
    </xf>
    <xf numFmtId="0" fontId="1" fillId="2" borderId="1" xfId="1" applyFill="1" applyBorder="1" applyAlignment="1">
      <alignment horizontal="center" vertical="top"/>
    </xf>
    <xf numFmtId="0" fontId="1" fillId="2" borderId="28" xfId="1" applyFill="1" applyBorder="1" applyAlignment="1">
      <alignment horizontal="center" vertical="top"/>
    </xf>
    <xf numFmtId="49" fontId="4" fillId="2" borderId="1" xfId="1" applyNumberFormat="1" applyFont="1" applyFill="1" applyBorder="1" applyAlignment="1">
      <alignment horizontal="center" vertical="top"/>
    </xf>
    <xf numFmtId="49" fontId="4" fillId="2" borderId="28" xfId="1" applyNumberFormat="1" applyFont="1" applyFill="1" applyBorder="1" applyAlignment="1">
      <alignment horizontal="center" vertical="top"/>
    </xf>
    <xf numFmtId="49" fontId="3" fillId="2" borderId="1" xfId="1" applyNumberFormat="1" applyFont="1" applyFill="1" applyBorder="1" applyAlignment="1">
      <alignment horizontal="center" vertical="top"/>
    </xf>
    <xf numFmtId="49" fontId="3" fillId="2" borderId="28" xfId="1" applyNumberFormat="1" applyFont="1" applyFill="1" applyBorder="1" applyAlignment="1">
      <alignment horizontal="center" vertical="top"/>
    </xf>
    <xf numFmtId="0" fontId="1" fillId="0" borderId="1" xfId="1" applyBorder="1" applyAlignment="1">
      <alignment horizontal="center" vertical="top" wrapText="1"/>
    </xf>
    <xf numFmtId="0" fontId="1" fillId="0" borderId="28" xfId="1" applyBorder="1" applyAlignment="1">
      <alignment horizontal="center" vertical="top" wrapText="1"/>
    </xf>
    <xf numFmtId="49" fontId="2" fillId="2" borderId="1" xfId="1" applyNumberFormat="1" applyFont="1" applyFill="1" applyBorder="1" applyAlignment="1">
      <alignment horizontal="center" vertical="top"/>
    </xf>
    <xf numFmtId="49" fontId="2" fillId="2" borderId="28" xfId="1" applyNumberFormat="1" applyFont="1" applyFill="1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1" fillId="0" borderId="9" xfId="1" applyBorder="1" applyAlignment="1">
      <alignment horizontal="center" vertical="top" wrapText="1"/>
    </xf>
    <xf numFmtId="0" fontId="0" fillId="0" borderId="15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30" xfId="2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8" fillId="0" borderId="30" xfId="2" applyFont="1" applyFill="1" applyBorder="1" applyAlignment="1">
      <alignment horizontal="center"/>
    </xf>
    <xf numFmtId="0" fontId="5" fillId="0" borderId="30" xfId="2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26" xfId="2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8" fillId="0" borderId="26" xfId="2" applyFont="1" applyFill="1" applyBorder="1" applyAlignment="1">
      <alignment horizontal="center"/>
    </xf>
    <xf numFmtId="0" fontId="5" fillId="0" borderId="26" xfId="2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49" fontId="3" fillId="2" borderId="27" xfId="1" applyNumberFormat="1" applyFont="1" applyFill="1" applyBorder="1" applyAlignment="1">
      <alignment vertical="top"/>
    </xf>
    <xf numFmtId="0" fontId="0" fillId="0" borderId="0" xfId="0" applyAlignment="1">
      <alignment wrapText="1"/>
    </xf>
    <xf numFmtId="0" fontId="6" fillId="0" borderId="2" xfId="2" applyFill="1" applyBorder="1" applyAlignment="1">
      <alignment horizontal="center"/>
    </xf>
    <xf numFmtId="0" fontId="8" fillId="0" borderId="15" xfId="2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/>
    </xf>
    <xf numFmtId="0" fontId="8" fillId="0" borderId="22" xfId="0" applyFont="1" applyBorder="1" applyAlignment="1">
      <alignment textRotation="90"/>
    </xf>
    <xf numFmtId="1" fontId="0" fillId="0" borderId="1" xfId="0" applyNumberFormat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49" fontId="1" fillId="2" borderId="27" xfId="1" applyNumberFormat="1" applyFill="1" applyBorder="1" applyAlignment="1">
      <alignment vertical="top"/>
    </xf>
    <xf numFmtId="0" fontId="6" fillId="2" borderId="2" xfId="2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8" fillId="2" borderId="22" xfId="2" applyFont="1" applyFill="1" applyBorder="1" applyAlignment="1">
      <alignment textRotation="90"/>
    </xf>
    <xf numFmtId="0" fontId="8" fillId="2" borderId="30" xfId="2" applyFont="1" applyFill="1" applyBorder="1" applyAlignment="1">
      <alignment horizontal="center"/>
    </xf>
    <xf numFmtId="0" fontId="8" fillId="2" borderId="26" xfId="2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8" fillId="2" borderId="12" xfId="2" applyFont="1" applyFill="1" applyBorder="1" applyAlignment="1">
      <alignment horizontal="center"/>
    </xf>
    <xf numFmtId="0" fontId="8" fillId="2" borderId="26" xfId="2" applyFont="1" applyFill="1" applyBorder="1"/>
    <xf numFmtId="0" fontId="8" fillId="2" borderId="15" xfId="2" applyFont="1" applyFill="1" applyBorder="1" applyAlignment="1">
      <alignment horizontal="center"/>
    </xf>
    <xf numFmtId="0" fontId="1" fillId="0" borderId="2" xfId="1" applyBorder="1">
      <alignment vertical="top" wrapText="1"/>
    </xf>
    <xf numFmtId="0" fontId="0" fillId="0" borderId="2" xfId="0" applyBorder="1"/>
    <xf numFmtId="0" fontId="8" fillId="0" borderId="0" xfId="2" applyFont="1" applyFill="1" applyBorder="1" applyAlignment="1">
      <alignment horizontal="center"/>
    </xf>
    <xf numFmtId="49" fontId="4" fillId="2" borderId="27" xfId="1" applyNumberFormat="1" applyFont="1" applyFill="1" applyBorder="1" applyAlignment="1">
      <alignment vertical="top"/>
    </xf>
    <xf numFmtId="0" fontId="0" fillId="0" borderId="44" xfId="0" applyBorder="1" applyAlignment="1">
      <alignment textRotation="90"/>
    </xf>
    <xf numFmtId="0" fontId="0" fillId="0" borderId="55" xfId="0" applyBorder="1" applyAlignment="1">
      <alignment textRotation="90"/>
    </xf>
    <xf numFmtId="0" fontId="0" fillId="0" borderId="22" xfId="2" applyFont="1" applyFill="1" applyBorder="1" applyAlignment="1">
      <alignment textRotation="90"/>
    </xf>
    <xf numFmtId="0" fontId="0" fillId="0" borderId="2" xfId="2" applyFont="1" applyFill="1" applyBorder="1" applyAlignment="1">
      <alignment horizontal="center"/>
    </xf>
    <xf numFmtId="0" fontId="0" fillId="5" borderId="22" xfId="0" applyFill="1" applyBorder="1" applyAlignment="1">
      <alignment textRotation="90"/>
    </xf>
    <xf numFmtId="0" fontId="0" fillId="5" borderId="30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8" fillId="5" borderId="22" xfId="2" applyFont="1" applyFill="1" applyBorder="1" applyAlignment="1">
      <alignment textRotation="90"/>
    </xf>
    <xf numFmtId="0" fontId="8" fillId="5" borderId="30" xfId="2" applyFont="1" applyFill="1" applyBorder="1" applyAlignment="1">
      <alignment horizontal="center"/>
    </xf>
    <xf numFmtId="0" fontId="8" fillId="5" borderId="26" xfId="2" applyFont="1" applyFill="1" applyBorder="1" applyAlignment="1">
      <alignment horizontal="center"/>
    </xf>
    <xf numFmtId="0" fontId="8" fillId="5" borderId="2" xfId="2" applyFont="1" applyFill="1" applyBorder="1" applyAlignment="1">
      <alignment horizontal="center"/>
    </xf>
    <xf numFmtId="49" fontId="1" fillId="0" borderId="14" xfId="1" applyNumberFormat="1" applyFill="1" applyBorder="1" applyAlignment="1">
      <alignment vertical="top"/>
    </xf>
    <xf numFmtId="49" fontId="1" fillId="0" borderId="2" xfId="1" applyNumberFormat="1" applyFill="1" applyBorder="1" applyAlignment="1">
      <alignment vertical="top"/>
    </xf>
    <xf numFmtId="49" fontId="1" fillId="0" borderId="1" xfId="1" applyNumberFormat="1" applyFill="1" applyBorder="1" applyAlignment="1">
      <alignment horizontal="center" vertical="top"/>
    </xf>
    <xf numFmtId="49" fontId="1" fillId="0" borderId="28" xfId="1" applyNumberFormat="1" applyFill="1" applyBorder="1" applyAlignment="1">
      <alignment horizontal="center" vertical="top"/>
    </xf>
    <xf numFmtId="0" fontId="0" fillId="3" borderId="41" xfId="0" applyFill="1" applyBorder="1"/>
    <xf numFmtId="16" fontId="0" fillId="0" borderId="22" xfId="0" applyNumberFormat="1" applyBorder="1" applyAlignment="1">
      <alignment textRotation="90"/>
    </xf>
    <xf numFmtId="0" fontId="7" fillId="0" borderId="1" xfId="2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2" applyFont="1" applyFill="1" applyBorder="1" applyAlignment="1">
      <alignment horizontal="center"/>
    </xf>
    <xf numFmtId="0" fontId="0" fillId="0" borderId="6" xfId="0" applyBorder="1"/>
    <xf numFmtId="1" fontId="0" fillId="0" borderId="0" xfId="0" applyNumberFormat="1" applyAlignment="1">
      <alignment horizontal="center"/>
    </xf>
    <xf numFmtId="0" fontId="0" fillId="0" borderId="22" xfId="0" applyBorder="1" applyAlignment="1">
      <alignment horizontal="center" textRotation="90"/>
    </xf>
    <xf numFmtId="165" fontId="0" fillId="0" borderId="22" xfId="0" applyNumberFormat="1" applyBorder="1" applyAlignment="1">
      <alignment textRotation="90"/>
    </xf>
    <xf numFmtId="0" fontId="0" fillId="5" borderId="53" xfId="0" applyFill="1" applyBorder="1" applyAlignment="1">
      <alignment horizontal="center"/>
    </xf>
    <xf numFmtId="0" fontId="8" fillId="0" borderId="22" xfId="2" applyFont="1" applyFill="1" applyBorder="1" applyAlignment="1">
      <alignment horizontal="center" textRotation="90"/>
    </xf>
    <xf numFmtId="0" fontId="7" fillId="0" borderId="29" xfId="2" applyFont="1" applyFill="1" applyBorder="1" applyAlignment="1">
      <alignment horizontal="center"/>
    </xf>
    <xf numFmtId="0" fontId="8" fillId="0" borderId="29" xfId="2" applyFont="1" applyFill="1" applyBorder="1" applyAlignment="1">
      <alignment horizontal="center"/>
    </xf>
    <xf numFmtId="0" fontId="5" fillId="0" borderId="29" xfId="2" applyFont="1" applyFill="1" applyBorder="1" applyAlignment="1">
      <alignment horizontal="center"/>
    </xf>
    <xf numFmtId="0" fontId="0" fillId="0" borderId="69" xfId="0" applyBorder="1"/>
    <xf numFmtId="0" fontId="0" fillId="3" borderId="70" xfId="0" applyFill="1" applyBorder="1" applyAlignment="1">
      <alignment textRotation="90"/>
    </xf>
    <xf numFmtId="0" fontId="0" fillId="0" borderId="7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3" borderId="36" xfId="0" applyFill="1" applyBorder="1" applyAlignment="1">
      <alignment textRotation="90"/>
    </xf>
    <xf numFmtId="0" fontId="0" fillId="3" borderId="72" xfId="0" applyFill="1" applyBorder="1" applyAlignment="1">
      <alignment textRotation="90"/>
    </xf>
    <xf numFmtId="49" fontId="1" fillId="0" borderId="75" xfId="1" applyNumberFormat="1" applyFill="1" applyBorder="1" applyAlignment="1">
      <alignment horizontal="center" wrapText="1"/>
    </xf>
    <xf numFmtId="49" fontId="1" fillId="0" borderId="76" xfId="1" applyNumberFormat="1" applyFill="1" applyBorder="1" applyAlignment="1">
      <alignment horizontal="center" wrapText="1"/>
    </xf>
    <xf numFmtId="0" fontId="0" fillId="0" borderId="74" xfId="0" applyBorder="1"/>
    <xf numFmtId="0" fontId="0" fillId="0" borderId="75" xfId="0" applyBorder="1"/>
    <xf numFmtId="0" fontId="0" fillId="0" borderId="77" xfId="0" applyBorder="1"/>
    <xf numFmtId="0" fontId="8" fillId="0" borderId="77" xfId="2" applyFont="1" applyFill="1" applyBorder="1"/>
    <xf numFmtId="0" fontId="7" fillId="0" borderId="77" xfId="2" applyFont="1" applyFill="1" applyBorder="1"/>
    <xf numFmtId="0" fontId="5" fillId="0" borderId="77" xfId="2" applyFont="1" applyFill="1" applyBorder="1"/>
    <xf numFmtId="0" fontId="8" fillId="2" borderId="77" xfId="2" applyFont="1" applyFill="1" applyBorder="1"/>
    <xf numFmtId="0" fontId="0" fillId="3" borderId="73" xfId="0" applyFill="1" applyBorder="1" applyAlignment="1">
      <alignment textRotation="90"/>
    </xf>
    <xf numFmtId="0" fontId="0" fillId="3" borderId="78" xfId="0" applyFill="1" applyBorder="1"/>
    <xf numFmtId="0" fontId="9" fillId="5" borderId="29" xfId="0" applyFont="1" applyFill="1" applyBorder="1" applyAlignment="1">
      <alignment horizontal="center"/>
    </xf>
    <xf numFmtId="0" fontId="0" fillId="0" borderId="81" xfId="0" applyBorder="1"/>
    <xf numFmtId="0" fontId="0" fillId="0" borderId="82" xfId="0" applyBorder="1"/>
    <xf numFmtId="49" fontId="1" fillId="0" borderId="42" xfId="1" applyNumberFormat="1" applyFill="1" applyBorder="1" applyAlignment="1">
      <alignment vertical="top"/>
    </xf>
    <xf numFmtId="0" fontId="1" fillId="0" borderId="14" xfId="1" applyFill="1" applyBorder="1" applyAlignment="1">
      <alignment vertical="top"/>
    </xf>
    <xf numFmtId="0" fontId="1" fillId="0" borderId="14" xfId="1" applyFill="1" applyBorder="1">
      <alignment vertical="top" wrapText="1"/>
    </xf>
    <xf numFmtId="16" fontId="8" fillId="0" borderId="22" xfId="2" applyNumberFormat="1" applyFont="1" applyFill="1" applyBorder="1" applyAlignment="1">
      <alignment horizontal="center" textRotation="90"/>
    </xf>
    <xf numFmtId="0" fontId="0" fillId="5" borderId="25" xfId="0" applyFill="1" applyBorder="1" applyAlignment="1">
      <alignment horizontal="center"/>
    </xf>
    <xf numFmtId="0" fontId="0" fillId="0" borderId="46" xfId="0" applyBorder="1" applyAlignment="1">
      <alignment textRotation="90"/>
    </xf>
    <xf numFmtId="0" fontId="0" fillId="2" borderId="25" xfId="0" applyFill="1" applyBorder="1" applyAlignment="1">
      <alignment horizontal="center"/>
    </xf>
    <xf numFmtId="49" fontId="0" fillId="0" borderId="1" xfId="0" applyNumberFormat="1" applyBorder="1"/>
    <xf numFmtId="49" fontId="0" fillId="0" borderId="86" xfId="0" applyNumberFormat="1" applyBorder="1"/>
    <xf numFmtId="49" fontId="0" fillId="0" borderId="82" xfId="0" applyNumberFormat="1" applyBorder="1"/>
    <xf numFmtId="0" fontId="0" fillId="0" borderId="87" xfId="0" applyBorder="1"/>
    <xf numFmtId="0" fontId="0" fillId="0" borderId="49" xfId="0" applyBorder="1"/>
    <xf numFmtId="0" fontId="0" fillId="0" borderId="50" xfId="0" applyBorder="1"/>
    <xf numFmtId="49" fontId="0" fillId="0" borderId="49" xfId="0" applyNumberFormat="1" applyBorder="1"/>
    <xf numFmtId="0" fontId="0" fillId="0" borderId="51" xfId="0" applyBorder="1"/>
    <xf numFmtId="0" fontId="0" fillId="0" borderId="46" xfId="0" applyBorder="1"/>
    <xf numFmtId="0" fontId="0" fillId="0" borderId="52" xfId="0" applyBorder="1"/>
    <xf numFmtId="0" fontId="11" fillId="0" borderId="26" xfId="0" applyFont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0" borderId="1" xfId="0" applyBorder="1" applyAlignment="1">
      <alignment horizontal="center"/>
    </xf>
    <xf numFmtId="49" fontId="1" fillId="0" borderId="36" xfId="1" applyNumberFormat="1" applyFill="1" applyBorder="1" applyAlignment="1">
      <alignment horizontal="center" wrapText="1"/>
    </xf>
    <xf numFmtId="49" fontId="1" fillId="0" borderId="40" xfId="1" applyNumberFormat="1" applyFill="1" applyBorder="1" applyAlignment="1">
      <alignment horizontal="center" wrapText="1"/>
    </xf>
    <xf numFmtId="49" fontId="1" fillId="0" borderId="37" xfId="1" applyNumberFormat="1" applyFill="1" applyBorder="1" applyAlignment="1">
      <alignment horizontal="center" wrapText="1"/>
    </xf>
    <xf numFmtId="0" fontId="0" fillId="0" borderId="59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0" xfId="0" applyBorder="1" applyAlignment="1">
      <alignment horizontal="center"/>
    </xf>
    <xf numFmtId="49" fontId="1" fillId="0" borderId="73" xfId="1" applyNumberFormat="1" applyFill="1" applyBorder="1" applyAlignment="1">
      <alignment horizontal="center" wrapText="1"/>
    </xf>
    <xf numFmtId="49" fontId="1" fillId="0" borderId="74" xfId="1" applyNumberFormat="1" applyFill="1" applyBorder="1" applyAlignment="1">
      <alignment horizontal="center" wrapText="1"/>
    </xf>
    <xf numFmtId="0" fontId="0" fillId="0" borderId="0" xfId="0" applyAlignment="1">
      <alignment horizontal="center"/>
    </xf>
    <xf numFmtId="49" fontId="1" fillId="0" borderId="20" xfId="1" applyNumberFormat="1" applyFill="1" applyBorder="1" applyAlignment="1">
      <alignment horizontal="center" vertical="top" wrapText="1"/>
    </xf>
    <xf numFmtId="49" fontId="1" fillId="0" borderId="38" xfId="1" applyNumberFormat="1" applyFill="1" applyBorder="1" applyAlignment="1">
      <alignment horizontal="center" vertical="top" wrapText="1"/>
    </xf>
    <xf numFmtId="49" fontId="1" fillId="0" borderId="21" xfId="1" applyNumberFormat="1" applyFill="1" applyBorder="1" applyAlignment="1">
      <alignment horizontal="center" vertical="top" wrapText="1"/>
    </xf>
    <xf numFmtId="49" fontId="1" fillId="0" borderId="7" xfId="1" applyNumberFormat="1" applyFill="1" applyBorder="1" applyAlignment="1">
      <alignment horizontal="center" wrapText="1"/>
    </xf>
    <xf numFmtId="49" fontId="1" fillId="0" borderId="39" xfId="1" applyNumberFormat="1" applyFill="1" applyBorder="1" applyAlignment="1">
      <alignment horizontal="center" wrapText="1"/>
    </xf>
    <xf numFmtId="49" fontId="1" fillId="0" borderId="8" xfId="1" applyNumberFormat="1" applyFill="1" applyBorder="1" applyAlignment="1">
      <alignment horizontal="center" wrapTex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14" fontId="0" fillId="0" borderId="68" xfId="0" applyNumberFormat="1" applyBorder="1" applyAlignment="1">
      <alignment horizontal="center"/>
    </xf>
    <xf numFmtId="14" fontId="0" fillId="0" borderId="4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49" fontId="1" fillId="0" borderId="47" xfId="1" applyNumberFormat="1" applyFill="1" applyBorder="1" applyAlignment="1">
      <alignment horizontal="center" wrapText="1"/>
    </xf>
    <xf numFmtId="49" fontId="1" fillId="0" borderId="48" xfId="1" applyNumberFormat="1" applyFill="1" applyBorder="1" applyAlignment="1">
      <alignment horizontal="center" wrapText="1"/>
    </xf>
  </cellXfs>
  <cellStyles count="3">
    <cellStyle name="Neutral" xfId="2" builtinId="2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5DD21-7D21-48A8-A5FA-8D5763BD549E}">
  <sheetPr>
    <pageSetUpPr fitToPage="1"/>
  </sheetPr>
  <dimension ref="A1:AL98"/>
  <sheetViews>
    <sheetView tabSelected="1" zoomScale="96" zoomScaleNormal="96" workbookViewId="0">
      <pane xSplit="7" topLeftCell="H1" activePane="topRight" state="frozen"/>
      <selection activeCell="A7" sqref="A7"/>
      <selection pane="topRight" activeCell="AG115" sqref="AG115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13" width="4.453125" customWidth="1"/>
    <col min="14" max="14" width="6.453125" customWidth="1"/>
    <col min="15" max="19" width="3.453125" bestFit="1" customWidth="1"/>
    <col min="20" max="20" width="3.453125" customWidth="1"/>
    <col min="21" max="21" width="8.54296875" bestFit="1" customWidth="1"/>
    <col min="22" max="22" width="5" customWidth="1"/>
    <col min="23" max="27" width="5.54296875" style="54" customWidth="1"/>
    <col min="29" max="29" width="14.453125" customWidth="1"/>
    <col min="30" max="30" width="3.453125" bestFit="1" customWidth="1"/>
    <col min="31" max="31" width="3.453125" customWidth="1"/>
    <col min="32" max="34" width="3.453125" bestFit="1" customWidth="1"/>
    <col min="35" max="35" width="3.54296875" customWidth="1"/>
    <col min="36" max="36" width="17.453125" bestFit="1" customWidth="1"/>
  </cols>
  <sheetData>
    <row r="1" spans="1:38" s="2" customFormat="1" ht="169.5" thickTop="1" thickBot="1">
      <c r="A1" s="237" t="s">
        <v>0</v>
      </c>
      <c r="B1" s="238"/>
      <c r="C1" s="238"/>
      <c r="D1" s="238"/>
      <c r="E1" s="238"/>
      <c r="F1" s="238"/>
      <c r="G1" s="239"/>
      <c r="H1" s="15" t="s">
        <v>1</v>
      </c>
      <c r="I1" s="15" t="s">
        <v>2</v>
      </c>
      <c r="J1" s="15" t="s">
        <v>3</v>
      </c>
      <c r="K1" s="15" t="s">
        <v>4</v>
      </c>
      <c r="L1" s="15" t="s">
        <v>5</v>
      </c>
      <c r="M1" s="15" t="s">
        <v>6</v>
      </c>
      <c r="N1" s="15" t="s">
        <v>7</v>
      </c>
      <c r="O1" s="15" t="s">
        <v>8</v>
      </c>
      <c r="P1" s="15" t="s">
        <v>9</v>
      </c>
      <c r="Q1" s="15" t="s">
        <v>10</v>
      </c>
      <c r="R1" s="15" t="s">
        <v>11</v>
      </c>
      <c r="S1" s="15" t="s">
        <v>12</v>
      </c>
      <c r="T1" s="15" t="s">
        <v>13</v>
      </c>
      <c r="U1" s="55" t="s">
        <v>14</v>
      </c>
      <c r="W1" s="46" t="s">
        <v>15</v>
      </c>
      <c r="X1" s="47" t="s">
        <v>16</v>
      </c>
      <c r="Y1" s="47" t="s">
        <v>17</v>
      </c>
      <c r="Z1" s="47" t="s">
        <v>18</v>
      </c>
      <c r="AA1" s="48" t="s">
        <v>19</v>
      </c>
      <c r="AB1"/>
      <c r="AC1" s="133" t="s">
        <v>20</v>
      </c>
      <c r="AD1" s="2" t="s">
        <v>8</v>
      </c>
      <c r="AE1" s="2" t="s">
        <v>9</v>
      </c>
      <c r="AF1" s="2" t="s">
        <v>10</v>
      </c>
      <c r="AG1" s="2" t="s">
        <v>11</v>
      </c>
      <c r="AH1" s="2" t="s">
        <v>12</v>
      </c>
      <c r="AI1" s="2" t="s">
        <v>13</v>
      </c>
    </row>
    <row r="2" spans="1:38" s="2" customFormat="1" thickTop="1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63">
        <f>SUM(H2:M2)</f>
        <v>5</v>
      </c>
      <c r="O2" s="29">
        <f>COUNTIF(H4:M4,"d")</f>
        <v>1</v>
      </c>
      <c r="P2" s="29">
        <f>COUNTIF(H4:M4,"w")</f>
        <v>0</v>
      </c>
      <c r="Q2" s="29">
        <f>COUNTIF(H4:M4,"v")</f>
        <v>1</v>
      </c>
      <c r="R2" s="29">
        <f>COUNTIF(H4:M4,"s")</f>
        <v>0</v>
      </c>
      <c r="S2" s="29">
        <f>COUNTIF(H4:M4,"m")</f>
        <v>1</v>
      </c>
      <c r="T2" s="28">
        <f>COUNTIF(H4:M4,"r")</f>
        <v>0</v>
      </c>
      <c r="U2" s="72"/>
      <c r="W2" s="243" t="s">
        <v>22</v>
      </c>
      <c r="X2" s="244"/>
      <c r="Y2" s="244"/>
      <c r="Z2" s="244"/>
      <c r="AA2" s="245"/>
      <c r="AB2"/>
      <c r="AC2" t="s">
        <v>23</v>
      </c>
      <c r="AD2">
        <v>8</v>
      </c>
      <c r="AE2">
        <v>0</v>
      </c>
      <c r="AF2">
        <v>1</v>
      </c>
      <c r="AG2">
        <v>0</v>
      </c>
      <c r="AH2">
        <v>0</v>
      </c>
      <c r="AI2">
        <v>0</v>
      </c>
      <c r="AJ2"/>
      <c r="AK2"/>
      <c r="AL2"/>
    </row>
    <row r="3" spans="1:38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77"/>
      <c r="O3" s="1"/>
      <c r="P3" s="1"/>
      <c r="Q3" s="1"/>
      <c r="R3" s="1"/>
      <c r="S3" s="1"/>
      <c r="T3" s="1"/>
      <c r="U3" s="67">
        <f>SUM(H3:M3)</f>
        <v>37</v>
      </c>
      <c r="W3" s="44">
        <f>COUNTA(C7:C98)</f>
        <v>46</v>
      </c>
      <c r="X3" s="227">
        <f>COUNTA(D7:D98)</f>
        <v>31</v>
      </c>
      <c r="Y3" s="227">
        <f>COUNTA(E7:E98)</f>
        <v>18</v>
      </c>
      <c r="Z3" s="227">
        <f>COUNTA(F7:F98)</f>
        <v>6</v>
      </c>
      <c r="AA3" s="45">
        <f>COUNTA(G7:G98)</f>
        <v>5</v>
      </c>
      <c r="AB3"/>
      <c r="AC3" t="s">
        <v>25</v>
      </c>
      <c r="AD3">
        <v>12</v>
      </c>
      <c r="AE3">
        <v>0</v>
      </c>
      <c r="AF3">
        <v>2</v>
      </c>
      <c r="AG3">
        <v>0</v>
      </c>
      <c r="AH3">
        <v>0</v>
      </c>
      <c r="AI3">
        <v>0</v>
      </c>
      <c r="AJ3"/>
      <c r="AK3"/>
      <c r="AL3"/>
    </row>
    <row r="4" spans="1:38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 t="s">
        <v>29</v>
      </c>
      <c r="K4" s="108" t="s">
        <v>30</v>
      </c>
      <c r="L4" s="227"/>
      <c r="M4" s="227"/>
      <c r="N4" s="76"/>
      <c r="O4" s="1"/>
      <c r="P4" s="1"/>
      <c r="Q4" s="1"/>
      <c r="R4" s="1"/>
      <c r="S4" s="1"/>
      <c r="T4" s="1"/>
      <c r="U4" s="178"/>
      <c r="W4" s="231"/>
      <c r="X4" s="232"/>
      <c r="Y4" s="232"/>
      <c r="Z4" s="232"/>
      <c r="AA4" s="233"/>
      <c r="AB4"/>
      <c r="AC4" t="s">
        <v>31</v>
      </c>
      <c r="AD4">
        <v>12</v>
      </c>
      <c r="AE4">
        <v>2</v>
      </c>
      <c r="AF4">
        <v>3</v>
      </c>
      <c r="AG4">
        <v>1</v>
      </c>
      <c r="AH4">
        <v>0</v>
      </c>
      <c r="AI4">
        <v>0</v>
      </c>
      <c r="AJ4"/>
      <c r="AK4"/>
      <c r="AL4"/>
    </row>
    <row r="5" spans="1:38" s="2" customFormat="1" ht="15" customHeight="1" thickBot="1">
      <c r="A5" s="228" t="s">
        <v>32</v>
      </c>
      <c r="B5" s="229"/>
      <c r="C5" s="229"/>
      <c r="D5" s="229"/>
      <c r="E5" s="229"/>
      <c r="F5" s="229"/>
      <c r="G5" s="230"/>
      <c r="H5" s="189">
        <f>IF(ISBLANK(H$1),"",COUNTA(H$7:H$98))</f>
        <v>10</v>
      </c>
      <c r="I5" s="190">
        <f>IF(ISBLANK(I$1),"",COUNTA(I$7:I$98))</f>
        <v>0</v>
      </c>
      <c r="J5" s="190">
        <f>IF(ISBLANK(J$1),"",COUNTA(J$7:J$98))</f>
        <v>21</v>
      </c>
      <c r="K5" s="190">
        <f>IF(ISBLANK(K$1),"",COUNTA(K$7:K$98))</f>
        <v>4</v>
      </c>
      <c r="L5" s="190">
        <f>IF(ISBLANK(L$1),"",COUNTA(L$7:L$98))</f>
        <v>7</v>
      </c>
      <c r="M5" s="190">
        <f>IF(ISBLANK(M$1),"",COUNTA(M$7:M$98))</f>
        <v>29</v>
      </c>
      <c r="N5" s="191"/>
      <c r="O5" s="80"/>
      <c r="P5" s="80"/>
      <c r="Q5" s="80"/>
      <c r="R5" s="80"/>
      <c r="S5" s="80"/>
      <c r="T5" s="80"/>
      <c r="U5" s="192"/>
      <c r="W5" s="231" t="s">
        <v>33</v>
      </c>
      <c r="X5" s="232"/>
      <c r="Y5" s="232"/>
      <c r="Z5" s="232"/>
      <c r="AA5" s="233"/>
      <c r="AB5"/>
      <c r="AC5" t="s">
        <v>34</v>
      </c>
      <c r="AD5">
        <v>16</v>
      </c>
      <c r="AE5">
        <v>2</v>
      </c>
      <c r="AF5">
        <v>4</v>
      </c>
      <c r="AG5">
        <v>0</v>
      </c>
      <c r="AH5">
        <v>1</v>
      </c>
      <c r="AI5">
        <v>0</v>
      </c>
      <c r="AJ5"/>
      <c r="AK5"/>
      <c r="AL5"/>
    </row>
    <row r="6" spans="1:38" s="2" customFormat="1" ht="15" customHeight="1" thickTop="1" thickBot="1">
      <c r="A6" s="234" t="s">
        <v>35</v>
      </c>
      <c r="B6" s="235"/>
      <c r="C6" s="193" t="s">
        <v>36</v>
      </c>
      <c r="D6" s="193" t="s">
        <v>37</v>
      </c>
      <c r="E6" s="193" t="s">
        <v>31</v>
      </c>
      <c r="F6" s="193" t="s">
        <v>34</v>
      </c>
      <c r="G6" s="194" t="s">
        <v>38</v>
      </c>
      <c r="H6" s="195"/>
      <c r="I6" s="195"/>
      <c r="J6" s="195"/>
      <c r="K6" s="195"/>
      <c r="L6" s="196"/>
      <c r="M6" s="196"/>
      <c r="N6" s="202"/>
      <c r="O6" s="188"/>
      <c r="P6" s="188"/>
      <c r="Q6" s="188"/>
      <c r="R6" s="188"/>
      <c r="S6" s="188"/>
      <c r="T6" s="188"/>
      <c r="U6" s="203">
        <f>SUM(U7:U98)</f>
        <v>777</v>
      </c>
      <c r="W6" s="49">
        <f>COUNTIF(W7:W98,"Yes!")</f>
        <v>0</v>
      </c>
      <c r="X6" s="50">
        <f>COUNTIF(X7:X98,"Yes!")</f>
        <v>0</v>
      </c>
      <c r="Y6" s="50">
        <f>COUNTIF(Y7:Y98,"Yes!")</f>
        <v>0</v>
      </c>
      <c r="Z6" s="50">
        <f>COUNTIF(Z7:Z98,"Yes!")</f>
        <v>0</v>
      </c>
      <c r="AA6" s="53">
        <f>COUNTIF(AA7:AA98,"Yes!")</f>
        <v>0</v>
      </c>
      <c r="AB6"/>
      <c r="AC6" t="s">
        <v>39</v>
      </c>
      <c r="AD6">
        <v>20</v>
      </c>
      <c r="AE6">
        <v>2</v>
      </c>
      <c r="AF6">
        <v>5</v>
      </c>
      <c r="AG6">
        <v>0</v>
      </c>
      <c r="AH6">
        <v>0</v>
      </c>
      <c r="AI6">
        <v>1</v>
      </c>
      <c r="AJ6"/>
      <c r="AK6"/>
      <c r="AL6"/>
    </row>
    <row r="7" spans="1:38" ht="15.65" customHeight="1">
      <c r="A7" s="40" t="s">
        <v>40</v>
      </c>
      <c r="B7" s="41" t="s">
        <v>41</v>
      </c>
      <c r="C7" s="83"/>
      <c r="D7" s="83"/>
      <c r="E7" s="83"/>
      <c r="F7" s="83"/>
      <c r="G7" s="84"/>
      <c r="H7" s="102"/>
      <c r="I7" s="103"/>
      <c r="J7" s="51"/>
      <c r="K7" s="51"/>
      <c r="L7" s="51"/>
      <c r="M7" s="51"/>
      <c r="N7" s="76">
        <f>SUMIF(H7:M7,"x",$H$2:$M$2)</f>
        <v>0</v>
      </c>
      <c r="O7" s="187">
        <f>COUNTIFS(H7:M7,"x",H$4:M$4,"d")</f>
        <v>0</v>
      </c>
      <c r="P7" s="187">
        <f>COUNTIFS(H7:M7,"x",H$4:M$4,"w")</f>
        <v>0</v>
      </c>
      <c r="Q7" s="187">
        <f>COUNTIFS(H7:M7,"x",H$4:M$4,"v")</f>
        <v>0</v>
      </c>
      <c r="R7" s="187">
        <f>COUNTIFS(H7:M7,"x",H$4:M$4,"s")</f>
        <v>0</v>
      </c>
      <c r="S7" s="187">
        <f>COUNTIFS(H7:M7,"x",H$4:M$4,"m")</f>
        <v>0</v>
      </c>
      <c r="T7" s="187">
        <f>COUNTIFS(H7:M7,"x",H$4:M$4,"r")</f>
        <v>0</v>
      </c>
      <c r="U7" s="72">
        <f>SUMIF(H7:M7,"x",$H$3:$M$3)</f>
        <v>0</v>
      </c>
      <c r="W7" s="44" t="str">
        <f>IF(ISBLANK(C7),IF(AND((O7+P7)&gt;=($AD$2+$AE$2),OR(Q7&gt;=$AF$2,H7="x")),"Yes!",""),"x")</f>
        <v/>
      </c>
      <c r="X7" s="51" t="str">
        <f>IF(ISBLANK(D7),IF(W7="x",IF(AND((O7+P7)&gt;=($AD$3+$AE$3),OR(Q7&gt;=$AF$3,H7="x")),"Yes!",""),IF(W7="Yes!",IF(AND((O7+P7)&gt;=($AD$2+$AD$3+$AE$2+$AE$3),OR(Q7&gt;=($AF$3+$AF$2),H7="x")),"Yes!",""),"")),"x")</f>
        <v/>
      </c>
      <c r="Y7" s="51" t="str">
        <f>IF(ISBLANK(E7),IF(X7="x",IF(AND((O7+(P7-$AE$4)&gt;=$AD$4),(P7&gt;=$AE$4),OR(Q7&gt;=$AF$4,H7="x"),OR(R7,S7)),"Yes!",""),IF(AND(X7="Yes!",W7="x"),IF(AND((O7+(P7-($AE$4+$AE$3))&gt;=$AD$3+$AD$4),(P7&gt;=$AE$4),OR(Q7&gt;=($AF$3+$AF$4),H7="x"),OR(R7,S7)),"Yes!",""),IF(AND(X7="Yes!",W7="Yes!"),IF(AND((O7+(P7-($AE$4+$AE$3+$AE$2))&gt;=$AD$2+$AD$3+$AD$4),(P7&gt;=$AE$2+$AE$3+$AE$4),OR(Q7&gt;=($AF$2+$AF$3+$AF$4),H7="x"),OR(R7,S7)),"Yes!",""),""))),"x")</f>
        <v/>
      </c>
      <c r="Z7" s="51" t="str">
        <f>IF(ISBLANK(F7),IF(Y7="x",IF(AND(((O7+(P7-$AE$5))&gt;=$AD$5),(P7&gt;=$AE$5),OR(Q7&gt;=$AF$5,H7="x"),S7),"Yes!",""),IF(AND(Y7="Yes!",X7="x"),IF(AND(((O7+(P7-($AE4+$AE5)))&gt;=$AD$5+$AD$4),(P7&gt;=$AE$5+$AE$4),OR(Q7&gt;=($AF$5+$AF$4),H7="x"),R7,S7),"Yes!",""),IF(AND(Y7="Yes!",X7="Yes!"),IF(AND((O7+(P7-($AE$5+$AE$4+$AE$3))&gt;=$AD$5+$AD$4+$AD$3),(P7&gt;=$AE$5+$AE$4+$AE$3),OR(Q7&gt;=($AF$5+$AF$4+$AF$3),H7="x"),R7,S7),"Yes!",""),""))),"x")</f>
        <v/>
      </c>
      <c r="AA7" s="52" t="str">
        <f>IF(ISBLANK(G7),IF(Z7="x",IF(AND((O7+(P7-$AE$6)&gt;=$AD$6),(P7&gt;=$AE$6),OR(Q7&gt;=$AF$6,H7="x"),T7),"Yes!",""),IF(AND(Z7="Yes!",Y7="x"),IF(AND((O7+(P7-($AD$6+$AD$5))&gt;=$AD$6+$AD$5),(P7&gt;=$AE$6+$AE$5),OR(Q7&gt;=($AF$6+$AF$5),H7="x"),S7,T7),"Yes!",""),IF(AND(Z7="Yes!",Y7="Yes!"),IF(AND((O7+(P7-($AD$6+$AD$5+$AD$4))&gt;=$AD$6+$AD$5+$AD$4),(P7&gt;=$AE$6+$AE$5+$AE$4),OR(Q7&gt;=($AF$6+$AF$5+$AF$4),H7="x"),S7,T7),"Yes!",""),""))),"x")</f>
        <v/>
      </c>
    </row>
    <row r="8" spans="1:38" ht="14.5">
      <c r="A8" s="9" t="s">
        <v>40</v>
      </c>
      <c r="B8" s="38" t="s">
        <v>42</v>
      </c>
      <c r="C8" s="89" t="s">
        <v>43</v>
      </c>
      <c r="D8" s="89" t="s">
        <v>43</v>
      </c>
      <c r="E8" s="89" t="s">
        <v>43</v>
      </c>
      <c r="F8" s="89"/>
      <c r="G8" s="90"/>
      <c r="H8" s="108"/>
      <c r="I8" s="227"/>
      <c r="J8" s="108" t="s">
        <v>43</v>
      </c>
      <c r="K8" s="108"/>
      <c r="L8" s="227"/>
      <c r="M8" s="227" t="s">
        <v>43</v>
      </c>
      <c r="N8" s="77">
        <f>SUMIF(H8:M8,"x",$H$2:$M$2)</f>
        <v>3</v>
      </c>
      <c r="O8" s="13">
        <f>COUNTIFS(H8:M8,"x",H$4:M$4,"d")</f>
        <v>1</v>
      </c>
      <c r="P8" s="13">
        <f>COUNTIFS(H8:M8,"x",H$4:M$4,"w")</f>
        <v>0</v>
      </c>
      <c r="Q8" s="13">
        <f>COUNTIFS(H8:M8,"x",H$4:M$4,"v")</f>
        <v>0</v>
      </c>
      <c r="R8" s="13">
        <f>COUNTIFS(H8:M8,"x",H$4:M$4,"s")</f>
        <v>0</v>
      </c>
      <c r="S8" s="13">
        <f>COUNTIFS(H8:M8,"x",H$4:M$4,"m")</f>
        <v>0</v>
      </c>
      <c r="T8" s="13">
        <f>COUNTIFS(H8:M8,"x",H$4:M$4,"r")</f>
        <v>0</v>
      </c>
      <c r="U8" s="21">
        <f>SUMIF(H8:M8,"x",$H$3:$M$3)</f>
        <v>37</v>
      </c>
      <c r="W8" s="139" t="str">
        <f>IF(ISBLANK(C8),IF(AND((O8+P8)&gt;=($AD$2+$AE$2),OR(Q8&gt;=$AF$2,H8="x")),"Yes!",""),"x")</f>
        <v>x</v>
      </c>
      <c r="X8" s="140" t="str">
        <f>IF(ISBLANK(D8),IF(W8="x",IF(AND((O8+P8)&gt;=($AD$3+$AE$3),OR(Q8&gt;=$AF$3,H8="x")),"Yes!",""),IF(W8="Yes!",IF(AND((O8+P8)&gt;=($AD$2+$AD$3+$AE$2+$AE$3),OR(Q8&gt;=($AF$3+$AF$2),H8="x")),"Yes!",""),"")),"x")</f>
        <v>x</v>
      </c>
      <c r="Y8" s="140" t="str">
        <f>IF(ISBLANK(E8),IF(X8="x",IF(AND((O8+(P8-$AE$4)&gt;=$AD$4),(P8&gt;=$AE$4),OR(Q8&gt;=$AF$4,H8="x"),OR(R8,S8)),"Yes!",""),IF(AND(X8="Yes!",W8="x"),IF(AND((O8+(P8-($AE$4+$AE$3))&gt;=$AD$3+$AD$4),(P8&gt;=$AE$4),OR(Q8&gt;=($AF$3+$AF$4),H8="x"),OR(R8,S8)),"Yes!",""),IF(AND(X8="Yes!",W8="Yes!"),IF(AND((O8+(P8-($AE$4+$AE$3+$AE$2))&gt;=$AD$2+$AD$3+$AD$4),(P8&gt;=$AE$2+$AE$3+$AE$4),OR(Q8&gt;=($AF$2+$AF$3+$AF$4),H8="x"),OR(R8,S8)),"Yes!",""),""))),"x")</f>
        <v>x</v>
      </c>
      <c r="Z8" s="51" t="str">
        <f>IF(ISBLANK(F8),IF(Y8="x",IF(AND(((O8+(P8-$AE$5))&gt;=$AD$5),(P8&gt;=$AE$5),OR(Q8&gt;=$AF$5,H8="x"),S8),"Yes!",""),IF(AND(Y8="Yes!",X8="x"),IF(AND(((O8+(P8-($AE5+$AE6)))&gt;=$AD$5+$AD$4),(P8&gt;=$AE$5+$AE$4),OR(Q8&gt;=($AF$5+$AF$4),H8="x"),R8,S8),"Yes!",""),IF(AND(Y8="Yes!",X8="Yes!"),IF(AND((O8+(P8-($AE$5+$AE$4+$AE$3))&gt;=$AD$5+$AD$4+$AD$3),(P8&gt;=$AE$5+$AE$4+$AE$3),OR(Q8&gt;=($AF$5+$AF$4+$AF$3),H8="x"),R8,S8),"Yes!",""),""))),"x")</f>
        <v/>
      </c>
      <c r="AA8" s="52" t="str">
        <f>IF(ISBLANK(G8),IF(Z8="x",IF(AND((O8+(P8-$AE$6)&gt;=$AD$6),(P8&gt;=$AE$6),OR(Q8&gt;=$AF$6,H8="x"),T8),"Yes!",""),IF(AND(Z8="Yes!",Y8="x"),IF(AND((O8+(P8-($AD$6+$AD$5))&gt;=$AD$6+$AD$5),(P8&gt;=$AE$6+$AE$5),OR(Q8&gt;=($AF$6+$AF$5),H8="x"),S8,T8),"Yes!",""),IF(AND(Z8="Yes!",Y8="Yes!"),IF(AND((O8+(P8-($AD$6+$AD$5+$AD$4))&gt;=$AD$6+$AD$5+$AD$4),(P8&gt;=$AE$6+$AE$5+$AE$4),OR(Q8&gt;=($AF$6+$AF$5+$AF$4),H8="x"),S8,T8),"Yes!",""),""))),"x")</f>
        <v/>
      </c>
    </row>
    <row r="9" spans="1:38" ht="14.5">
      <c r="A9" s="34" t="s">
        <v>40</v>
      </c>
      <c r="B9" s="35" t="s">
        <v>44</v>
      </c>
      <c r="C9" s="85" t="s">
        <v>43</v>
      </c>
      <c r="D9" s="85" t="s">
        <v>43</v>
      </c>
      <c r="E9" s="85"/>
      <c r="F9" s="85"/>
      <c r="G9" s="86"/>
      <c r="H9" s="108"/>
      <c r="I9" s="227"/>
      <c r="J9" s="108" t="s">
        <v>43</v>
      </c>
      <c r="K9" s="108"/>
      <c r="L9" s="227"/>
      <c r="M9" s="227"/>
      <c r="N9" s="77">
        <f>SUMIF(H9:M9,"x",$H$2:$M$2)</f>
        <v>2</v>
      </c>
      <c r="O9" s="13">
        <f>COUNTIFS(H9:M9,"x",H$4:M$4,"d")</f>
        <v>1</v>
      </c>
      <c r="P9" s="13">
        <f>COUNTIFS(H9:M9,"x",H$4:M$4,"w")</f>
        <v>0</v>
      </c>
      <c r="Q9" s="13">
        <f>COUNTIFS(H9:M9,"x",H$4:M$4,"v")</f>
        <v>0</v>
      </c>
      <c r="R9" s="13">
        <f>COUNTIFS(H9:M9,"x",H$4:M$4,"s")</f>
        <v>0</v>
      </c>
      <c r="S9" s="13">
        <f>COUNTIFS(H9:M9,"x",H$4:M$4,"m")</f>
        <v>0</v>
      </c>
      <c r="T9" s="13">
        <f>COUNTIFS(H9:M9,"x",H$4:M$4,"r")</f>
        <v>0</v>
      </c>
      <c r="U9" s="21">
        <f>SUMIF(H9:M9,"x",$H$3:$M$3)</f>
        <v>37</v>
      </c>
      <c r="W9" s="139" t="str">
        <f>IF(ISBLANK(C9),IF(AND((O9+P9)&gt;=($AD$2+$AE$2),OR(Q9&gt;=$AF$2,H9="x")),"Yes!",""),"x")</f>
        <v>x</v>
      </c>
      <c r="X9" s="140" t="str">
        <f>IF(ISBLANK(D9),IF(W9="x",IF(AND((O9+P9)&gt;=($AD$3+$AE$3),OR(Q9&gt;=$AF$3,H9="x")),"Yes!",""),IF(W9="Yes!",IF(AND((O9+P9)&gt;=($AD$2+$AD$3+$AE$2+$AE$3),OR(Q9&gt;=($AF$3+$AF$2),H9="x")),"Yes!",""),"")),"x")</f>
        <v>x</v>
      </c>
      <c r="Y9" s="51" t="str">
        <f>IF(ISBLANK(E9),IF(X9="x",IF(AND((O9+(P9-$AE$4)&gt;=$AD$4),(P9&gt;=$AE$4),OR(Q9&gt;=$AF$4,H9="x"),OR(R9,S9)),"Yes!",""),IF(AND(X9="Yes!",W9="x"),IF(AND((O9+(P9-($AE$4+$AE$3))&gt;=$AD$3+$AD$4),(P9&gt;=$AE$4),OR(Q9&gt;=($AF$3+$AF$4),H9="x"),OR(R9,S9)),"Yes!",""),IF(AND(X9="Yes!",W9="Yes!"),IF(AND((O9+(P9-($AE$4+$AE$3+$AE$2))&gt;=$AD$2+$AD$3+$AD$4),(P9&gt;=$AE$2+$AE$3+$AE$4),OR(Q9&gt;=($AF$2+$AF$3+$AF$4),H9="x"),OR(R9,S9)),"Yes!",""),""))),"x")</f>
        <v/>
      </c>
      <c r="Z9" s="51" t="str">
        <f>IF(ISBLANK(F9),IF(Y9="x",IF(AND(((O9+(P9-$AE$5))&gt;=$AD$5),(P9&gt;=$AE$5),OR(Q9&gt;=$AF$5,H9="x"),S9),"Yes!",""),IF(AND(Y9="Yes!",X9="x"),IF(AND(((O9+(P9-($AE6+$AE7)))&gt;=$AD$5+$AD$4),(P9&gt;=$AE$5+$AE$4),OR(Q9&gt;=($AF$5+$AF$4),H9="x"),R9,S9),"Yes!",""),IF(AND(Y9="Yes!",X9="Yes!"),IF(AND((O9+(P9-($AE$5+$AE$4+$AE$3))&gt;=$AD$5+$AD$4+$AD$3),(P9&gt;=$AE$5+$AE$4+$AE$3),OR(Q9&gt;=($AF$5+$AF$4+$AF$3),H9="x"),R9,S9),"Yes!",""),""))),"x")</f>
        <v/>
      </c>
      <c r="AA9" s="52" t="str">
        <f>IF(ISBLANK(G9),IF(Z9="x",IF(AND((O9+(P9-$AE$6)&gt;=$AD$6),(P9&gt;=$AE$6),OR(Q9&gt;=$AF$6,H9="x"),T9),"Yes!",""),IF(AND(Z9="Yes!",Y9="x"),IF(AND((O9+(P9-($AD$6+$AD$5))&gt;=$AD$6+$AD$5),(P9&gt;=$AE$6+$AE$5),OR(Q9&gt;=($AF$6+$AF$5),H9="x"),S9,T9),"Yes!",""),IF(AND(Z9="Yes!",Y9="Yes!"),IF(AND((O9+(P9-($AD$6+$AD$5+$AD$4))&gt;=$AD$6+$AD$5+$AD$4),(P9&gt;=$AE$6+$AE$5+$AE$4),OR(Q9&gt;=($AF$6+$AF$5+$AF$4),H9="x"),S9,T9),"Yes!",""),""))),"x")</f>
        <v/>
      </c>
    </row>
    <row r="10" spans="1:38" ht="14.5">
      <c r="A10" s="5" t="s">
        <v>45</v>
      </c>
      <c r="B10" s="30" t="s">
        <v>46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77">
        <f>SUMIF(H10:M10,"x",$H$2:$M$2)</f>
        <v>0</v>
      </c>
      <c r="O10" s="13">
        <f>COUNTIFS(H10:M10,"x",H$4:M$4,"d")</f>
        <v>0</v>
      </c>
      <c r="P10" s="13">
        <f>COUNTIFS(H10:M10,"x",H$4:M$4,"w")</f>
        <v>0</v>
      </c>
      <c r="Q10" s="13">
        <f>COUNTIFS(H10:M10,"x",H$4:M$4,"v")</f>
        <v>0</v>
      </c>
      <c r="R10" s="13">
        <f>COUNTIFS(H10:M10,"x",H$4:M$4,"s")</f>
        <v>0</v>
      </c>
      <c r="S10" s="13">
        <f>COUNTIFS(H10:M10,"x",H$4:M$4,"m")</f>
        <v>0</v>
      </c>
      <c r="T10" s="13">
        <f>COUNTIFS(H10:M10,"x",H$4:M$4,"r")</f>
        <v>0</v>
      </c>
      <c r="U10" s="21">
        <f>SUMIF(H10:M10,"x",$H$3:$M$3)</f>
        <v>0</v>
      </c>
      <c r="W10" s="44" t="str">
        <f>IF(ISBLANK(C10),IF(AND((O10+P10)&gt;=($AD$2+$AE$2),OR(Q10&gt;=$AF$2,H10="x")),"Yes!",""),"x")</f>
        <v/>
      </c>
      <c r="X10" s="51" t="str">
        <f>IF(ISBLANK(D10),IF(W10="x",IF(AND((O10+P10)&gt;=($AD$3+$AE$3),OR(Q10&gt;=$AF$3,H10="x")),"Yes!",""),IF(W10="Yes!",IF(AND((O10+P10)&gt;=($AD$2+$AD$3+$AE$2+$AE$3),OR(Q10&gt;=($AF$3+$AF$2),H10="x")),"Yes!",""),"")),"x")</f>
        <v/>
      </c>
      <c r="Y10" s="51" t="str">
        <f>IF(ISBLANK(E10),IF(X10="x",IF(AND((O10+(P10-$AE$4)&gt;=$AD$4),(P10&gt;=$AE$4),OR(Q10&gt;=$AF$4,H10="x"),OR(R10,S10)),"Yes!",""),IF(AND(X10="Yes!",W10="x"),IF(AND((O10+(P10-($AE$4+$AE$3))&gt;=$AD$3+$AD$4),(P10&gt;=$AE$4),OR(Q10&gt;=($AF$3+$AF$4),H10="x"),OR(R10,S10)),"Yes!",""),IF(AND(X10="Yes!",W10="Yes!"),IF(AND((O10+(P10-($AE$4+$AE$3+$AE$2))&gt;=$AD$2+$AD$3+$AD$4),(P10&gt;=$AE$2+$AE$3+$AE$4),OR(Q10&gt;=($AF$2+$AF$3+$AF$4),H10="x"),OR(R10,S10)),"Yes!",""),""))),"x")</f>
        <v/>
      </c>
      <c r="Z10" s="51" t="str">
        <f>IF(ISBLANK(F10),IF(Y10="x",IF(AND(((O10+(P10-$AE$5))&gt;=$AD$5),(P10&gt;=$AE$5),OR(Q10&gt;=$AF$5,H10="x"),S10),"Yes!",""),IF(AND(Y10="Yes!",X10="x"),IF(AND(((O10+(P10-($AE9+#REF!)))&gt;=$AD$5+$AD$4),(P10&gt;=$AE$5+$AE$4),OR(Q10&gt;=($AF$5+$AF$4),H10="x"),R10,S10),"Yes!",""),IF(AND(Y10="Yes!",X10="Yes!"),IF(AND((O10+(P10-($AE$5+$AE$4+$AE$3))&gt;=$AD$5+$AD$4+$AD$3),(P10&gt;=$AE$5+$AE$4+$AE$3),OR(Q10&gt;=($AF$5+$AF$4+$AF$3),H10="x"),R10,S10),"Yes!",""),""))),"x")</f>
        <v/>
      </c>
      <c r="AA10" s="52" t="str">
        <f>IF(ISBLANK(G10),IF(Z10="x",IF(AND((O10+(P10-$AE$6)&gt;=$AD$6),(P10&gt;=$AE$6),OR(Q10&gt;=$AF$6,H10="x"),T10),"Yes!",""),IF(AND(Z10="Yes!",Y10="x"),IF(AND((O10+(P10-($AD$6+$AD$5))&gt;=$AD$6+$AD$5),(P10&gt;=$AE$6+$AE$5),OR(Q10&gt;=($AF$6+$AF$5),H10="x"),S10,T10),"Yes!",""),IF(AND(Z10="Yes!",Y10="Yes!"),IF(AND((O10+(P10-($AD$6+$AD$5+$AD$4))&gt;=$AD$6+$AD$5+$AD$4),(P10&gt;=$AE$6+$AE$5+$AE$4),OR(Q10&gt;=($AF$6+$AF$5+$AF$4),H10="x"),S10,T10),"Yes!",""),""))),"x")</f>
        <v/>
      </c>
    </row>
    <row r="11" spans="1:38" ht="14.5">
      <c r="A11" s="5" t="s">
        <v>47</v>
      </c>
      <c r="B11" s="35" t="s">
        <v>48</v>
      </c>
      <c r="C11" s="85" t="s">
        <v>43</v>
      </c>
      <c r="D11" s="85" t="s">
        <v>43</v>
      </c>
      <c r="E11" s="85"/>
      <c r="F11" s="85"/>
      <c r="G11" s="86"/>
      <c r="H11" s="108"/>
      <c r="I11" s="227"/>
      <c r="J11" s="108"/>
      <c r="K11" s="108"/>
      <c r="L11" s="227"/>
      <c r="M11" s="227" t="s">
        <v>43</v>
      </c>
      <c r="N11" s="77">
        <f>SUMIF(H11:M11,"x",$H$2:$M$2)</f>
        <v>1</v>
      </c>
      <c r="O11" s="13">
        <f>COUNTIFS(H11:M11,"x",H$4:M$4,"d")</f>
        <v>0</v>
      </c>
      <c r="P11" s="13">
        <f>COUNTIFS(H11:M11,"x",H$4:M$4,"w")</f>
        <v>0</v>
      </c>
      <c r="Q11" s="13">
        <f>COUNTIFS(H11:M11,"x",H$4:M$4,"v")</f>
        <v>0</v>
      </c>
      <c r="R11" s="13">
        <f>COUNTIFS(H11:M11,"x",H$4:M$4,"s")</f>
        <v>0</v>
      </c>
      <c r="S11" s="13">
        <f>COUNTIFS(H11:M11,"x",H$4:M$4,"m")</f>
        <v>0</v>
      </c>
      <c r="T11" s="13">
        <f>COUNTIFS(H11:M11,"x",H$4:M$4,"r")</f>
        <v>0</v>
      </c>
      <c r="U11" s="21">
        <f>SUMIF(H11:M11,"x",$H$3:$M$3)</f>
        <v>0</v>
      </c>
      <c r="W11" s="139" t="str">
        <f>IF(ISBLANK(C11),IF(AND((O11+P11)&gt;=($AD$2+$AE$2),OR(Q11&gt;=$AF$2,H11="x")),"Yes!",""),"x")</f>
        <v>x</v>
      </c>
      <c r="X11" s="140" t="str">
        <f>IF(ISBLANK(D11),IF(W11="x",IF(AND((O11+P11)&gt;=($AD$3+$AE$3),OR(Q11&gt;=$AF$3,H11="x")),"Yes!",""),IF(W11="Yes!",IF(AND((O11+P11)&gt;=($AD$2+$AD$3+$AE$2+$AE$3),OR(Q11&gt;=($AF$3+$AF$2),H11="x")),"Yes!",""),"")),"x")</f>
        <v>x</v>
      </c>
      <c r="Y11" s="51" t="str">
        <f>IF(ISBLANK(E11),IF(X11="x",IF(AND((O11+(P11-$AE$4)&gt;=$AD$4),(P11&gt;=$AE$4),OR(Q11&gt;=$AF$4,H11="x"),OR(R11,S11)),"Yes!",""),IF(AND(X11="Yes!",W11="x"),IF(AND((O11+(P11-($AE$4+$AE$3))&gt;=$AD$3+$AD$4),(P11&gt;=$AE$4),OR(Q11&gt;=($AF$3+$AF$4),H11="x"),OR(R11,S11)),"Yes!",""),IF(AND(X11="Yes!",W11="Yes!"),IF(AND((O11+(P11-($AE$4+$AE$3+$AE$2))&gt;=$AD$2+$AD$3+$AD$4),(P11&gt;=$AE$2+$AE$3+$AE$4),OR(Q11&gt;=($AF$2+$AF$3+$AF$4),H11="x"),OR(R11,S11)),"Yes!",""),""))),"x")</f>
        <v/>
      </c>
      <c r="Z11" s="51" t="str">
        <f>IF(ISBLANK(F11),IF(Y11="x",IF(AND(((O11+(P11-$AE$5))&gt;=$AD$5),(P11&gt;=$AE$5),OR(Q11&gt;=$AF$5,H11="x"),S11),"Yes!",""),IF(AND(Y11="Yes!",X11="x"),IF(AND(((O11+(P11-($AE9+#REF!)))&gt;=$AD$5+$AD$4),(P11&gt;=$AE$5+$AE$4),OR(Q11&gt;=($AF$5+$AF$4),H11="x"),R11,S11),"Yes!",""),IF(AND(Y11="Yes!",X11="Yes!"),IF(AND((O11+(P11-($AE$5+$AE$4+$AE$3))&gt;=$AD$5+$AD$4+$AD$3),(P11&gt;=$AE$5+$AE$4+$AE$3),OR(Q11&gt;=($AF$5+$AF$4+$AF$3),H11="x"),R11,S11),"Yes!",""),""))),"x")</f>
        <v/>
      </c>
      <c r="AA11" s="52" t="str">
        <f>IF(ISBLANK(G11),IF(Z11="x",IF(AND((O11+(P11-$AE$6)&gt;=$AD$6),(P11&gt;=$AE$6),OR(Q11&gt;=$AF$6,H11="x"),T11),"Yes!",""),IF(AND(Z11="Yes!",Y11="x"),IF(AND((O11+(P11-($AD$6+$AD$5))&gt;=$AD$6+$AD$5),(P11&gt;=$AE$6+$AE$5),OR(Q11&gt;=($AF$6+$AF$5),H11="x"),S11,T11),"Yes!",""),IF(AND(Z11="Yes!",Y11="Yes!"),IF(AND((O11+(P11-($AD$6+$AD$5+$AD$4))&gt;=$AD$6+$AD$5+$AD$4),(P11&gt;=$AE$6+$AE$5+$AE$4),OR(Q11&gt;=($AF$6+$AF$5+$AF$4),H11="x"),S11,T11),"Yes!",""),""))),"x")</f>
        <v/>
      </c>
    </row>
    <row r="12" spans="1:38" ht="14.5">
      <c r="A12" s="5" t="s">
        <v>47</v>
      </c>
      <c r="B12" s="35" t="s">
        <v>49</v>
      </c>
      <c r="C12" s="85" t="s">
        <v>43</v>
      </c>
      <c r="D12" s="85" t="s">
        <v>43</v>
      </c>
      <c r="E12" s="85" t="s">
        <v>43</v>
      </c>
      <c r="F12" s="85"/>
      <c r="G12" s="86"/>
      <c r="H12" s="108"/>
      <c r="I12" s="227"/>
      <c r="J12" s="108"/>
      <c r="K12" s="108"/>
      <c r="L12" s="227"/>
      <c r="M12" s="227" t="s">
        <v>43</v>
      </c>
      <c r="N12" s="77">
        <f>SUMIF(H12:M12,"x",$H$2:$M$2)</f>
        <v>1</v>
      </c>
      <c r="O12" s="13">
        <f>COUNTIFS(H12:M12,"x",H$4:M$4,"d")</f>
        <v>0</v>
      </c>
      <c r="P12" s="13">
        <f>COUNTIFS(H12:M12,"x",H$4:M$4,"w")</f>
        <v>0</v>
      </c>
      <c r="Q12" s="13">
        <f>COUNTIFS(H12:M12,"x",H$4:M$4,"v")</f>
        <v>0</v>
      </c>
      <c r="R12" s="13">
        <f>COUNTIFS(H12:M12,"x",H$4:M$4,"s")</f>
        <v>0</v>
      </c>
      <c r="S12" s="13">
        <f>COUNTIFS(H12:M12,"x",H$4:M$4,"m")</f>
        <v>0</v>
      </c>
      <c r="T12" s="13">
        <f>COUNTIFS(H12:M12,"x",H$4:M$4,"r")</f>
        <v>0</v>
      </c>
      <c r="U12" s="21">
        <f>SUMIF(H12:M12,"x",$H$3:$M$3)</f>
        <v>0</v>
      </c>
      <c r="W12" s="139" t="str">
        <f>IF(ISBLANK(C12),IF(AND((O12+P12)&gt;=($AD$2+$AE$2),OR(Q12&gt;=$AF$2,H12="x")),"Yes!",""),"x")</f>
        <v>x</v>
      </c>
      <c r="X12" s="140" t="str">
        <f>IF(ISBLANK(D12),IF(W12="x",IF(AND((O12+P12)&gt;=($AD$3+$AE$3),OR(Q12&gt;=$AF$3,H12="x")),"Yes!",""),IF(W12="Yes!",IF(AND((O12+P12)&gt;=($AD$2+$AD$3+$AE$2+$AE$3),OR(Q12&gt;=($AF$3+$AF$2),H12="x")),"Yes!",""),"")),"x")</f>
        <v>x</v>
      </c>
      <c r="Y12" s="140" t="str">
        <f>IF(ISBLANK(E12),IF(X12="x",IF(AND((O12+(P12-$AE$4)&gt;=$AD$4),(P12&gt;=$AE$4),OR(Q12&gt;=$AF$4,H12="x"),OR(R12,S12)),"Yes!",""),IF(AND(X12="Yes!",W12="x"),IF(AND((O12+(P12-($AE$4+$AE$3))&gt;=$AD$3+$AD$4),(P12&gt;=$AE$4),OR(Q12&gt;=($AF$3+$AF$4),H12="x"),OR(R12,S12)),"Yes!",""),IF(AND(X12="Yes!",W12="Yes!"),IF(AND((O12+(P12-($AE$4+$AE$3+$AE$2))&gt;=$AD$2+$AD$3+$AD$4),(P12&gt;=$AE$2+$AE$3+$AE$4),OR(Q12&gt;=($AF$2+$AF$3+$AF$4),H12="x"),OR(R12,S12)),"Yes!",""),""))),"x")</f>
        <v>x</v>
      </c>
      <c r="Z12" s="51" t="str">
        <f>IF(ISBLANK(F12),IF(Y12="x",IF(AND(((O12+(P12-$AE$5))&gt;=$AD$5),(P12&gt;=$AE$5),OR(Q12&gt;=$AF$5,H12="x"),S12),"Yes!",""),IF(AND(Y12="Yes!",X12="x"),IF(AND(((O12+(P12-(#REF!+#REF!)))&gt;=$AD$5+$AD$4),(P12&gt;=$AE$5+$AE$4),OR(Q12&gt;=($AF$5+$AF$4),H12="x"),R12,S12),"Yes!",""),IF(AND(Y12="Yes!",X12="Yes!"),IF(AND((O12+(P12-($AE$5+$AE$4+$AE$3))&gt;=$AD$5+$AD$4+$AD$3),(P12&gt;=$AE$5+$AE$4+$AE$3),OR(Q12&gt;=($AF$5+$AF$4+$AF$3),H12="x"),R12,S12),"Yes!",""),""))),"x")</f>
        <v/>
      </c>
      <c r="AA12" s="52" t="str">
        <f>IF(ISBLANK(G12),IF(Z12="x",IF(AND((O12+(P12-$AE$6)&gt;=$AD$6),(P12&gt;=$AE$6),OR(Q12&gt;=$AF$6,H12="x"),T12),"Yes!",""),IF(AND(Z12="Yes!",Y12="x"),IF(AND((O12+(P12-($AD$6+$AD$5))&gt;=$AD$6+$AD$5),(P12&gt;=$AE$6+$AE$5),OR(Q12&gt;=($AF$6+$AF$5),H12="x"),S12,T12),"Yes!",""),IF(AND(Z12="Yes!",Y12="Yes!"),IF(AND((O12+(P12-($AD$6+$AD$5+$AD$4))&gt;=$AD$6+$AD$5+$AD$4),(P12&gt;=$AE$6+$AE$5+$AE$4),OR(Q12&gt;=($AF$6+$AF$5+$AF$4),H12="x"),S12,T12),"Yes!",""),""))),"x")</f>
        <v/>
      </c>
      <c r="AK12" s="54"/>
      <c r="AL12" s="54"/>
    </row>
    <row r="13" spans="1:38" ht="14.5">
      <c r="A13" s="5" t="s">
        <v>50</v>
      </c>
      <c r="B13" s="35" t="s">
        <v>51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77">
        <f>SUMIF(H13:M13,"x",$H$2:$M$2)</f>
        <v>0</v>
      </c>
      <c r="O13" s="13">
        <f>COUNTIFS(H13:M13,"x",H$4:M$4,"d")</f>
        <v>0</v>
      </c>
      <c r="P13" s="13">
        <f>COUNTIFS(H13:M13,"x",H$4:M$4,"w")</f>
        <v>0</v>
      </c>
      <c r="Q13" s="13">
        <f>COUNTIFS(H13:M13,"x",H$4:M$4,"v")</f>
        <v>0</v>
      </c>
      <c r="R13" s="13">
        <f>COUNTIFS(H13:M13,"x",H$4:M$4,"s")</f>
        <v>0</v>
      </c>
      <c r="S13" s="13">
        <f>COUNTIFS(H13:M13,"x",H$4:M$4,"m")</f>
        <v>0</v>
      </c>
      <c r="T13" s="13">
        <f>COUNTIFS(H13:M13,"x",H$4:M$4,"r")</f>
        <v>0</v>
      </c>
      <c r="U13" s="21">
        <f>SUMIF(H13:M13,"x",$H$3:$M$3)</f>
        <v>0</v>
      </c>
      <c r="W13" s="44" t="str">
        <f>IF(ISBLANK(C13),IF(AND((O13+P13)&gt;=($AD$2+$AE$2),OR(Q13&gt;=$AF$2,H13="x")),"Yes!",""),"x")</f>
        <v/>
      </c>
      <c r="X13" s="51" t="str">
        <f>IF(ISBLANK(D13),IF(W13="x",IF(AND((O13+P13)&gt;=($AD$3+$AE$3),OR(Q13&gt;=$AF$3,H13="x")),"Yes!",""),IF(W13="Yes!",IF(AND((O13+P13)&gt;=($AD$2+$AD$3+$AE$2+$AE$3),OR(Q13&gt;=($AF$3+$AF$2),H13="x")),"Yes!",""),"")),"x")</f>
        <v/>
      </c>
      <c r="Y13" s="51" t="str">
        <f>IF(ISBLANK(E13),IF(X13="x",IF(AND((O13+(P13-$AE$4)&gt;=$AD$4),(P13&gt;=$AE$4),OR(Q13&gt;=$AF$4,H13="x"),OR(R13,S13)),"Yes!",""),IF(AND(X13="Yes!",W13="x"),IF(AND((O13+(P13-($AE$4+$AE$3))&gt;=$AD$3+$AD$4),(P13&gt;=$AE$4),OR(Q13&gt;=($AF$3+$AF$4),H13="x"),OR(R13,S13)),"Yes!",""),IF(AND(X13="Yes!",W13="Yes!"),IF(AND((O13+(P13-($AE$4+$AE$3+$AE$2))&gt;=$AD$2+$AD$3+$AD$4),(P13&gt;=$AE$2+$AE$3+$AE$4),OR(Q13&gt;=($AF$2+$AF$3+$AF$4),H13="x"),OR(R13,S13)),"Yes!",""),""))),"x")</f>
        <v/>
      </c>
      <c r="Z13" s="51" t="str">
        <f>IF(ISBLANK(F13),IF(Y13="x",IF(AND(((O13+(P13-$AE$5))&gt;=$AD$5),(P13&gt;=$AE$5),OR(Q13&gt;=$AF$5,H13="x"),S13),"Yes!",""),IF(AND(Y13="Yes!",X13="x"),IF(AND(((O13+(P13-(#REF!+$AE11)))&gt;=$AD$5+$AD$4),(P13&gt;=$AE$5+$AE$4),OR(Q13&gt;=($AF$5+$AF$4),H13="x"),R13,S13),"Yes!",""),IF(AND(Y13="Yes!",X13="Yes!"),IF(AND((O13+(P13-($AE$5+$AE$4+$AE$3))&gt;=$AD$5+$AD$4+$AD$3),(P13&gt;=$AE$5+$AE$4+$AE$3),OR(Q13&gt;=($AF$5+$AF$4+$AF$3),H13="x"),R13,S13),"Yes!",""),""))),"x")</f>
        <v/>
      </c>
      <c r="AA13" s="52" t="str">
        <f>IF(ISBLANK(G13),IF(Z13="x",IF(AND((O13+(P13-$AE$6)&gt;=$AD$6),(P13&gt;=$AE$6),OR(Q13&gt;=$AF$6,H13="x"),T13),"Yes!",""),IF(AND(Z13="Yes!",Y13="x"),IF(AND((O13+(P13-($AD$6+$AD$5))&gt;=$AD$6+$AD$5),(P13&gt;=$AE$6+$AE$5),OR(Q13&gt;=($AF$6+$AF$5),H13="x"),S13,T13),"Yes!",""),IF(AND(Z13="Yes!",Y13="Yes!"),IF(AND((O13+(P13-($AD$6+$AD$5+$AD$4))&gt;=$AD$6+$AD$5+$AD$4),(P13&gt;=$AE$6+$AE$5+$AE$4),OR(Q13&gt;=($AF$6+$AF$5+$AF$4),H13="x"),S13,T13),"Yes!",""),""))),"x")</f>
        <v/>
      </c>
    </row>
    <row r="14" spans="1:38" ht="14.5">
      <c r="A14" s="6" t="s">
        <v>52</v>
      </c>
      <c r="B14" s="37" t="s">
        <v>53</v>
      </c>
      <c r="C14" s="87" t="s">
        <v>43</v>
      </c>
      <c r="D14" s="87" t="s">
        <v>43</v>
      </c>
      <c r="E14" s="87" t="s">
        <v>43</v>
      </c>
      <c r="F14" s="87"/>
      <c r="G14" s="88"/>
      <c r="H14" s="108"/>
      <c r="I14" s="227"/>
      <c r="J14" s="108"/>
      <c r="K14" s="108"/>
      <c r="L14" s="227"/>
      <c r="M14" s="227"/>
      <c r="N14" s="77">
        <f>SUMIF(H14:M14,"x",$H$2:$M$2)</f>
        <v>0</v>
      </c>
      <c r="O14" s="13">
        <f>COUNTIFS(H14:M14,"x",H$4:M$4,"d")</f>
        <v>0</v>
      </c>
      <c r="P14" s="13">
        <f>COUNTIFS(H14:M14,"x",H$4:M$4,"w")</f>
        <v>0</v>
      </c>
      <c r="Q14" s="13">
        <f>COUNTIFS(H14:M14,"x",H$4:M$4,"v")</f>
        <v>0</v>
      </c>
      <c r="R14" s="13">
        <f>COUNTIFS(H14:M14,"x",H$4:M$4,"s")</f>
        <v>0</v>
      </c>
      <c r="S14" s="13">
        <f>COUNTIFS(H14:M14,"x",H$4:M$4,"m")</f>
        <v>0</v>
      </c>
      <c r="T14" s="13">
        <f>COUNTIFS(H14:M14,"x",H$4:M$4,"r")</f>
        <v>0</v>
      </c>
      <c r="U14" s="21">
        <f>SUMIF(H14:M14,"x",$H$3:$M$3)</f>
        <v>0</v>
      </c>
      <c r="W14" s="139" t="str">
        <f>IF(ISBLANK(C14),IF(AND((O14+P14)&gt;=($AD$2+$AE$2),OR(Q14&gt;=$AF$2,H14="x")),"Yes!",""),"x")</f>
        <v>x</v>
      </c>
      <c r="X14" s="140" t="str">
        <f>IF(ISBLANK(D14),IF(W14="x",IF(AND((O14+P14)&gt;=($AD$3+$AE$3),OR(Q14&gt;=$AF$3,H14="x")),"Yes!",""),IF(W14="Yes!",IF(AND((O14+P14)&gt;=($AD$2+$AD$3+$AE$2+$AE$3),OR(Q14&gt;=($AF$3+$AF$2),H14="x")),"Yes!",""),"")),"x")</f>
        <v>x</v>
      </c>
      <c r="Y14" s="140" t="str">
        <f>IF(ISBLANK(E14),IF(X14="x",IF(AND((O14+(P14-$AE$4)&gt;=$AD$4),(P14&gt;=$AE$4),OR(Q14&gt;=$AF$4,H14="x"),OR(R14,S14)),"Yes!",""),IF(AND(X14="Yes!",W14="x"),IF(AND((O14+(P14-($AE$4+$AE$3))&gt;=$AD$3+$AD$4),(P14&gt;=$AE$4),OR(Q14&gt;=($AF$3+$AF$4),H14="x"),OR(R14,S14)),"Yes!",""),IF(AND(X14="Yes!",W14="Yes!"),IF(AND((O14+(P14-($AE$4+$AE$3+$AE$2))&gt;=$AD$2+$AD$3+$AD$4),(P14&gt;=$AE$2+$AE$3+$AE$4),OR(Q14&gt;=($AF$2+$AF$3+$AF$4),H14="x"),OR(R14,S14)),"Yes!",""),""))),"x")</f>
        <v>x</v>
      </c>
      <c r="Z14" s="51" t="str">
        <f>IF(ISBLANK(F14),IF(Y14="x",IF(AND(((O14+(P14-$AE$5))&gt;=$AD$5),(P14&gt;=$AE$5),OR(Q14&gt;=$AF$5,H14="x"),S14),"Yes!",""),IF(AND(Y14="Yes!",X14="x"),IF(AND(((O14+(P14-($AE11+$AE12)))&gt;=$AD$5+$AD$4),(P14&gt;=$AE$5+$AE$4),OR(Q14&gt;=($AF$5+$AF$4),H14="x"),R14,S14),"Yes!",""),IF(AND(Y14="Yes!",X14="Yes!"),IF(AND((O14+(P14-($AE$5+$AE$4+$AE$3))&gt;=$AD$5+$AD$4+$AD$3),(P14&gt;=$AE$5+$AE$4+$AE$3),OR(Q14&gt;=($AF$5+$AF$4+$AF$3),H14="x"),R14,S14),"Yes!",""),""))),"x")</f>
        <v/>
      </c>
      <c r="AA14" s="52" t="str">
        <f>IF(ISBLANK(G14),IF(Z14="x",IF(AND((O14+(P14-$AE$6)&gt;=$AD$6),(P14&gt;=$AE$6),OR(Q14&gt;=$AF$6,H14="x"),T14),"Yes!",""),IF(AND(Z14="Yes!",Y14="x"),IF(AND((O14+(P14-($AD$6+$AD$5))&gt;=$AD$6+$AD$5),(P14&gt;=$AE$6+$AE$5),OR(Q14&gt;=($AF$6+$AF$5),H14="x"),S14,T14),"Yes!",""),IF(AND(Z14="Yes!",Y14="Yes!"),IF(AND((O14+(P14-($AD$6+$AD$5+$AD$4))&gt;=$AD$6+$AD$5+$AD$4),(P14&gt;=$AE$6+$AE$5+$AE$4),OR(Q14&gt;=($AF$6+$AF$5+$AF$4),H14="x"),S14,T14),"Yes!",""),""))),"x")</f>
        <v/>
      </c>
      <c r="AK14" s="54"/>
      <c r="AL14" s="54"/>
    </row>
    <row r="15" spans="1:38" ht="14.5">
      <c r="A15" s="9" t="s">
        <v>52</v>
      </c>
      <c r="B15" s="38" t="s">
        <v>54</v>
      </c>
      <c r="C15" s="89" t="s">
        <v>43</v>
      </c>
      <c r="D15" s="89" t="s">
        <v>43</v>
      </c>
      <c r="E15" s="89"/>
      <c r="F15" s="89"/>
      <c r="G15" s="90"/>
      <c r="H15" s="108"/>
      <c r="I15" s="227"/>
      <c r="J15" s="108"/>
      <c r="K15" s="108"/>
      <c r="L15" s="227"/>
      <c r="M15" s="227"/>
      <c r="N15" s="77">
        <f>SUMIF(H15:M15,"x",$H$2:$M$2)</f>
        <v>0</v>
      </c>
      <c r="O15" s="13">
        <f>COUNTIFS(H15:M15,"x",H$4:M$4,"d")</f>
        <v>0</v>
      </c>
      <c r="P15" s="13">
        <f>COUNTIFS(H15:M15,"x",H$4:M$4,"w")</f>
        <v>0</v>
      </c>
      <c r="Q15" s="13">
        <f>COUNTIFS(H15:M15,"x",H$4:M$4,"v")</f>
        <v>0</v>
      </c>
      <c r="R15" s="13">
        <f>COUNTIFS(H15:M15,"x",H$4:M$4,"s")</f>
        <v>0</v>
      </c>
      <c r="S15" s="13">
        <f>COUNTIFS(H15:M15,"x",H$4:M$4,"m")</f>
        <v>0</v>
      </c>
      <c r="T15" s="13">
        <f>COUNTIFS(H15:M15,"x",H$4:M$4,"r")</f>
        <v>0</v>
      </c>
      <c r="U15" s="21">
        <f>SUMIF(H15:M15,"x",$H$3:$M$3)</f>
        <v>0</v>
      </c>
      <c r="W15" s="139" t="str">
        <f>IF(ISBLANK(C15),IF(AND((O15+P15)&gt;=($AD$2+$AE$2),OR(Q15&gt;=$AF$2,H15="x")),"Yes!",""),"x")</f>
        <v>x</v>
      </c>
      <c r="X15" s="140" t="str">
        <f>IF(ISBLANK(D15),IF(W15="x",IF(AND((O15+P15)&gt;=($AD$3+$AE$3),OR(Q15&gt;=$AF$3,H15="x")),"Yes!",""),IF(W15="Yes!",IF(AND((O15+P15)&gt;=($AD$2+$AD$3+$AE$2+$AE$3),OR(Q15&gt;=($AF$3+$AF$2),H15="x")),"Yes!",""),"")),"x")</f>
        <v>x</v>
      </c>
      <c r="Y15" s="51" t="str">
        <f>IF(ISBLANK(E15),IF(X15="x",IF(AND((O15+(P15-$AE$4)&gt;=$AD$4),(P15&gt;=$AE$4),OR(Q15&gt;=$AF$4,H15="x"),OR(R15,S15)),"Yes!",""),IF(AND(X15="Yes!",W15="x"),IF(AND((O15+(P15-($AE$4+$AE$3))&gt;=$AD$3+$AD$4),(P15&gt;=$AE$4),OR(Q15&gt;=($AF$3+$AF$4),H15="x"),OR(R15,S15)),"Yes!",""),IF(AND(X15="Yes!",W15="Yes!"),IF(AND((O15+(P15-($AE$4+$AE$3+$AE$2))&gt;=$AD$2+$AD$3+$AD$4),(P15&gt;=$AE$2+$AE$3+$AE$4),OR(Q15&gt;=($AF$2+$AF$3+$AF$4),H15="x"),OR(R15,S15)),"Yes!",""),""))),"x")</f>
        <v/>
      </c>
      <c r="Z15" s="51" t="str">
        <f>IF(ISBLANK(F15),IF(Y15="x",IF(AND(((O15+(P15-$AE$5))&gt;=$AD$5),(P15&gt;=$AE$5),OR(Q15&gt;=$AF$5,H15="x"),S15),"Yes!",""),IF(AND(Y15="Yes!",X15="x"),IF(AND(((O15+(P15-($AE12+$AE13)))&gt;=$AD$5+$AD$4),(P15&gt;=$AE$5+$AE$4),OR(Q15&gt;=($AF$5+$AF$4),H15="x"),R15,S15),"Yes!",""),IF(AND(Y15="Yes!",X15="Yes!"),IF(AND((O15+(P15-($AE$5+$AE$4+$AE$3))&gt;=$AD$5+$AD$4+$AD$3),(P15&gt;=$AE$5+$AE$4+$AE$3),OR(Q15&gt;=($AF$5+$AF$4+$AF$3),H15="x"),R15,S15),"Yes!",""),""))),"x")</f>
        <v/>
      </c>
      <c r="AA15" s="52" t="str">
        <f>IF(ISBLANK(G15),IF(Z15="x",IF(AND((O15+(P15-$AE$6)&gt;=$AD$6),(P15&gt;=$AE$6),OR(Q15&gt;=$AF$6,H15="x"),T15),"Yes!",""),IF(AND(Z15="Yes!",Y15="x"),IF(AND((O15+(P15-($AD$6+$AD$5))&gt;=$AD$6+$AD$5),(P15&gt;=$AE$6+$AE$5),OR(Q15&gt;=($AF$6+$AF$5),H15="x"),S15,T15),"Yes!",""),IF(AND(Z15="Yes!",Y15="Yes!"),IF(AND((O15+(P15-($AD$6+$AD$5+$AD$4))&gt;=$AD$6+$AD$5+$AD$4),(P15&gt;=$AE$6+$AE$5+$AE$4),OR(Q15&gt;=($AF$6+$AF$5+$AF$4),H15="x"),S15,T15),"Yes!",""),""))),"x")</f>
        <v/>
      </c>
      <c r="AK15" s="54"/>
      <c r="AL15" s="54"/>
    </row>
    <row r="16" spans="1:38" ht="14.5">
      <c r="A16" s="5" t="s">
        <v>55</v>
      </c>
      <c r="B16" s="35" t="s">
        <v>56</v>
      </c>
      <c r="C16" s="85" t="s">
        <v>43</v>
      </c>
      <c r="D16" s="85" t="s">
        <v>43</v>
      </c>
      <c r="E16" s="85"/>
      <c r="F16" s="85"/>
      <c r="G16" s="86"/>
      <c r="H16" s="108"/>
      <c r="I16" s="227"/>
      <c r="J16" s="108"/>
      <c r="K16" s="108"/>
      <c r="L16" s="227"/>
      <c r="M16" s="227"/>
      <c r="N16" s="77">
        <f>SUMIF(H16:M16,"x",$H$2:$M$2)</f>
        <v>0</v>
      </c>
      <c r="O16" s="13">
        <f>COUNTIFS(H16:M16,"x",H$4:M$4,"d")</f>
        <v>0</v>
      </c>
      <c r="P16" s="13">
        <f>COUNTIFS(H16:M16,"x",H$4:M$4,"w")</f>
        <v>0</v>
      </c>
      <c r="Q16" s="13">
        <f>COUNTIFS(H16:M16,"x",H$4:M$4,"v")</f>
        <v>0</v>
      </c>
      <c r="R16" s="13">
        <f>COUNTIFS(H16:M16,"x",H$4:M$4,"s")</f>
        <v>0</v>
      </c>
      <c r="S16" s="13">
        <f>COUNTIFS(H16:M16,"x",H$4:M$4,"m")</f>
        <v>0</v>
      </c>
      <c r="T16" s="13">
        <f>COUNTIFS(H16:M16,"x",H$4:M$4,"r")</f>
        <v>0</v>
      </c>
      <c r="U16" s="21">
        <f>SUMIF(H16:M16,"x",$H$3:$M$3)</f>
        <v>0</v>
      </c>
      <c r="W16" s="139" t="str">
        <f>IF(ISBLANK(C16),IF(AND((O16+P16)&gt;=($AD$2+$AE$2),OR(Q16&gt;=$AF$2,H16="x")),"Yes!",""),"x")</f>
        <v>x</v>
      </c>
      <c r="X16" s="140" t="str">
        <f>IF(ISBLANK(D16),IF(W16="x",IF(AND((O16+P16)&gt;=($AD$3+$AE$3),OR(Q16&gt;=$AF$3,H16="x")),"Yes!",""),IF(W16="Yes!",IF(AND((O16+P16)&gt;=($AD$2+$AD$3+$AE$2+$AE$3),OR(Q16&gt;=($AF$3+$AF$2),H16="x")),"Yes!",""),"")),"x")</f>
        <v>x</v>
      </c>
      <c r="Y16" s="51" t="str">
        <f>IF(ISBLANK(E16),IF(X16="x",IF(AND((O16+(P16-$AE$4)&gt;=$AD$4),(P16&gt;=$AE$4),OR(Q16&gt;=$AF$4,H16="x"),OR(R16,S16)),"Yes!",""),IF(AND(X16="Yes!",W16="x"),IF(AND((O16+(P16-($AE$4+$AE$3))&gt;=$AD$3+$AD$4),(P16&gt;=$AE$4),OR(Q16&gt;=($AF$3+$AF$4),H16="x"),OR(R16,S16)),"Yes!",""),IF(AND(X16="Yes!",W16="Yes!"),IF(AND((O16+(P16-($AE$4+$AE$3+$AE$2))&gt;=$AD$2+$AD$3+$AD$4),(P16&gt;=$AE$2+$AE$3+$AE$4),OR(Q16&gt;=($AF$2+$AF$3+$AF$4),H16="x"),OR(R16,S16)),"Yes!",""),""))),"x")</f>
        <v/>
      </c>
      <c r="Z16" s="51" t="str">
        <f>IF(ISBLANK(F16),IF(Y16="x",IF(AND(((O16+(P16-$AE$5))&gt;=$AD$5),(P16&gt;=$AE$5),OR(Q16&gt;=$AF$5,H16="x"),S16),"Yes!",""),IF(AND(Y16="Yes!",X16="x"),IF(AND(((O16+(P16-($AE15+#REF!)))&gt;=$AD$5+$AD$4),(P16&gt;=$AE$5+$AE$4),OR(Q16&gt;=($AF$5+$AF$4),H16="x"),R16,S16),"Yes!",""),IF(AND(Y16="Yes!",X16="Yes!"),IF(AND((O16+(P16-($AE$5+$AE$4+$AE$3))&gt;=$AD$5+$AD$4+$AD$3),(P16&gt;=$AE$5+$AE$4+$AE$3),OR(Q16&gt;=($AF$5+$AF$4+$AF$3),H16="x"),R16,S16),"Yes!",""),""))),"x")</f>
        <v/>
      </c>
      <c r="AA16" s="52" t="str">
        <f>IF(ISBLANK(G16),IF(Z16="x",IF(AND((O16+(P16-$AE$6)&gt;=$AD$6),(P16&gt;=$AE$6),OR(Q16&gt;=$AF$6,H16="x"),T16),"Yes!",""),IF(AND(Z16="Yes!",Y16="x"),IF(AND((O16+(P16-($AD$6+$AD$5))&gt;=$AD$6+$AD$5),(P16&gt;=$AE$6+$AE$5),OR(Q16&gt;=($AF$6+$AF$5),H16="x"),S16,T16),"Yes!",""),IF(AND(Z16="Yes!",Y16="Yes!"),IF(AND((O16+(P16-($AD$6+$AD$5+$AD$4))&gt;=$AD$6+$AD$5+$AD$4),(P16&gt;=$AE$6+$AE$5+$AE$4),OR(Q16&gt;=($AF$6+$AF$5+$AF$4),H16="x"),S16,T16),"Yes!",""),""))),"x")</f>
        <v/>
      </c>
      <c r="AK16" s="54"/>
      <c r="AL16" s="54"/>
    </row>
    <row r="17" spans="1:38" ht="14.5">
      <c r="A17" s="5" t="s">
        <v>57</v>
      </c>
      <c r="B17" s="35" t="s">
        <v>58</v>
      </c>
      <c r="C17" s="85" t="s">
        <v>43</v>
      </c>
      <c r="D17" s="85" t="s">
        <v>43</v>
      </c>
      <c r="E17" s="85"/>
      <c r="F17" s="85"/>
      <c r="G17" s="86"/>
      <c r="H17" s="108" t="s">
        <v>43</v>
      </c>
      <c r="I17" s="227"/>
      <c r="J17" s="108" t="s">
        <v>43</v>
      </c>
      <c r="K17" s="108"/>
      <c r="L17" s="227"/>
      <c r="M17" s="227" t="s">
        <v>43</v>
      </c>
      <c r="N17" s="77">
        <f>SUMIF(H17:M17,"x",$H$2:$M$2)</f>
        <v>3</v>
      </c>
      <c r="O17" s="13">
        <f>COUNTIFS(H17:M17,"x",H$4:M$4,"d")</f>
        <v>1</v>
      </c>
      <c r="P17" s="13">
        <f>COUNTIFS(H17:M17,"x",H$4:M$4,"w")</f>
        <v>0</v>
      </c>
      <c r="Q17" s="13">
        <f>COUNTIFS(H17:M17,"x",H$4:M$4,"v")</f>
        <v>0</v>
      </c>
      <c r="R17" s="13">
        <f>COUNTIFS(H17:M17,"x",H$4:M$4,"s")</f>
        <v>0</v>
      </c>
      <c r="S17" s="13">
        <f>COUNTIFS(H17:M17,"x",H$4:M$4,"m")</f>
        <v>0</v>
      </c>
      <c r="T17" s="13">
        <f>COUNTIFS(H17:M17,"x",H$4:M$4,"r")</f>
        <v>0</v>
      </c>
      <c r="U17" s="21">
        <f>SUMIF(H17:M17,"x",$H$3:$M$3)</f>
        <v>37</v>
      </c>
      <c r="W17" s="139" t="str">
        <f>IF(ISBLANK(C17),IF(AND((O17+P17)&gt;=($AD$2+$AE$2),OR(Q17&gt;=$AF$2,H17="x")),"Yes!",""),"x")</f>
        <v>x</v>
      </c>
      <c r="X17" s="140" t="str">
        <f>IF(ISBLANK(D17),IF(W17="x",IF(AND((O17+P17)&gt;=($AD$3+$AE$3),OR(Q17&gt;=$AF$3,H17="x")),"Yes!",""),IF(W17="Yes!",IF(AND((O17+P17)&gt;=($AD$2+$AD$3+$AE$2+$AE$3),OR(Q17&gt;=($AF$3+$AF$2),H17="x")),"Yes!",""),"")),"x")</f>
        <v>x</v>
      </c>
      <c r="Y17" s="51" t="str">
        <f>IF(ISBLANK(E17),IF(X17="x",IF(AND((O17+(P17-$AE$4)&gt;=$AD$4),(P17&gt;=$AE$4),OR(Q17&gt;=$AF$4,H17="x"),OR(R17,S17)),"Yes!",""),IF(AND(X17="Yes!",W17="x"),IF(AND((O17+(P17-($AE$4+$AE$3))&gt;=$AD$3+$AD$4),(P17&gt;=$AE$4),OR(Q17&gt;=($AF$3+$AF$4),H17="x"),OR(R17,S17)),"Yes!",""),IF(AND(X17="Yes!",W17="Yes!"),IF(AND((O17+(P17-($AE$4+$AE$3+$AE$2))&gt;=$AD$2+$AD$3+$AD$4),(P17&gt;=$AE$2+$AE$3+$AE$4),OR(Q17&gt;=($AF$2+$AF$3+$AF$4),H17="x"),OR(R17,S17)),"Yes!",""),""))),"x")</f>
        <v/>
      </c>
      <c r="Z17" s="51" t="str">
        <f>IF(ISBLANK(F17),IF(Y17="x",IF(AND(((O17+(P17-$AE$5))&gt;=$AD$5),(P17&gt;=$AE$5),OR(Q17&gt;=$AF$5,H17="x"),S17),"Yes!",""),IF(AND(Y17="Yes!",X17="x"),IF(AND(((O17+(P17-('Removed Members'!$JL2+$AE16)))&gt;=$AD$5+$AD$4),(P17&gt;=$AE$5+$AE$4),OR(Q17&gt;=($AF$5+$AF$4),H17="x"),R17,S17),"Yes!",""),IF(AND(Y17="Yes!",X17="Yes!"),IF(AND((O17+(P17-($AE$5+$AE$4+$AE$3))&gt;=$AD$5+$AD$4+$AD$3),(P17&gt;=$AE$5+$AE$4+$AE$3),OR(Q17&gt;=($AF$5+$AF$4+$AF$3),H17="x"),R17,S17),"Yes!",""),""))),"x")</f>
        <v/>
      </c>
      <c r="AA17" s="52" t="str">
        <f>IF(ISBLANK(G17),IF(Z17="x",IF(AND((O17+(P17-$AE$6)&gt;=$AD$6),(P17&gt;=$AE$6),OR(Q17&gt;=$AF$6,H17="x"),T17),"Yes!",""),IF(AND(Z17="Yes!",Y17="x"),IF(AND((O17+(P17-($AD$6+$AD$5))&gt;=$AD$6+$AD$5),(P17&gt;=$AE$6+$AE$5),OR(Q17&gt;=($AF$6+$AF$5),H17="x"),S17,T17),"Yes!",""),IF(AND(Z17="Yes!",Y17="Yes!"),IF(AND((O17+(P17-($AD$6+$AD$5+$AD$4))&gt;=$AD$6+$AD$5+$AD$4),(P17&gt;=$AE$6+$AE$5+$AE$4),OR(Q17&gt;=($AF$6+$AF$5+$AF$4),H17="x"),S17,T17),"Yes!",""),""))),"x")</f>
        <v/>
      </c>
    </row>
    <row r="18" spans="1:38" ht="14.5">
      <c r="A18" s="5" t="s">
        <v>59</v>
      </c>
      <c r="B18" s="35" t="s">
        <v>60</v>
      </c>
      <c r="C18" s="85" t="s">
        <v>43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43</v>
      </c>
      <c r="N18" s="77">
        <f>SUMIF(H18:M18,"x",$H$2:$M$2)</f>
        <v>1</v>
      </c>
      <c r="O18" s="13">
        <f>COUNTIFS(H18:M18,"x",H$4:M$4,"d")</f>
        <v>0</v>
      </c>
      <c r="P18" s="13">
        <f>COUNTIFS(H18:M18,"x",H$4:M$4,"w")</f>
        <v>0</v>
      </c>
      <c r="Q18" s="13">
        <f>COUNTIFS(H18:M18,"x",H$4:M$4,"v")</f>
        <v>0</v>
      </c>
      <c r="R18" s="13">
        <f>COUNTIFS(H18:M18,"x",H$4:M$4,"s")</f>
        <v>0</v>
      </c>
      <c r="S18" s="13">
        <f>COUNTIFS(H18:M18,"x",H$4:M$4,"m")</f>
        <v>0</v>
      </c>
      <c r="T18" s="13">
        <f>COUNTIFS(H18:M18,"x",H$4:M$4,"r")</f>
        <v>0</v>
      </c>
      <c r="U18" s="21">
        <f>SUMIF(H18:M18,"x",$H$3:$M$3)</f>
        <v>0</v>
      </c>
      <c r="W18" s="139" t="str">
        <f>IF(ISBLANK(C18),IF(AND((O18+P18)&gt;=($AD$2+$AE$2),OR(Q18&gt;=$AF$2,H18="x")),"Yes!",""),"x")</f>
        <v>x</v>
      </c>
      <c r="X18" s="51" t="str">
        <f>IF(ISBLANK(D18),IF(W18="x",IF(AND((O18+P18)&gt;=($AD$3+$AE$3),OR(Q18&gt;=$AF$3,H18="x")),"Yes!",""),IF(W18="Yes!",IF(AND((O18+P18)&gt;=($AD$2+$AD$3+$AE$2+$AE$3),OR(Q18&gt;=($AF$3+$AF$2),H18="x")),"Yes!",""),"")),"x")</f>
        <v/>
      </c>
      <c r="Y18" s="51" t="str">
        <f>IF(ISBLANK(E18),IF(X18="x",IF(AND((O18+(P18-$AE$4)&gt;=$AD$4),(P18&gt;=$AE$4),OR(Q18&gt;=$AF$4,H18="x"),OR(R18,S18)),"Yes!",""),IF(AND(X18="Yes!",W18="x"),IF(AND((O18+(P18-($AE$4+$AE$3))&gt;=$AD$3+$AD$4),(P18&gt;=$AE$4),OR(Q18&gt;=($AF$3+$AF$4),H18="x"),OR(R18,S18)),"Yes!",""),IF(AND(X18="Yes!",W18="Yes!"),IF(AND((O18+(P18-($AE$4+$AE$3+$AE$2))&gt;=$AD$2+$AD$3+$AD$4),(P18&gt;=$AE$2+$AE$3+$AE$4),OR(Q18&gt;=($AF$2+$AF$3+$AF$4),H18="x"),OR(R18,S18)),"Yes!",""),""))),"x")</f>
        <v/>
      </c>
      <c r="Z18" s="51" t="str">
        <f>IF(ISBLANK(F18),IF(Y18="x",IF(AND(((O18+(P18-$AE$5))&gt;=$AD$5),(P18&gt;=$AE$5),OR(Q18&gt;=$AF$5,H18="x"),S18),"Yes!",""),IF(AND(Y18="Yes!",X18="x"),IF(AND(((O18+(P18-($AE16+#REF!)))&gt;=$AD$5+$AD$4),(P18&gt;=$AE$5+$AE$4),OR(Q18&gt;=($AF$5+$AF$4),H18="x"),R18,S18),"Yes!",""),IF(AND(Y18="Yes!",X18="Yes!"),IF(AND((O18+(P18-($AE$5+$AE$4+$AE$3))&gt;=$AD$5+$AD$4+$AD$3),(P18&gt;=$AE$5+$AE$4+$AE$3),OR(Q18&gt;=($AF$5+$AF$4+$AF$3),H18="x"),R18,S18),"Yes!",""),""))),"x")</f>
        <v/>
      </c>
      <c r="AA18" s="52" t="str">
        <f>IF(ISBLANK(G18),IF(Z18="x",IF(AND((O18+(P18-$AE$6)&gt;=$AD$6),(P18&gt;=$AE$6),OR(Q18&gt;=$AF$6,H18="x"),T18),"Yes!",""),IF(AND(Z18="Yes!",Y18="x"),IF(AND((O18+(P18-($AD$6+$AD$5))&gt;=$AD$6+$AD$5),(P18&gt;=$AE$6+$AE$5),OR(Q18&gt;=($AF$6+$AF$5),H18="x"),S18,T18),"Yes!",""),IF(AND(Z18="Yes!",Y18="Yes!"),IF(AND((O18+(P18-($AD$6+$AD$5+$AD$4))&gt;=$AD$6+$AD$5+$AD$4),(P18&gt;=$AE$6+$AE$5+$AE$4),OR(Q18&gt;=($AF$6+$AF$5+$AF$4),H18="x"),S18,T18),"Yes!",""),""))),"x")</f>
        <v/>
      </c>
      <c r="AK18" s="54"/>
      <c r="AL18" s="54"/>
    </row>
    <row r="19" spans="1:38" ht="14.5">
      <c r="A19" s="5" t="s">
        <v>61</v>
      </c>
      <c r="B19" s="35" t="s">
        <v>62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77">
        <f>SUMIF(H19:M19,"x",$H$2:$M$2)</f>
        <v>0</v>
      </c>
      <c r="O19" s="13">
        <f>COUNTIFS(H19:M19,"x",H$4:M$4,"d")</f>
        <v>0</v>
      </c>
      <c r="P19" s="13">
        <f>COUNTIFS(H19:M19,"x",H$4:M$4,"w")</f>
        <v>0</v>
      </c>
      <c r="Q19" s="13">
        <f>COUNTIFS(H19:M19,"x",H$4:M$4,"v")</f>
        <v>0</v>
      </c>
      <c r="R19" s="13">
        <f>COUNTIFS(H19:M19,"x",H$4:M$4,"s")</f>
        <v>0</v>
      </c>
      <c r="S19" s="13">
        <f>COUNTIFS(H19:M19,"x",H$4:M$4,"m")</f>
        <v>0</v>
      </c>
      <c r="T19" s="13">
        <f>COUNTIFS(H19:M19,"x",H$4:M$4,"r")</f>
        <v>0</v>
      </c>
      <c r="U19" s="21">
        <f>SUMIF(H19:M19,"x",$H$3:$M$3)</f>
        <v>0</v>
      </c>
      <c r="W19" s="44" t="str">
        <f>IF(ISBLANK(C19),IF(AND((O19+P19)&gt;=($AD$2+$AE$2),OR(Q19&gt;=$AF$2,H19="x")),"Yes!",""),"x")</f>
        <v/>
      </c>
      <c r="X19" s="51" t="str">
        <f>IF(ISBLANK(D19),IF(W19="x",IF(AND((O19+P19)&gt;=($AD$3+$AE$3),OR(Q19&gt;=$AF$3,H19="x")),"Yes!",""),IF(W19="Yes!",IF(AND((O19+P19)&gt;=($AD$2+$AD$3+$AE$2+$AE$3),OR(Q19&gt;=($AF$3+$AF$2),H19="x")),"Yes!",""),"")),"x")</f>
        <v/>
      </c>
      <c r="Y19" s="51" t="str">
        <f>IF(ISBLANK(E19),IF(X19="x",IF(AND((O19+(P19-$AE$4)&gt;=$AD$4),(P19&gt;=$AE$4),OR(Q19&gt;=$AF$4,H19="x"),OR(R19,S19)),"Yes!",""),IF(AND(X19="Yes!",W19="x"),IF(AND((O19+(P19-($AE$4+$AE$3))&gt;=$AD$3+$AD$4),(P19&gt;=$AE$4),OR(Q19&gt;=($AF$3+$AF$4),H19="x"),OR(R19,S19)),"Yes!",""),IF(AND(X19="Yes!",W19="Yes!"),IF(AND((O19+(P19-($AE$4+$AE$3+$AE$2))&gt;=$AD$2+$AD$3+$AD$4),(P19&gt;=$AE$2+$AE$3+$AE$4),OR(Q19&gt;=($AF$2+$AF$3+$AF$4),H19="x"),OR(R19,S19)),"Yes!",""),""))),"x")</f>
        <v/>
      </c>
      <c r="Z19" s="51" t="str">
        <f>IF(ISBLANK(F19),IF(Y19="x",IF(AND(((O19+(P19-$AE$5))&gt;=$AD$5),(P19&gt;=$AE$5),OR(Q19&gt;=$AF$5,H19="x"),S19),"Yes!",""),IF(AND(Y19="Yes!",X19="x"),IF(AND(((O19+(P19-($AE16+#REF!)))&gt;=$AD$5+$AD$4),(P19&gt;=$AE$5+$AE$4),OR(Q19&gt;=($AF$5+$AF$4),H19="x"),R19,S19),"Yes!",""),IF(AND(Y19="Yes!",X19="Yes!"),IF(AND((O19+(P19-($AE$5+$AE$4+$AE$3))&gt;=$AD$5+$AD$4+$AD$3),(P19&gt;=$AE$5+$AE$4+$AE$3),OR(Q19&gt;=($AF$5+$AF$4+$AF$3),H19="x"),R19,S19),"Yes!",""),""))),"x")</f>
        <v/>
      </c>
      <c r="AA19" s="52" t="str">
        <f>IF(ISBLANK(G19),IF(Z19="x",IF(AND((O19+(P19-$AE$6)&gt;=$AD$6),(P19&gt;=$AE$6),OR(Q19&gt;=$AF$6,H19="x"),T19),"Yes!",""),IF(AND(Z19="Yes!",Y19="x"),IF(AND((O19+(P19-($AD$6+$AD$5))&gt;=$AD$6+$AD$5),(P19&gt;=$AE$6+$AE$5),OR(Q19&gt;=($AF$6+$AF$5),H19="x"),S19,T19),"Yes!",""),IF(AND(Z19="Yes!",Y19="Yes!"),IF(AND((O19+(P19-($AD$6+$AD$5+$AD$4))&gt;=$AD$6+$AD$5+$AD$4),(P19&gt;=$AE$6+$AE$5+$AE$4),OR(Q19&gt;=($AF$6+$AF$5+$AF$4),H19="x"),S19,T19),"Yes!",""),""))),"x")</f>
        <v/>
      </c>
      <c r="AK19" s="54"/>
      <c r="AL19" s="54"/>
    </row>
    <row r="20" spans="1:38" ht="14.5">
      <c r="A20" s="5" t="s">
        <v>63</v>
      </c>
      <c r="B20" s="35" t="s">
        <v>64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 t="s">
        <v>43</v>
      </c>
      <c r="N20" s="77">
        <f>SUMIF(H20:M20,"x",$H$2:$M$2)</f>
        <v>1</v>
      </c>
      <c r="O20" s="13">
        <f>COUNTIFS(H20:M20,"x",H$4:M$4,"d")</f>
        <v>0</v>
      </c>
      <c r="P20" s="13">
        <f>COUNTIFS(H20:M20,"x",H$4:M$4,"w")</f>
        <v>0</v>
      </c>
      <c r="Q20" s="13">
        <f>COUNTIFS(H20:M20,"x",H$4:M$4,"v")</f>
        <v>0</v>
      </c>
      <c r="R20" s="13">
        <f>COUNTIFS(H20:M20,"x",H$4:M$4,"s")</f>
        <v>0</v>
      </c>
      <c r="S20" s="13">
        <f>COUNTIFS(H20:M20,"x",H$4:M$4,"m")</f>
        <v>0</v>
      </c>
      <c r="T20" s="13">
        <f>COUNTIFS(H20:M20,"x",H$4:M$4,"r")</f>
        <v>0</v>
      </c>
      <c r="U20" s="21">
        <f>SUMIF(H20:M20,"x",$H$3:$M$3)</f>
        <v>0</v>
      </c>
      <c r="W20" s="44" t="str">
        <f>IF(ISBLANK(C20),IF(AND((O20+P20)&gt;=($AD$2+$AE$2),OR(Q20&gt;=$AF$2,H20="x")),"Yes!",""),"x")</f>
        <v/>
      </c>
      <c r="X20" s="51" t="str">
        <f>IF(ISBLANK(D20),IF(W20="x",IF(AND((O20+P20)&gt;=($AD$3+$AE$3),OR(Q20&gt;=$AF$3,H20="x")),"Yes!",""),IF(W20="Yes!",IF(AND((O20+P20)&gt;=($AD$2+$AD$3+$AE$2+$AE$3),OR(Q20&gt;=($AF$3+$AF$2),H20="x")),"Yes!",""),"")),"x")</f>
        <v/>
      </c>
      <c r="Y20" s="51" t="str">
        <f>IF(ISBLANK(E20),IF(X20="x",IF(AND((O20+(P20-$AE$4)&gt;=$AD$4),(P20&gt;=$AE$4),OR(Q20&gt;=$AF$4,H20="x"),OR(R20,S20)),"Yes!",""),IF(AND(X20="Yes!",W20="x"),IF(AND((O20+(P20-($AE$4+$AE$3))&gt;=$AD$3+$AD$4),(P20&gt;=$AE$4),OR(Q20&gt;=($AF$3+$AF$4),H20="x"),OR(R20,S20)),"Yes!",""),IF(AND(X20="Yes!",W20="Yes!"),IF(AND((O20+(P20-($AE$4+$AE$3+$AE$2))&gt;=$AD$2+$AD$3+$AD$4),(P20&gt;=$AE$2+$AE$3+$AE$4),OR(Q20&gt;=($AF$2+$AF$3+$AF$4),H20="x"),OR(R20,S20)),"Yes!",""),""))),"x")</f>
        <v/>
      </c>
      <c r="Z20" s="51" t="str">
        <f>IF(ISBLANK(F20),IF(Y20="x",IF(AND(((O20+(P20-$AE$5))&gt;=$AD$5),(P20&gt;=$AE$5),OR(Q20&gt;=$AF$5,H20="x"),S20),"Yes!",""),IF(AND(Y20="Yes!",X20="x"),IF(AND(((O20+(P20-(#REF!+#REF!)))&gt;=$AD$5+$AD$4),(P20&gt;=$AE$5+$AE$4),OR(Q20&gt;=($AF$5+$AF$4),H20="x"),R20,S20),"Yes!",""),IF(AND(Y20="Yes!",X20="Yes!"),IF(AND((O20+(P20-($AE$5+$AE$4+$AE$3))&gt;=$AD$5+$AD$4+$AD$3),(P20&gt;=$AE$5+$AE$4+$AE$3),OR(Q20&gt;=($AF$5+$AF$4+$AF$3),H20="x"),R20,S20),"Yes!",""),""))),"x")</f>
        <v/>
      </c>
      <c r="AA20" s="52" t="str">
        <f>IF(ISBLANK(G20),IF(Z20="x",IF(AND((O20+(P20-$AE$6)&gt;=$AD$6),(P20&gt;=$AE$6),OR(Q20&gt;=$AF$6,H20="x"),T20),"Yes!",""),IF(AND(Z20="Yes!",Y20="x"),IF(AND((O20+(P20-($AD$6+$AD$5))&gt;=$AD$6+$AD$5),(P20&gt;=$AE$6+$AE$5),OR(Q20&gt;=($AF$6+$AF$5),H20="x"),S20,T20),"Yes!",""),IF(AND(Z20="Yes!",Y20="Yes!"),IF(AND((O20+(P20-($AD$6+$AD$5+$AD$4))&gt;=$AD$6+$AD$5+$AD$4),(P20&gt;=$AE$6+$AE$5+$AE$4),OR(Q20&gt;=($AF$6+$AF$5+$AF$4),H20="x"),S20,T20),"Yes!",""),""))),"x")</f>
        <v/>
      </c>
      <c r="AK20" s="54"/>
      <c r="AL20" s="54"/>
    </row>
    <row r="21" spans="1:38" ht="14.5">
      <c r="A21" s="5" t="s">
        <v>65</v>
      </c>
      <c r="B21" s="35" t="s">
        <v>66</v>
      </c>
      <c r="C21" s="85"/>
      <c r="D21" s="85"/>
      <c r="E21" s="85"/>
      <c r="F21" s="85"/>
      <c r="G21" s="86"/>
      <c r="H21" s="108"/>
      <c r="I21" s="227"/>
      <c r="J21" s="108"/>
      <c r="K21" s="108"/>
      <c r="L21" s="227"/>
      <c r="M21" s="227"/>
      <c r="N21" s="77">
        <f>SUMIF(H21:M21,"x",$H$2:$M$2)</f>
        <v>0</v>
      </c>
      <c r="O21" s="13">
        <f>COUNTIFS(H21:M21,"x",H$4:M$4,"d")</f>
        <v>0</v>
      </c>
      <c r="P21" s="13">
        <f>COUNTIFS(H21:M21,"x",H$4:M$4,"w")</f>
        <v>0</v>
      </c>
      <c r="Q21" s="13">
        <f>COUNTIFS(H21:M21,"x",H$4:M$4,"v")</f>
        <v>0</v>
      </c>
      <c r="R21" s="13">
        <f>COUNTIFS(H21:M21,"x",H$4:M$4,"s")</f>
        <v>0</v>
      </c>
      <c r="S21" s="13">
        <f>COUNTIFS(H21:M21,"x",H$4:M$4,"m")</f>
        <v>0</v>
      </c>
      <c r="T21" s="13">
        <f>COUNTIFS(H21:M21,"x",H$4:M$4,"r")</f>
        <v>0</v>
      </c>
      <c r="U21" s="21">
        <f>SUMIF(H21:M21,"x",$H$3:$M$3)</f>
        <v>0</v>
      </c>
      <c r="W21" s="44" t="str">
        <f>IF(ISBLANK(C21),IF(AND((O21+P21)&gt;=($AD$2+$AE$2),OR(Q21&gt;=$AF$2,H21="x")),"Yes!",""),"x")</f>
        <v/>
      </c>
      <c r="X21" s="51" t="str">
        <f>IF(ISBLANK(D21),IF(W21="x",IF(AND((O21+P21)&gt;=($AD$3+$AE$3),OR(Q21&gt;=$AF$3,H21="x")),"Yes!",""),IF(W21="Yes!",IF(AND((O21+P21)&gt;=($AD$2+$AD$3+$AE$2+$AE$3),OR(Q21&gt;=($AF$3+$AF$2),H21="x")),"Yes!",""),"")),"x")</f>
        <v/>
      </c>
      <c r="Y21" s="51" t="str">
        <f>IF(ISBLANK(E21),IF(X21="x",IF(AND((O21+(P21-$AE$4)&gt;=$AD$4),(P21&gt;=$AE$4),OR(Q21&gt;=$AF$4,H21="x"),OR(R21,S21)),"Yes!",""),IF(AND(X21="Yes!",W21="x"),IF(AND((O21+(P21-($AE$4+$AE$3))&gt;=$AD$3+$AD$4),(P21&gt;=$AE$4),OR(Q21&gt;=($AF$3+$AF$4),H21="x"),OR(R21,S21)),"Yes!",""),IF(AND(X21="Yes!",W21="Yes!"),IF(AND((O21+(P21-($AE$4+$AE$3+$AE$2))&gt;=$AD$2+$AD$3+$AD$4),(P21&gt;=$AE$2+$AE$3+$AE$4),OR(Q21&gt;=($AF$2+$AF$3+$AF$4),H21="x"),OR(R21,S21)),"Yes!",""),""))),"x")</f>
        <v/>
      </c>
      <c r="Z21" s="51" t="str">
        <f>IF(ISBLANK(F21),IF(Y21="x",IF(AND(((O21+(P21-$AE$5))&gt;=$AD$5),(P21&gt;=$AE$5),OR(Q21&gt;=$AF$5,H21="x"),S21),"Yes!",""),IF(AND(Y21="Yes!",X21="x"),IF(AND(((O21+(P21-($AE18+#REF!)))&gt;=$AD$5+$AD$4),(P21&gt;=$AE$5+$AE$4),OR(Q21&gt;=($AF$5+$AF$4),H21="x"),R21,S21),"Yes!",""),IF(AND(Y21="Yes!",X21="Yes!"),IF(AND((O21+(P21-($AE$5+$AE$4+$AE$3))&gt;=$AD$5+$AD$4+$AD$3),(P21&gt;=$AE$5+$AE$4+$AE$3),OR(Q21&gt;=($AF$5+$AF$4+$AF$3),H21="x"),R21,S21),"Yes!",""),""))),"x")</f>
        <v/>
      </c>
      <c r="AA21" s="52" t="str">
        <f>IF(ISBLANK(G21),IF(Z21="x",IF(AND((O21+(P21-$AE$6)&gt;=$AD$6),(P21&gt;=$AE$6),OR(Q21&gt;=$AF$6,H21="x"),T21),"Yes!",""),IF(AND(Z21="Yes!",Y21="x"),IF(AND((O21+(P21-($AD$6+$AD$5))&gt;=$AD$6+$AD$5),(P21&gt;=$AE$6+$AE$5),OR(Q21&gt;=($AF$6+$AF$5),H21="x"),S21,T21),"Yes!",""),IF(AND(Z21="Yes!",Y21="Yes!"),IF(AND((O21+(P21-($AD$6+$AD$5+$AD$4))&gt;=$AD$6+$AD$5+$AD$4),(P21&gt;=$AE$6+$AE$5+$AE$4),OR(Q21&gt;=($AF$6+$AF$5+$AF$4),H21="x"),S21,T21),"Yes!",""),""))),"x")</f>
        <v/>
      </c>
    </row>
    <row r="22" spans="1:38" ht="14.5">
      <c r="A22" s="5" t="s">
        <v>67</v>
      </c>
      <c r="B22" s="35" t="s">
        <v>68</v>
      </c>
      <c r="C22" s="85" t="s">
        <v>43</v>
      </c>
      <c r="D22" s="85" t="s">
        <v>43</v>
      </c>
      <c r="E22" s="85" t="s">
        <v>43</v>
      </c>
      <c r="F22" s="85" t="s">
        <v>43</v>
      </c>
      <c r="G22" s="86" t="s">
        <v>43</v>
      </c>
      <c r="H22" s="108" t="s">
        <v>43</v>
      </c>
      <c r="I22" s="227"/>
      <c r="J22" s="108"/>
      <c r="K22" s="108"/>
      <c r="L22" s="227"/>
      <c r="M22" s="227" t="s">
        <v>43</v>
      </c>
      <c r="N22" s="77">
        <f>SUMIF(H22:M22,"x",$H$2:$M$2)</f>
        <v>1</v>
      </c>
      <c r="O22" s="13">
        <f>COUNTIFS(H22:M22,"x",H$4:M$4,"d")</f>
        <v>0</v>
      </c>
      <c r="P22" s="13">
        <f>COUNTIFS(H22:M22,"x",H$4:M$4,"w")</f>
        <v>0</v>
      </c>
      <c r="Q22" s="13">
        <f>COUNTIFS(H22:M22,"x",H$4:M$4,"v")</f>
        <v>0</v>
      </c>
      <c r="R22" s="13">
        <f>COUNTIFS(H22:M22,"x",H$4:M$4,"s")</f>
        <v>0</v>
      </c>
      <c r="S22" s="13">
        <f>COUNTIFS(H22:M22,"x",H$4:M$4,"m")</f>
        <v>0</v>
      </c>
      <c r="T22" s="13">
        <f>COUNTIFS(H22:M22,"x",H$4:M$4,"r")</f>
        <v>0</v>
      </c>
      <c r="U22" s="21">
        <f>SUMIF(H22:M22,"x",$H$3:$M$3)</f>
        <v>0</v>
      </c>
      <c r="W22" s="139" t="str">
        <f>IF(ISBLANK(C22),IF(AND((O22+P22)&gt;=($AD$2+$AE$2),OR(Q22&gt;=$AF$2,H22="x")),"Yes!",""),"x")</f>
        <v>x</v>
      </c>
      <c r="X22" s="140" t="str">
        <f>IF(ISBLANK(D22),IF(W22="x",IF(AND((O22+P22)&gt;=($AD$3+$AE$3),OR(Q22&gt;=$AF$3,H22="x")),"Yes!",""),IF(W22="Yes!",IF(AND((O22+P22)&gt;=($AD$2+$AD$3+$AE$2+$AE$3),OR(Q22&gt;=($AF$3+$AF$2),H22="x")),"Yes!",""),"")),"x")</f>
        <v>x</v>
      </c>
      <c r="Y22" s="140" t="str">
        <f>IF(ISBLANK(E22),IF(X22="x",IF(AND((O22+(P22-$AE$4)&gt;=$AD$4),(P22&gt;=$AE$4),OR(Q22&gt;=$AF$4,H22="x"),OR(R22,S22)),"Yes!",""),IF(AND(X22="Yes!",W22="x"),IF(AND((O22+(P22-($AE$4+$AE$3))&gt;=$AD$3+$AD$4),(P22&gt;=$AE$4),OR(Q22&gt;=($AF$3+$AF$4),H22="x"),OR(R22,S22)),"Yes!",""),IF(AND(X22="Yes!",W22="Yes!"),IF(AND((O22+(P22-($AE$4+$AE$3+$AE$2))&gt;=$AD$2+$AD$3+$AD$4),(P22&gt;=$AE$2+$AE$3+$AE$4),OR(Q22&gt;=($AF$2+$AF$3+$AF$4),H22="x"),OR(R22,S22)),"Yes!",""),""))),"x")</f>
        <v>x</v>
      </c>
      <c r="Z22" s="140" t="str">
        <f>IF(ISBLANK(F22),IF(Y22="x",IF(AND(((O22+(P22-$AE$5))&gt;=$AD$5),(P22&gt;=$AE$5),OR(Q22&gt;=$AF$5,H22="x"),S22),"Yes!",""),IF(AND(Y22="Yes!",X22="x"),IF(AND(((O22+(P22-(#REF!+#REF!)))&gt;=$AD$5+$AD$4),(P22&gt;=$AE$5+$AE$4),OR(Q22&gt;=($AF$5+$AF$4),H22="x"),R22,S22),"Yes!",""),IF(AND(Y22="Yes!",X22="Yes!"),IF(AND((O22+(P22-($AE$5+$AE$4+$AE$3))&gt;=$AD$5+$AD$4+$AD$3),(P22&gt;=$AE$5+$AE$4+$AE$3),OR(Q22&gt;=($AF$5+$AF$4+$AF$3),H22="x"),R22,S22),"Yes!",""),""))),"x")</f>
        <v>x</v>
      </c>
      <c r="AA22" s="182" t="str">
        <f>IF(ISBLANK(G22),IF(Z22="x",IF(AND((O22+(P22-$AE$6)&gt;=$AD$6),(P22&gt;=$AE$6),OR(Q22&gt;=$AF$6,H22="x"),T22),"Yes!",""),IF(AND(Z22="Yes!",Y22="x"),IF(AND((O22+(P22-($AD$6+$AD$5))&gt;=$AD$6+$AD$5),(P22&gt;=$AE$6+$AE$5),OR(Q22&gt;=($AF$6+$AF$5),H22="x"),S22,T22),"Yes!",""),IF(AND(Z22="Yes!",Y22="Yes!"),IF(AND((O22+(P22-($AD$6+$AD$5+$AD$4))&gt;=$AD$6+$AD$5+$AD$4),(P22&gt;=$AE$6+$AE$5+$AE$4),OR(Q22&gt;=($AF$6+$AF$5+$AF$4),H22="x"),S22,T22),"Yes!",""),""))),"x")</f>
        <v>x</v>
      </c>
    </row>
    <row r="23" spans="1:38" ht="14.5">
      <c r="A23" s="5" t="s">
        <v>67</v>
      </c>
      <c r="B23" s="35" t="s">
        <v>69</v>
      </c>
      <c r="C23" s="85" t="s">
        <v>43</v>
      </c>
      <c r="D23" s="85" t="s">
        <v>43</v>
      </c>
      <c r="E23" s="85" t="s">
        <v>43</v>
      </c>
      <c r="F23" s="85" t="s">
        <v>43</v>
      </c>
      <c r="G23" s="86" t="s">
        <v>43</v>
      </c>
      <c r="H23" s="108"/>
      <c r="I23" s="227"/>
      <c r="J23" s="108" t="s">
        <v>43</v>
      </c>
      <c r="K23" s="108"/>
      <c r="L23" s="227"/>
      <c r="M23" s="227"/>
      <c r="N23" s="77">
        <f>SUMIF(H23:M23,"x",$H$2:$M$2)</f>
        <v>2</v>
      </c>
      <c r="O23" s="13">
        <f>COUNTIFS(H23:M23,"x",H$4:M$4,"d")</f>
        <v>1</v>
      </c>
      <c r="P23" s="13">
        <f>COUNTIFS(H23:M23,"x",H$4:M$4,"w")</f>
        <v>0</v>
      </c>
      <c r="Q23" s="13">
        <f>COUNTIFS(H23:M23,"x",H$4:M$4,"v")</f>
        <v>0</v>
      </c>
      <c r="R23" s="13">
        <f>COUNTIFS(H23:M23,"x",H$4:M$4,"s")</f>
        <v>0</v>
      </c>
      <c r="S23" s="13">
        <f>COUNTIFS(H23:M23,"x",H$4:M$4,"m")</f>
        <v>0</v>
      </c>
      <c r="T23" s="13">
        <f>COUNTIFS(H23:M23,"x",H$4:M$4,"r")</f>
        <v>0</v>
      </c>
      <c r="U23" s="21">
        <f>SUMIF(H23:M23,"x",$H$3:$M$3)</f>
        <v>37</v>
      </c>
      <c r="W23" s="139" t="str">
        <f>IF(ISBLANK(C23),IF(AND((O23+P23)&gt;=($AD$2+$AE$2),OR(Q23&gt;=$AF$2,H23="x")),"Yes!",""),"x")</f>
        <v>x</v>
      </c>
      <c r="X23" s="140" t="str">
        <f>IF(ISBLANK(D23),IF(W23="x",IF(AND((O23+P23)&gt;=($AD$3+$AE$3),OR(Q23&gt;=$AF$3,H23="x")),"Yes!",""),IF(W23="Yes!",IF(AND((O23+P23)&gt;=($AD$2+$AD$3+$AE$2+$AE$3),OR(Q23&gt;=($AF$3+$AF$2),H23="x")),"Yes!",""),"")),"x")</f>
        <v>x</v>
      </c>
      <c r="Y23" s="140" t="str">
        <f>IF(ISBLANK(E23),IF(X23="x",IF(AND((O23+(P23-$AE$4)&gt;=$AD$4),(P23&gt;=$AE$4),OR(Q23&gt;=$AF$4,H23="x"),OR(R23,S23)),"Yes!",""),IF(AND(X23="Yes!",W23="x"),IF(AND((O23+(P23-($AE$4+$AE$3))&gt;=$AD$3+$AD$4),(P23&gt;=$AE$4),OR(Q23&gt;=($AF$3+$AF$4),H23="x"),OR(R23,S23)),"Yes!",""),IF(AND(X23="Yes!",W23="Yes!"),IF(AND((O23+(P23-($AE$4+$AE$3+$AE$2))&gt;=$AD$2+$AD$3+$AD$4),(P23&gt;=$AE$2+$AE$3+$AE$4),OR(Q23&gt;=($AF$2+$AF$3+$AF$4),H23="x"),OR(R23,S23)),"Yes!",""),""))),"x")</f>
        <v>x</v>
      </c>
      <c r="Z23" s="140" t="str">
        <f>IF(ISBLANK(F23),IF(Y23="x",IF(AND(((O23+(P23-$AE$5))&gt;=$AD$5),(P23&gt;=$AE$5),OR(Q23&gt;=$AF$5,H23="x"),S23),"Yes!",""),IF(AND(Y23="Yes!",X23="x"),IF(AND(((O23+(P23-(#REF!+#REF!)))&gt;=$AD$5+$AD$4),(P23&gt;=$AE$5+$AE$4),OR(Q23&gt;=($AF$5+$AF$4),H23="x"),R23,S23),"Yes!",""),IF(AND(Y23="Yes!",X23="Yes!"),IF(AND((O23+(P23-($AE$5+$AE$4+$AE$3))&gt;=$AD$5+$AD$4+$AD$3),(P23&gt;=$AE$5+$AE$4+$AE$3),OR(Q23&gt;=($AF$5+$AF$4+$AF$3),H23="x"),R23,S23),"Yes!",""),""))),"x")</f>
        <v>x</v>
      </c>
      <c r="AA23" s="182" t="str">
        <f>IF(ISBLANK(G23),IF(Z23="x",IF(AND((O23+(P23-$AE$6)&gt;=$AD$6),(P23&gt;=$AE$6),OR(Q23&gt;=$AF$6,H23="x"),T23),"Yes!",""),IF(AND(Z23="Yes!",Y23="x"),IF(AND((O23+(P23-($AD$6+$AD$5))&gt;=$AD$6+$AD$5),(P23&gt;=$AE$6+$AE$5),OR(Q23&gt;=($AF$6+$AF$5),H23="x"),S23,T23),"Yes!",""),IF(AND(Z23="Yes!",Y23="Yes!"),IF(AND((O23+(P23-($AD$6+$AD$5+$AD$4))&gt;=$AD$6+$AD$5+$AD$4),(P23&gt;=$AE$6+$AE$5+$AE$4),OR(Q23&gt;=($AF$6+$AF$5+$AF$4),H23="x"),S23,T23),"Yes!",""),""))),"x")</f>
        <v>x</v>
      </c>
    </row>
    <row r="24" spans="1:38" ht="14.5">
      <c r="A24" s="5" t="s">
        <v>70</v>
      </c>
      <c r="B24" s="35" t="s">
        <v>71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 t="s">
        <v>43</v>
      </c>
      <c r="N24" s="77">
        <f>SUMIF(H24:M24,"x",$H$2:$M$2)</f>
        <v>1</v>
      </c>
      <c r="O24" s="13">
        <f>COUNTIFS(H24:M24,"x",H$4:M$4,"d")</f>
        <v>0</v>
      </c>
      <c r="P24" s="13">
        <f>COUNTIFS(H24:M24,"x",H$4:M$4,"w")</f>
        <v>0</v>
      </c>
      <c r="Q24" s="13">
        <f>COUNTIFS(H24:M24,"x",H$4:M$4,"v")</f>
        <v>0</v>
      </c>
      <c r="R24" s="13">
        <f>COUNTIFS(H24:M24,"x",H$4:M$4,"s")</f>
        <v>0</v>
      </c>
      <c r="S24" s="13">
        <f>COUNTIFS(H24:M24,"x",H$4:M$4,"m")</f>
        <v>0</v>
      </c>
      <c r="T24" s="13">
        <f>COUNTIFS(H24:M24,"x",H$4:M$4,"r")</f>
        <v>0</v>
      </c>
      <c r="U24" s="21">
        <f>SUMIF(H24:M24,"x",$H$3:$M$3)</f>
        <v>0</v>
      </c>
      <c r="W24" s="44" t="str">
        <f>IF(ISBLANK(C24),IF(AND((O24+P24)&gt;=($AD$2+$AE$2),OR(Q24&gt;=$AF$2,H24="x")),"Yes!",""),"x")</f>
        <v/>
      </c>
      <c r="X24" s="51" t="str">
        <f>IF(ISBLANK(D24),IF(W24="x",IF(AND((O24+P24)&gt;=($AD$3+$AE$3),OR(Q24&gt;=$AF$3,H24="x")),"Yes!",""),IF(W24="Yes!",IF(AND((O24+P24)&gt;=($AD$2+$AD$3+$AE$2+$AE$3),OR(Q24&gt;=($AF$3+$AF$2),H24="x")),"Yes!",""),"")),"x")</f>
        <v/>
      </c>
      <c r="Y24" s="51" t="str">
        <f>IF(ISBLANK(E24),IF(X24="x",IF(AND((O24+(P24-$AE$4)&gt;=$AD$4),(P24&gt;=$AE$4),OR(Q24&gt;=$AF$4,H24="x"),OR(R24,S24)),"Yes!",""),IF(AND(X24="Yes!",W24="x"),IF(AND((O24+(P24-($AE$4+$AE$3))&gt;=$AD$3+$AD$4),(P24&gt;=$AE$4),OR(Q24&gt;=($AF$3+$AF$4),H24="x"),OR(R24,S24)),"Yes!",""),IF(AND(X24="Yes!",W24="Yes!"),IF(AND((O24+(P24-($AE$4+$AE$3+$AE$2))&gt;=$AD$2+$AD$3+$AD$4),(P24&gt;=$AE$2+$AE$3+$AE$4),OR(Q24&gt;=($AF$2+$AF$3+$AF$4),H24="x"),OR(R24,S24)),"Yes!",""),""))),"x")</f>
        <v/>
      </c>
      <c r="Z24" s="51" t="str">
        <f>IF(ISBLANK(F24),IF(Y24="x",IF(AND(((O24+(P24-$AE$5))&gt;=$AD$5),(P24&gt;=$AE$5),OR(Q24&gt;=$AF$5,H24="x"),S24),"Yes!",""),IF(AND(Y24="Yes!",X24="x"),IF(AND(((O24+(P24-(#REF!+$AE22)))&gt;=$AD$5+$AD$4),(P24&gt;=$AE$5+$AE$4),OR(Q24&gt;=($AF$5+$AF$4),H24="x"),R24,S24),"Yes!",""),IF(AND(Y24="Yes!",X24="Yes!"),IF(AND((O24+(P24-($AE$5+$AE$4+$AE$3))&gt;=$AD$5+$AD$4+$AD$3),(P24&gt;=$AE$5+$AE$4+$AE$3),OR(Q24&gt;=($AF$5+$AF$4+$AF$3),H24="x"),R24,S24),"Yes!",""),""))),"x")</f>
        <v/>
      </c>
      <c r="AA24" s="52" t="str">
        <f>IF(ISBLANK(G24),IF(Z24="x",IF(AND((O24+(P24-$AE$6)&gt;=$AD$6),(P24&gt;=$AE$6),OR(Q24&gt;=$AF$6,H24="x"),T24),"Yes!",""),IF(AND(Z24="Yes!",Y24="x"),IF(AND((O24+(P24-($AD$6+$AD$5))&gt;=$AD$6+$AD$5),(P24&gt;=$AE$6+$AE$5),OR(Q24&gt;=($AF$6+$AF$5),H24="x"),S24,T24),"Yes!",""),IF(AND(Z24="Yes!",Y24="Yes!"),IF(AND((O24+(P24-($AD$6+$AD$5+$AD$4))&gt;=$AD$6+$AD$5+$AD$4),(P24&gt;=$AE$6+$AE$5+$AE$4),OR(Q24&gt;=($AF$6+$AF$5+$AF$4),H24="x"),S24,T24),"Yes!",""),""))),"x")</f>
        <v/>
      </c>
    </row>
    <row r="25" spans="1:38" ht="14.5">
      <c r="A25" s="5" t="s">
        <v>72</v>
      </c>
      <c r="B25" s="35" t="s">
        <v>73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77">
        <f>SUMIF(H25:M25,"x",$H$2:$M$2)</f>
        <v>0</v>
      </c>
      <c r="O25" s="13">
        <f>COUNTIFS(H25:M25,"x",H$4:M$4,"d")</f>
        <v>0</v>
      </c>
      <c r="P25" s="13">
        <f>COUNTIFS(H25:M25,"x",H$4:M$4,"w")</f>
        <v>0</v>
      </c>
      <c r="Q25" s="13">
        <f>COUNTIFS(H25:M25,"x",H$4:M$4,"v")</f>
        <v>0</v>
      </c>
      <c r="R25" s="13">
        <f>COUNTIFS(H25:M25,"x",H$4:M$4,"s")</f>
        <v>0</v>
      </c>
      <c r="S25" s="13">
        <f>COUNTIFS(H25:M25,"x",H$4:M$4,"m")</f>
        <v>0</v>
      </c>
      <c r="T25" s="13">
        <f>COUNTIFS(H25:M25,"x",H$4:M$4,"r")</f>
        <v>0</v>
      </c>
      <c r="U25" s="21">
        <f>SUMIF(H25:M25,"x",$H$3:$M$3)</f>
        <v>0</v>
      </c>
      <c r="W25" s="44" t="str">
        <f>IF(ISBLANK(C25),IF(AND((O25+P25)&gt;=($AD$2+$AE$2),OR(Q25&gt;=$AF$2,H25="x")),"Yes!",""),"x")</f>
        <v/>
      </c>
      <c r="X25" s="51" t="str">
        <f>IF(ISBLANK(D25),IF(W25="x",IF(AND((O25+P25)&gt;=($AD$3+$AE$3),OR(Q25&gt;=$AF$3,H25="x")),"Yes!",""),IF(W25="Yes!",IF(AND((O25+P25)&gt;=($AD$2+$AD$3+$AE$2+$AE$3),OR(Q25&gt;=($AF$3+$AF$2),H25="x")),"Yes!",""),"")),"x")</f>
        <v/>
      </c>
      <c r="Y25" s="51" t="str">
        <f>IF(ISBLANK(E25),IF(X25="x",IF(AND((O25+(P25-$AE$4)&gt;=$AD$4),(P25&gt;=$AE$4),OR(Q25&gt;=$AF$4,H25="x"),OR(R25,S25)),"Yes!",""),IF(AND(X25="Yes!",W25="x"),IF(AND((O25+(P25-($AE$4+$AE$3))&gt;=$AD$3+$AD$4),(P25&gt;=$AE$4),OR(Q25&gt;=($AF$3+$AF$4),H25="x"),OR(R25,S25)),"Yes!",""),IF(AND(X25="Yes!",W25="Yes!"),IF(AND((O25+(P25-($AE$4+$AE$3+$AE$2))&gt;=$AD$2+$AD$3+$AD$4),(P25&gt;=$AE$2+$AE$3+$AE$4),OR(Q25&gt;=($AF$2+$AF$3+$AF$4),H25="x"),OR(R25,S25)),"Yes!",""),""))),"x")</f>
        <v/>
      </c>
      <c r="Z25" s="51" t="str">
        <f>IF(ISBLANK(F25),IF(Y25="x",IF(AND(((O25+(P25-$AE$5))&gt;=$AD$5),(P25&gt;=$AE$5),OR(Q25&gt;=$AF$5,H25="x"),S25),"Yes!",""),IF(AND(Y25="Yes!",X25="x"),IF(AND(((O25+(P25-(#REF!+$AE23)))&gt;=$AD$5+$AD$4),(P25&gt;=$AE$5+$AE$4),OR(Q25&gt;=($AF$5+$AF$4),H25="x"),R25,S25),"Yes!",""),IF(AND(Y25="Yes!",X25="Yes!"),IF(AND((O25+(P25-($AE$5+$AE$4+$AE$3))&gt;=$AD$5+$AD$4+$AD$3),(P25&gt;=$AE$5+$AE$4+$AE$3),OR(Q25&gt;=($AF$5+$AF$4+$AF$3),H25="x"),R25,S25),"Yes!",""),""))),"x")</f>
        <v/>
      </c>
      <c r="AA25" s="52" t="str">
        <f>IF(ISBLANK(G25),IF(Z25="x",IF(AND((O25+(P25-$AE$6)&gt;=$AD$6),(P25&gt;=$AE$6),OR(Q25&gt;=$AF$6,H25="x"),T25),"Yes!",""),IF(AND(Z25="Yes!",Y25="x"),IF(AND((O25+(P25-($AD$6+$AD$5))&gt;=$AD$6+$AD$5),(P25&gt;=$AE$6+$AE$5),OR(Q25&gt;=($AF$6+$AF$5),H25="x"),S25,T25),"Yes!",""),IF(AND(Z25="Yes!",Y25="Yes!"),IF(AND((O25+(P25-($AD$6+$AD$5+$AD$4))&gt;=$AD$6+$AD$5+$AD$4),(P25&gt;=$AE$6+$AE$5+$AE$4),OR(Q25&gt;=($AF$6+$AF$5+$AF$4),H25="x"),S25,T25),"Yes!",""),""))),"x")</f>
        <v/>
      </c>
    </row>
    <row r="26" spans="1:38" ht="14.5">
      <c r="A26" s="6" t="s">
        <v>74</v>
      </c>
      <c r="B26" s="37" t="s">
        <v>75</v>
      </c>
      <c r="C26" s="87" t="s">
        <v>43</v>
      </c>
      <c r="D26" s="87" t="s">
        <v>43</v>
      </c>
      <c r="E26" s="87" t="s">
        <v>43</v>
      </c>
      <c r="F26" s="87"/>
      <c r="G26" s="88"/>
      <c r="H26" s="108" t="s">
        <v>43</v>
      </c>
      <c r="I26" s="227"/>
      <c r="J26" s="108" t="s">
        <v>43</v>
      </c>
      <c r="K26" s="108"/>
      <c r="L26" s="227"/>
      <c r="M26" s="227" t="s">
        <v>43</v>
      </c>
      <c r="N26" s="77">
        <f>SUMIF(H26:M26,"x",$H$2:$M$2)</f>
        <v>3</v>
      </c>
      <c r="O26" s="13">
        <f>COUNTIFS(H26:M26,"x",H$4:M$4,"d")</f>
        <v>1</v>
      </c>
      <c r="P26" s="13">
        <f>COUNTIFS(H26:M26,"x",H$4:M$4,"w")</f>
        <v>0</v>
      </c>
      <c r="Q26" s="13">
        <f>COUNTIFS(H26:M26,"x",H$4:M$4,"v")</f>
        <v>0</v>
      </c>
      <c r="R26" s="13">
        <f>COUNTIFS(H26:M26,"x",H$4:M$4,"s")</f>
        <v>0</v>
      </c>
      <c r="S26" s="13">
        <f>COUNTIFS(H26:M26,"x",H$4:M$4,"m")</f>
        <v>0</v>
      </c>
      <c r="T26" s="13">
        <f>COUNTIFS(H26:M26,"x",H$4:M$4,"r")</f>
        <v>0</v>
      </c>
      <c r="U26" s="21">
        <f>SUMIF(H26:M26,"x",$H$3:$M$3)</f>
        <v>37</v>
      </c>
      <c r="W26" s="139" t="str">
        <f>IF(ISBLANK(C26),IF(AND((O26+P26)&gt;=($AD$2+$AE$2),OR(Q26&gt;=$AF$2,H26="x")),"Yes!",""),"x")</f>
        <v>x</v>
      </c>
      <c r="X26" s="204" t="s">
        <v>43</v>
      </c>
      <c r="Y26" s="140" t="str">
        <f>IF(ISBLANK(E26),IF(X26="x",IF(AND((O26+(P26-$AE$4)&gt;=$AD$4),(P26&gt;=$AE$4),OR(Q26&gt;=$AF$4,H26="x"),OR(R26,S26)),"Yes!",""),IF(AND(X26="Yes!",W26="x"),IF(AND((O26+(P26-($AE$4+$AE$3))&gt;=$AD$3+$AD$4),(P26&gt;=$AE$4),OR(Q26&gt;=($AF$3+$AF$4),H26="x"),OR(R26,S26)),"Yes!",""),IF(AND(X26="Yes!",W26="Yes!"),IF(AND((O26+(P26-($AE$4+$AE$3+$AE$2))&gt;=$AD$2+$AD$3+$AD$4),(P26&gt;=$AE$2+$AE$3+$AE$4),OR(Q26&gt;=($AF$2+$AF$3+$AF$4),H26="x"),OR(R26,S26)),"Yes!",""),""))),"x")</f>
        <v>x</v>
      </c>
      <c r="Z26" s="51" t="str">
        <f>IF(ISBLANK(F26),IF(Y26="x",IF(AND(((O26+(P26-$AE$5))&gt;=$AD$5),(P26&gt;=$AE$5),OR(Q26&gt;=$AF$5,H26="x"),S26),"Yes!",""),IF(AND(Y26="Yes!",X26="x"),IF(AND(((O26+(P26-($AE22+$AE23)))&gt;=$AD$5+$AD$4),(P26&gt;=$AE$5+$AE$4),OR(Q26&gt;=($AF$5+$AF$4),H26="x"),R26,S26),"Yes!",""),IF(AND(Y26="Yes!",X26="Yes!"),IF(AND((O26+(P26-($AE$5+$AE$4+$AE$3))&gt;=$AD$5+$AD$4+$AD$3),(P26&gt;=$AE$5+$AE$4+$AE$3),OR(Q26&gt;=($AF$5+$AF$4+$AF$3),H26="x"),R26,S26),"Yes!",""),""))),"x")</f>
        <v/>
      </c>
      <c r="AA26" s="52" t="str">
        <f>IF(ISBLANK(G26),IF(Z26="x",IF(AND((O26+(P26-$AE$6)&gt;=$AD$6),(P26&gt;=$AE$6),OR(Q26&gt;=$AF$6,H26="x"),T26),"Yes!",""),IF(AND(Z26="Yes!",Y26="x"),IF(AND((O26+(P26-($AD$6+$AD$5))&gt;=$AD$6+$AD$5),(P26&gt;=$AE$6+$AE$5),OR(Q26&gt;=($AF$6+$AF$5),H26="x"),S26,T26),"Yes!",""),IF(AND(Z26="Yes!",Y26="Yes!"),IF(AND((O26+(P26-($AD$6+$AD$5+$AD$4))&gt;=$AD$6+$AD$5+$AD$4),(P26&gt;=$AE$6+$AE$5+$AE$4),OR(Q26&gt;=($AF$6+$AF$5+$AF$4),H26="x"),S26,T26),"Yes!",""),""))),"x")</f>
        <v/>
      </c>
    </row>
    <row r="27" spans="1:38" ht="14.5">
      <c r="A27" s="5" t="s">
        <v>76</v>
      </c>
      <c r="B27" s="35" t="s">
        <v>77</v>
      </c>
      <c r="C27" s="85" t="s">
        <v>43</v>
      </c>
      <c r="D27" s="85" t="s">
        <v>43</v>
      </c>
      <c r="E27" s="85"/>
      <c r="F27" s="85"/>
      <c r="G27" s="86"/>
      <c r="H27" s="108"/>
      <c r="I27" s="227"/>
      <c r="J27" s="108"/>
      <c r="K27" s="108"/>
      <c r="L27" s="227"/>
      <c r="M27" s="227"/>
      <c r="N27" s="77">
        <f>SUMIF(H27:M27,"x",$H$2:$M$2)</f>
        <v>0</v>
      </c>
      <c r="O27" s="13">
        <f>COUNTIFS(H27:M27,"x",H$4:M$4,"d")</f>
        <v>0</v>
      </c>
      <c r="P27" s="13">
        <f>COUNTIFS(H27:M27,"x",H$4:M$4,"w")</f>
        <v>0</v>
      </c>
      <c r="Q27" s="13">
        <f>COUNTIFS(H27:M27,"x",H$4:M$4,"v")</f>
        <v>0</v>
      </c>
      <c r="R27" s="13">
        <f>COUNTIFS(H27:M27,"x",H$4:M$4,"s")</f>
        <v>0</v>
      </c>
      <c r="S27" s="13">
        <f>COUNTIFS(H27:M27,"x",H$4:M$4,"m")</f>
        <v>0</v>
      </c>
      <c r="T27" s="13">
        <f>COUNTIFS(H27:M27,"x",H$4:M$4,"r")</f>
        <v>0</v>
      </c>
      <c r="U27" s="21">
        <f>SUMIF(H27:M27,"x",$H$3:$M$3)</f>
        <v>0</v>
      </c>
      <c r="W27" s="139" t="str">
        <f>IF(ISBLANK(C27),IF(AND((O27+P27)&gt;=($AD$2+$AE$2),OR(Q27&gt;=$AF$2,H27="x")),"Yes!",""),"x")</f>
        <v>x</v>
      </c>
      <c r="X27" s="140" t="str">
        <f>IF(ISBLANK(D27),IF(W27="x",IF(AND((O27+P27)&gt;=($AD$3+$AE$3),OR(Q27&gt;=$AF$3,H27="x")),"Yes!",""),IF(W27="Yes!",IF(AND((O27+P27)&gt;=($AD$2+$AD$3+$AE$2+$AE$3),OR(Q27&gt;=($AF$3+$AF$2),H27="x")),"Yes!",""),"")),"x")</f>
        <v>x</v>
      </c>
      <c r="Y27" s="51" t="str">
        <f>IF(ISBLANK(E27),IF(X27="x",IF(AND((O27+(P27-$AE$4)&gt;=$AD$4),(P27&gt;=$AE$4),OR(Q27&gt;=$AF$4,H27="x"),OR(R27,S27)),"Yes!",""),IF(AND(X27="Yes!",W27="x"),IF(AND((O27+(P27-($AE$4+$AE$3))&gt;=$AD$3+$AD$4),(P27&gt;=$AE$4),OR(Q27&gt;=($AF$3+$AF$4),H27="x"),OR(R27,S27)),"Yes!",""),IF(AND(X27="Yes!",W27="Yes!"),IF(AND((O27+(P27-($AE$4+$AE$3+$AE$2))&gt;=$AD$2+$AD$3+$AD$4),(P27&gt;=$AE$2+$AE$3+$AE$4),OR(Q27&gt;=($AF$2+$AF$3+$AF$4),H27="x"),OR(R27,S27)),"Yes!",""),""))),"x")</f>
        <v/>
      </c>
      <c r="Z27" s="51" t="str">
        <f>IF(ISBLANK(F27),IF(Y27="x",IF(AND(((O27+(P27-$AE$5))&gt;=$AD$5),(P27&gt;=$AE$5),OR(Q27&gt;=$AF$5,H27="x"),S27),"Yes!",""),IF(AND(Y27="Yes!",X27="x"),IF(AND(((O27+(P27-($AE23+$AE24)))&gt;=$AD$5+$AD$4),(P27&gt;=$AE$5+$AE$4),OR(Q27&gt;=($AF$5+$AF$4),H27="x"),R27,S27),"Yes!",""),IF(AND(Y27="Yes!",X27="Yes!"),IF(AND((O27+(P27-($AE$5+$AE$4+$AE$3))&gt;=$AD$5+$AD$4+$AD$3),(P27&gt;=$AE$5+$AE$4+$AE$3),OR(Q27&gt;=($AF$5+$AF$4+$AF$3),H27="x"),R27,S27),"Yes!",""),""))),"x")</f>
        <v/>
      </c>
      <c r="AA27" s="52" t="str">
        <f>IF(ISBLANK(G27),IF(Z27="x",IF(AND((O27+(P27-$AE$6)&gt;=$AD$6),(P27&gt;=$AE$6),OR(Q27&gt;=$AF$6,H27="x"),T27),"Yes!",""),IF(AND(Z27="Yes!",Y27="x"),IF(AND((O27+(P27-($AD$6+$AD$5))&gt;=$AD$6+$AD$5),(P27&gt;=$AE$6+$AE$5),OR(Q27&gt;=($AF$6+$AF$5),H27="x"),S27,T27),"Yes!",""),IF(AND(Z27="Yes!",Y27="Yes!"),IF(AND((O27+(P27-($AD$6+$AD$5+$AD$4))&gt;=$AD$6+$AD$5+$AD$4),(P27&gt;=$AE$6+$AE$5+$AE$4),OR(Q27&gt;=($AF$6+$AF$5+$AF$4),H27="x"),S27,T27),"Yes!",""),""))),"x")</f>
        <v/>
      </c>
    </row>
    <row r="28" spans="1:38" ht="14.5">
      <c r="A28" s="5" t="s">
        <v>76</v>
      </c>
      <c r="B28" s="35" t="s">
        <v>78</v>
      </c>
      <c r="C28" s="85" t="s">
        <v>43</v>
      </c>
      <c r="D28" s="85" t="s">
        <v>43</v>
      </c>
      <c r="E28" s="85"/>
      <c r="F28" s="85"/>
      <c r="G28" s="86"/>
      <c r="H28" s="108"/>
      <c r="I28" s="227"/>
      <c r="J28" s="108"/>
      <c r="K28" s="108"/>
      <c r="L28" s="227"/>
      <c r="M28" s="227"/>
      <c r="N28" s="77">
        <f>SUMIF(H28:M28,"x",$H$2:$M$2)</f>
        <v>0</v>
      </c>
      <c r="O28" s="13">
        <f>COUNTIFS(H28:M28,"x",H$4:M$4,"d")</f>
        <v>0</v>
      </c>
      <c r="P28" s="13">
        <f>COUNTIFS(H28:M28,"x",H$4:M$4,"w")</f>
        <v>0</v>
      </c>
      <c r="Q28" s="13">
        <f>COUNTIFS(H28:M28,"x",H$4:M$4,"v")</f>
        <v>0</v>
      </c>
      <c r="R28" s="13">
        <f>COUNTIFS(H28:M28,"x",H$4:M$4,"s")</f>
        <v>0</v>
      </c>
      <c r="S28" s="13">
        <f>COUNTIFS(H28:M28,"x",H$4:M$4,"m")</f>
        <v>0</v>
      </c>
      <c r="T28" s="13">
        <f>COUNTIFS(H28:M28,"x",H$4:M$4,"r")</f>
        <v>0</v>
      </c>
      <c r="U28" s="21">
        <f>SUMIF(H28:M28,"x",$H$3:$M$3)</f>
        <v>0</v>
      </c>
      <c r="W28" s="139" t="str">
        <f>IF(ISBLANK(C28),IF(AND((O28+P28)&gt;=($AD$2+$AE$2),OR(Q28&gt;=$AF$2,H28="x")),"Yes!",""),"x")</f>
        <v>x</v>
      </c>
      <c r="X28" s="140" t="str">
        <f>IF(ISBLANK(D28),IF(W28="x",IF(AND((O28+P28)&gt;=($AD$3+$AE$3),OR(Q28&gt;=$AF$3,H28="x")),"Yes!",""),IF(W28="Yes!",IF(AND((O28+P28)&gt;=($AD$2+$AD$3+$AE$2+$AE$3),OR(Q28&gt;=($AF$3+$AF$2),H28="x")),"Yes!",""),"")),"x")</f>
        <v>x</v>
      </c>
      <c r="Y28" s="51" t="str">
        <f>IF(ISBLANK(E28),IF(X28="x",IF(AND((O28+(P28-$AE$4)&gt;=$AD$4),(P28&gt;=$AE$4),OR(Q28&gt;=$AF$4,H28="x"),OR(R28,S28)),"Yes!",""),IF(AND(X28="Yes!",W28="x"),IF(AND((O28+(P28-($AE$4+$AE$3))&gt;=$AD$3+$AD$4),(P28&gt;=$AE$4),OR(Q28&gt;=($AF$3+$AF$4),H28="x"),OR(R28,S28)),"Yes!",""),IF(AND(X28="Yes!",W28="Yes!"),IF(AND((O28+(P28-($AE$4+$AE$3+$AE$2))&gt;=$AD$2+$AD$3+$AD$4),(P28&gt;=$AE$2+$AE$3+$AE$4),OR(Q28&gt;=($AF$2+$AF$3+$AF$4),H28="x"),OR(R28,S28)),"Yes!",""),""))),"x")</f>
        <v/>
      </c>
      <c r="Z28" s="51" t="str">
        <f>IF(ISBLANK(F28),IF(Y28="x",IF(AND(((O28+(P28-$AE$5))&gt;=$AD$5),(P28&gt;=$AE$5),OR(Q28&gt;=$AF$5,H28="x"),S28),"Yes!",""),IF(AND(Y28="Yes!",X28="x"),IF(AND(((O28+(P28-($AE24+$AE26)))&gt;=$AD$5+$AD$4),(P28&gt;=$AE$5+$AE$4),OR(Q28&gt;=($AF$5+$AF$4),H28="x"),R28,S28),"Yes!",""),IF(AND(Y28="Yes!",X28="Yes!"),IF(AND((O28+(P28-($AE$5+$AE$4+$AE$3))&gt;=$AD$5+$AD$4+$AD$3),(P28&gt;=$AE$5+$AE$4+$AE$3),OR(Q28&gt;=($AF$5+$AF$4+$AF$3),H28="x"),R28,S28),"Yes!",""),""))),"x")</f>
        <v/>
      </c>
      <c r="AA28" s="52" t="str">
        <f>IF(ISBLANK(G28),IF(Z28="x",IF(AND((O28+(P28-$AE$6)&gt;=$AD$6),(P28&gt;=$AE$6),OR(Q28&gt;=$AF$6,H28="x"),T28),"Yes!",""),IF(AND(Z28="Yes!",Y28="x"),IF(AND((O28+(P28-($AD$6+$AD$5))&gt;=$AD$6+$AD$5),(P28&gt;=$AE$6+$AE$5),OR(Q28&gt;=($AF$6+$AF$5),H28="x"),S28,T28),"Yes!",""),IF(AND(Z28="Yes!",Y28="Yes!"),IF(AND((O28+(P28-($AD$6+$AD$5+$AD$4))&gt;=$AD$6+$AD$5+$AD$4),(P28&gt;=$AE$6+$AE$5+$AE$4),OR(Q28&gt;=($AF$6+$AF$5+$AF$4),H28="x"),S28,T28),"Yes!",""),""))),"x")</f>
        <v/>
      </c>
    </row>
    <row r="29" spans="1:38" ht="14.5">
      <c r="A29" s="5" t="s">
        <v>79</v>
      </c>
      <c r="B29" s="35" t="s">
        <v>80</v>
      </c>
      <c r="C29" s="85" t="s">
        <v>43</v>
      </c>
      <c r="D29" s="85" t="s">
        <v>43</v>
      </c>
      <c r="E29" s="85" t="s">
        <v>43</v>
      </c>
      <c r="F29" s="85" t="s">
        <v>43</v>
      </c>
      <c r="G29" s="86"/>
      <c r="H29" s="108"/>
      <c r="I29" s="227"/>
      <c r="J29" s="108" t="s">
        <v>43</v>
      </c>
      <c r="K29" s="108" t="s">
        <v>43</v>
      </c>
      <c r="L29" s="227"/>
      <c r="M29" s="227"/>
      <c r="N29" s="77">
        <f>SUMIF(H29:M29,"x",$H$2:$M$2)</f>
        <v>3</v>
      </c>
      <c r="O29" s="13">
        <f>COUNTIFS(H29:M29,"x",H$4:M$4,"d")</f>
        <v>1</v>
      </c>
      <c r="P29" s="13">
        <f>COUNTIFS(H29:M29,"x",H$4:M$4,"w")</f>
        <v>0</v>
      </c>
      <c r="Q29" s="13">
        <f>COUNTIFS(H29:M29,"x",H$4:M$4,"v")</f>
        <v>1</v>
      </c>
      <c r="R29" s="13">
        <f>COUNTIFS(H29:M29,"x",H$4:M$4,"s")</f>
        <v>0</v>
      </c>
      <c r="S29" s="13">
        <f>COUNTIFS(H29:M29,"x",H$4:M$4,"m")</f>
        <v>0</v>
      </c>
      <c r="T29" s="13">
        <f>COUNTIFS(H29:M29,"x",H$4:M$4,"r")</f>
        <v>0</v>
      </c>
      <c r="U29" s="21">
        <f>SUMIF(H29:M29,"x",$H$3:$M$3)</f>
        <v>37</v>
      </c>
      <c r="W29" s="139" t="str">
        <f>IF(ISBLANK(C29),IF(AND((O29+P29)&gt;=($AD$2+$AE$2),OR(Q29&gt;=$AF$2,H29="x")),"Yes!",""),"x")</f>
        <v>x</v>
      </c>
      <c r="X29" s="140" t="str">
        <f>IF(ISBLANK(D29),IF(W29="x",IF(AND((O29+P29)&gt;=($AD$3+$AE$3),OR(Q29&gt;=$AF$3,H29="x")),"Yes!",""),IF(W29="Yes!",IF(AND((O29+P29)&gt;=($AD$2+$AD$3+$AE$2+$AE$3),OR(Q29&gt;=($AF$3+$AF$2),H29="x")),"Yes!",""),"")),"x")</f>
        <v>x</v>
      </c>
      <c r="Y29" s="140" t="str">
        <f>IF(ISBLANK(E29),IF(X29="x",IF(AND((O29+(P29-$AE$4)&gt;=$AD$4),(P29&gt;=$AE$4),OR(Q29&gt;=$AF$4,H29="x"),OR(R29,S29)),"Yes!",""),IF(AND(X29="Yes!",W29="x"),IF(AND((O29+(P29-($AE$4+$AE$3))&gt;=$AD$3+$AD$4),(P29&gt;=$AE$4),OR(Q29&gt;=($AF$3+$AF$4),H29="x"),OR(R29,S29)),"Yes!",""),IF(AND(X29="Yes!",W29="Yes!"),IF(AND((O29+(P29-($AE$4+$AE$3+$AE$2))&gt;=$AD$2+$AD$3+$AD$4),(P29&gt;=$AE$2+$AE$3+$AE$4),OR(Q29&gt;=($AF$2+$AF$3+$AF$4),H29="x"),OR(R29,S29)),"Yes!",""),""))),"x")</f>
        <v>x</v>
      </c>
      <c r="Z29" s="140" t="str">
        <f>IF(ISBLANK(F29),IF(Y29="x",IF(AND(((O29+(P29-$AE$5))&gt;=$AD$5),(P29&gt;=$AE$5),OR(Q29&gt;=$AF$5,H29="x"),S29),"Yes!",""),IF(AND(Y29="Yes!",X29="x"),IF(AND(((O29+(P29-($AE28+#REF!)))&gt;=$AD$5+$AD$4),(P29&gt;=$AE$5+$AE$4),OR(Q29&gt;=($AF$5+$AF$4),H29="x"),R29,S29),"Yes!",""),IF(AND(Y29="Yes!",X29="Yes!"),IF(AND((O29+(P29-($AE$5+$AE$4+$AE$3))&gt;=$AD$5+$AD$4+$AD$3),(P29&gt;=$AE$5+$AE$4+$AE$3),OR(Q29&gt;=($AF$5+$AF$4+$AF$3),H29="x"),R29,S29),"Yes!",""),""))),"x")</f>
        <v>x</v>
      </c>
      <c r="AA29" s="52" t="str">
        <f>IF(ISBLANK(G29),IF(Z29="x",IF(AND((O29+(P29-$AE$6)&gt;=$AD$6),(P29&gt;=$AE$6),OR(Q29&gt;=$AF$6,H29="x"),T29),"Yes!",""),IF(AND(Z29="Yes!",Y29="x"),IF(AND((O29+(P29-($AD$6+$AD$5))&gt;=$AD$6+$AD$5),(P29&gt;=$AE$6+$AE$5),OR(Q29&gt;=($AF$6+$AF$5),H29="x"),S29,T29),"Yes!",""),IF(AND(Z29="Yes!",Y29="Yes!"),IF(AND((O29+(P29-($AD$6+$AD$5+$AD$4))&gt;=$AD$6+$AD$5+$AD$4),(P29&gt;=$AE$6+$AE$5+$AE$4),OR(Q29&gt;=($AF$6+$AF$5+$AF$4),H29="x"),S29,T29),"Yes!",""),""))),"x")</f>
        <v/>
      </c>
    </row>
    <row r="30" spans="1:38" ht="14.5">
      <c r="A30" s="5" t="s">
        <v>81</v>
      </c>
      <c r="B30" s="35" t="s">
        <v>82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 t="s">
        <v>43</v>
      </c>
      <c r="N30" s="77">
        <f>SUMIF(H30:M30,"x",$H$2:$M$2)</f>
        <v>1</v>
      </c>
      <c r="O30" s="13">
        <f>COUNTIFS(H30:M30,"x",H$4:M$4,"d")</f>
        <v>0</v>
      </c>
      <c r="P30" s="13">
        <f>COUNTIFS(H30:M30,"x",H$4:M$4,"w")</f>
        <v>0</v>
      </c>
      <c r="Q30" s="13">
        <f>COUNTIFS(H30:M30,"x",H$4:M$4,"v")</f>
        <v>0</v>
      </c>
      <c r="R30" s="13">
        <f>COUNTIFS(H30:M30,"x",H$4:M$4,"s")</f>
        <v>0</v>
      </c>
      <c r="S30" s="13">
        <f>COUNTIFS(H30:M30,"x",H$4:M$4,"m")</f>
        <v>0</v>
      </c>
      <c r="T30" s="13">
        <f>COUNTIFS(H30:M30,"x",H$4:M$4,"r")</f>
        <v>0</v>
      </c>
      <c r="U30" s="21">
        <f>SUMIF(H30:M30,"x",$H$3:$M$3)</f>
        <v>0</v>
      </c>
      <c r="W30" s="225" t="str">
        <f>IF(ISBLANK(C30),IF(AND((O30+P30)&gt;=($AD$2+$AE$2),OR(Q30&gt;=$AF$2,H30="x")),"Yes!",""),"x")</f>
        <v/>
      </c>
      <c r="X30" s="226" t="str">
        <f>IF(ISBLANK(D30),IF(W30="x",IF(AND((O30+P30)&gt;=($AD$3+$AE$3),OR(Q30&gt;=$AF$3,H30="x")),"Yes!",""),IF(W30="Yes!",IF(AND((O30+P30)&gt;=($AD$2+$AD$3+$AE$2+$AE$3),OR(Q30&gt;=($AF$3+$AF$2),H30="x")),"Yes!",""),"")),"x")</f>
        <v/>
      </c>
      <c r="Y30" s="226" t="str">
        <f>IF(ISBLANK(E30),IF(X30="x",IF(AND((O30+(P30-$AE$4)&gt;=$AD$4),(P30&gt;=$AE$4),OR(Q30&gt;=$AF$4,H30="x"),OR(R30,S30)),"Yes!",""),IF(AND(X30="Yes!",W30="x"),IF(AND((O30+(P30-($AE$4+$AE$3))&gt;=$AD$3+$AD$4),(P30&gt;=$AE$4),OR(Q30&gt;=($AF$3+$AF$4),H30="x"),OR(R30,S30)),"Yes!",""),IF(AND(X30="Yes!",W30="Yes!"),IF(AND((O30+(P30-($AE$4+$AE$3+$AE$2))&gt;=$AD$2+$AD$3+$AD$4),(P30&gt;=$AE$2+$AE$3+$AE$4),OR(Q30&gt;=($AF$2+$AF$3+$AF$4),H30="x"),OR(R30,S30)),"Yes!",""),""))),"x")</f>
        <v/>
      </c>
      <c r="Z30" s="226" t="str">
        <f>IF(ISBLANK(F30),IF(Y30="x",IF(AND(((O30+(P30-$AE$5))&gt;=$AD$5),(P30&gt;=$AE$5),OR(Q30&gt;=$AF$5,H30="x"),S30),"Yes!",""),IF(AND(Y30="Yes!",X30="x"),IF(AND(((O30+(P30-($AE29+#REF!)))&gt;=$AD$5+$AD$4),(P30&gt;=$AE$5+$AE$4),OR(Q30&gt;=($AF$5+$AF$4),H30="x"),R30,S30),"Yes!",""),IF(AND(Y30="Yes!",X30="Yes!"),IF(AND((O30+(P30-($AE$5+$AE$4+$AE$3))&gt;=$AD$5+$AD$4+$AD$3),(P30&gt;=$AE$5+$AE$4+$AE$3),OR(Q30&gt;=($AF$5+$AF$4+$AF$3),H30="x"),R30,S30),"Yes!",""),""))),"x")</f>
        <v/>
      </c>
      <c r="AA30" s="52" t="str">
        <f>IF(ISBLANK(G30),IF(Z30="x",IF(AND((O30+(P30-$AE$6)&gt;=$AD$6),(P30&gt;=$AE$6),OR(Q30&gt;=$AF$6,H30="x"),T30),"Yes!",""),IF(AND(Z30="Yes!",Y30="x"),IF(AND((O30+(P30-($AD$6+$AD$5))&gt;=$AD$6+$AD$5),(P30&gt;=$AE$6+$AE$5),OR(Q30&gt;=($AF$6+$AF$5),H30="x"),S30,T30),"Yes!",""),IF(AND(Z30="Yes!",Y30="Yes!"),IF(AND((O30+(P30-($AD$6+$AD$5+$AD$4))&gt;=$AD$6+$AD$5+$AD$4),(P30&gt;=$AE$6+$AE$5+$AE$4),OR(Q30&gt;=($AF$6+$AF$5+$AF$4),H30="x"),S30,T30),"Yes!",""),""))),"x")</f>
        <v/>
      </c>
    </row>
    <row r="31" spans="1:38" ht="14.5">
      <c r="A31" s="5" t="s">
        <v>81</v>
      </c>
      <c r="B31" s="35" t="s">
        <v>83</v>
      </c>
      <c r="C31" s="85" t="s">
        <v>43</v>
      </c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43</v>
      </c>
      <c r="N31" s="77">
        <f>SUMIF(H31:M31,"x",$H$2:$M$2)</f>
        <v>1</v>
      </c>
      <c r="O31" s="13">
        <f>COUNTIFS(H31:M31,"x",H$4:M$4,"d")</f>
        <v>0</v>
      </c>
      <c r="P31" s="13">
        <f>COUNTIFS(H31:M31,"x",H$4:M$4,"w")</f>
        <v>0</v>
      </c>
      <c r="Q31" s="13">
        <f>COUNTIFS(H31:M31,"x",H$4:M$4,"v")</f>
        <v>0</v>
      </c>
      <c r="R31" s="13">
        <f>COUNTIFS(H31:M31,"x",H$4:M$4,"s")</f>
        <v>0</v>
      </c>
      <c r="S31" s="13">
        <f>COUNTIFS(H31:M31,"x",H$4:M$4,"m")</f>
        <v>0</v>
      </c>
      <c r="T31" s="13">
        <f>COUNTIFS(H31:M31,"x",H$4:M$4,"r")</f>
        <v>0</v>
      </c>
      <c r="U31" s="21">
        <f>SUMIF(H31:M31,"x",$H$3:$M$3)</f>
        <v>0</v>
      </c>
      <c r="W31" s="139" t="str">
        <f>IF(ISBLANK(C31),IF(AND((O31+P31)&gt;=($AD$2+$AE$2),OR(Q31&gt;=$AF$2,H31="x")),"Yes!",""),"x")</f>
        <v>x</v>
      </c>
      <c r="X31" s="51" t="str">
        <f>IF(ISBLANK(D31),IF(W31="x",IF(AND((O31+P31)&gt;=($AD$3+$AE$3),OR(Q31&gt;=$AF$3,H31="x")),"Yes!",""),IF(W31="Yes!",IF(AND((O31+P31)&gt;=($AD$2+$AD$3+$AE$2+$AE$3),OR(Q31&gt;=($AF$3+$AF$2),H31="x")),"Yes!",""),"")),"x")</f>
        <v/>
      </c>
      <c r="Y31" s="51" t="str">
        <f>IF(ISBLANK(E31),IF(X31="x",IF(AND((O31+(P31-$AE$4)&gt;=$AD$4),(P31&gt;=$AE$4),OR(Q31&gt;=$AF$4,H31="x"),OR(R31,S31)),"Yes!",""),IF(AND(X31="Yes!",W31="x"),IF(AND((O31+(P31-($AE$4+$AE$3))&gt;=$AD$3+$AD$4),(P31&gt;=$AE$4),OR(Q31&gt;=($AF$3+$AF$4),H31="x"),OR(R31,S31)),"Yes!",""),IF(AND(X31="Yes!",W31="Yes!"),IF(AND((O31+(P31-($AE$4+$AE$3+$AE$2))&gt;=$AD$2+$AD$3+$AD$4),(P31&gt;=$AE$2+$AE$3+$AE$4),OR(Q31&gt;=($AF$2+$AF$3+$AF$4),H31="x"),OR(R31,S31)),"Yes!",""),""))),"x")</f>
        <v/>
      </c>
      <c r="Z31" s="51" t="str">
        <f>IF(ISBLANK(F31),IF(Y31="x",IF(AND(((O31+(P31-$AE$5))&gt;=$AD$5),(P31&gt;=$AE$5),OR(Q31&gt;=$AF$5,H31="x"),S31),"Yes!",""),IF(AND(Y31="Yes!",X31="x"),IF(AND(((O31+(P31-($AE29+#REF!)))&gt;=$AD$5+$AD$4),(P31&gt;=$AE$5+$AE$4),OR(Q31&gt;=($AF$5+$AF$4),H31="x"),R31,S31),"Yes!",""),IF(AND(Y31="Yes!",X31="Yes!"),IF(AND((O31+(P31-($AE$5+$AE$4+$AE$3))&gt;=$AD$5+$AD$4+$AD$3),(P31&gt;=$AE$5+$AE$4+$AE$3),OR(Q31&gt;=($AF$5+$AF$4+$AF$3),H31="x"),R31,S31),"Yes!",""),""))),"x")</f>
        <v/>
      </c>
      <c r="AA31" s="52" t="str">
        <f>IF(ISBLANK(G31),IF(Z31="x",IF(AND((O31+(P31-$AE$6)&gt;=$AD$6),(P31&gt;=$AE$6),OR(Q31&gt;=$AF$6,H31="x"),T31),"Yes!",""),IF(AND(Z31="Yes!",Y31="x"),IF(AND((O31+(P31-($AD$6+$AD$5))&gt;=$AD$6+$AD$5),(P31&gt;=$AE$6+$AE$5),OR(Q31&gt;=($AF$6+$AF$5),H31="x"),S31,T31),"Yes!",""),IF(AND(Z31="Yes!",Y31="Yes!"),IF(AND((O31+(P31-($AD$6+$AD$5+$AD$4))&gt;=$AD$6+$AD$5+$AD$4),(P31&gt;=$AE$6+$AE$5+$AE$4),OR(Q31&gt;=($AF$6+$AF$5+$AF$4),H31="x"),S31,T31),"Yes!",""),""))),"x")</f>
        <v/>
      </c>
    </row>
    <row r="32" spans="1:38" ht="14.5">
      <c r="A32" s="5" t="s">
        <v>84</v>
      </c>
      <c r="B32" s="35" t="s">
        <v>85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 t="s">
        <v>43</v>
      </c>
      <c r="N32" s="77">
        <f>SUMIF(H32:M32,"x",$H$2:$M$2)</f>
        <v>1</v>
      </c>
      <c r="O32" s="13">
        <f>COUNTIFS(H32:M32,"x",H$4:M$4,"d")</f>
        <v>0</v>
      </c>
      <c r="P32" s="13">
        <f>COUNTIFS(H32:M32,"x",H$4:M$4,"w")</f>
        <v>0</v>
      </c>
      <c r="Q32" s="13">
        <f>COUNTIFS(H32:M32,"x",H$4:M$4,"v")</f>
        <v>0</v>
      </c>
      <c r="R32" s="13">
        <f>COUNTIFS(H32:M32,"x",H$4:M$4,"s")</f>
        <v>0</v>
      </c>
      <c r="S32" s="13">
        <f>COUNTIFS(H32:M32,"x",H$4:M$4,"m")</f>
        <v>0</v>
      </c>
      <c r="T32" s="13">
        <f>COUNTIFS(H32:M32,"x",H$4:M$4,"r")</f>
        <v>0</v>
      </c>
      <c r="U32" s="21">
        <f>SUMIF(H32:M32,"x",$H$3:$M$3)</f>
        <v>0</v>
      </c>
      <c r="W32" s="44" t="str">
        <f>IF(ISBLANK(C32),IF(AND((O32+P32)&gt;=($AD$2+$AE$2),OR(Q32&gt;=$AF$2,H32="x")),"Yes!",""),"x")</f>
        <v/>
      </c>
      <c r="X32" s="51" t="str">
        <f>IF(ISBLANK(D32),IF(W32="x",IF(AND((O32+P32)&gt;=($AD$3+$AE$3),OR(Q32&gt;=$AF$3,H32="x")),"Yes!",""),IF(W32="Yes!",IF(AND((O32+P32)&gt;=($AD$2+$AD$3+$AE$2+$AE$3),OR(Q32&gt;=($AF$3+$AF$2),H32="x")),"Yes!",""),"")),"x")</f>
        <v/>
      </c>
      <c r="Y32" s="51" t="str">
        <f>IF(ISBLANK(E32),IF(X32="x",IF(AND((O32+(P32-$AE$4)&gt;=$AD$4),(P32&gt;=$AE$4),OR(Q32&gt;=$AF$4,H32="x"),OR(R32,S32)),"Yes!",""),IF(AND(X32="Yes!",W32="x"),IF(AND((O32+(P32-($AE$4+$AE$3))&gt;=$AD$3+$AD$4),(P32&gt;=$AE$4),OR(Q32&gt;=($AF$3+$AF$4),H32="x"),OR(R32,S32)),"Yes!",""),IF(AND(X32="Yes!",W32="Yes!"),IF(AND((O32+(P32-($AE$4+$AE$3+$AE$2))&gt;=$AD$2+$AD$3+$AD$4),(P32&gt;=$AE$2+$AE$3+$AE$4),OR(Q32&gt;=($AF$2+$AF$3+$AF$4),H32="x"),OR(R32,S32)),"Yes!",""),""))),"x")</f>
        <v/>
      </c>
      <c r="Z32" s="51" t="str">
        <f>IF(ISBLANK(F32),IF(Y32="x",IF(AND(((O32+(P32-$AE$5))&gt;=$AD$5),(P32&gt;=$AE$5),OR(Q32&gt;=$AF$5,H32="x"),S32),"Yes!",""),IF(AND(Y32="Yes!",X32="x"),IF(AND(((O32+(P32-(#REF!+#REF!)))&gt;=$AD$5+$AD$4),(P32&gt;=$AE$5+$AE$4),OR(Q32&gt;=($AF$5+$AF$4),H32="x"),R32,S32),"Yes!",""),IF(AND(Y32="Yes!",X32="Yes!"),IF(AND((O32+(P32-($AE$5+$AE$4+$AE$3))&gt;=$AD$5+$AD$4+$AD$3),(P32&gt;=$AE$5+$AE$4+$AE$3),OR(Q32&gt;=($AF$5+$AF$4+$AF$3),H32="x"),R32,S32),"Yes!",""),""))),"x")</f>
        <v/>
      </c>
      <c r="AA32" s="52" t="str">
        <f>IF(ISBLANK(G32),IF(Z32="x",IF(AND((O32+(P32-$AE$6)&gt;=$AD$6),(P32&gt;=$AE$6),OR(Q32&gt;=$AF$6,H32="x"),T32),"Yes!",""),IF(AND(Z32="Yes!",Y32="x"),IF(AND((O32+(P32-($AD$6+$AD$5))&gt;=$AD$6+$AD$5),(P32&gt;=$AE$6+$AE$5),OR(Q32&gt;=($AF$6+$AF$5),H32="x"),S32,T32),"Yes!",""),IF(AND(Z32="Yes!",Y32="Yes!"),IF(AND((O32+(P32-($AD$6+$AD$5+$AD$4))&gt;=$AD$6+$AD$5+$AD$4),(P32&gt;=$AE$6+$AE$5+$AE$4),OR(Q32&gt;=($AF$6+$AF$5+$AF$4),H32="x"),S32,T32),"Yes!",""),""))),"x")</f>
        <v/>
      </c>
    </row>
    <row r="33" spans="1:27" ht="14.5">
      <c r="A33" s="5" t="s">
        <v>84</v>
      </c>
      <c r="B33" s="35" t="s">
        <v>86</v>
      </c>
      <c r="C33" s="85" t="s">
        <v>43</v>
      </c>
      <c r="D33" s="85"/>
      <c r="E33" s="85"/>
      <c r="F33" s="85"/>
      <c r="G33" s="86"/>
      <c r="H33" s="108" t="s">
        <v>43</v>
      </c>
      <c r="I33" s="227"/>
      <c r="J33" s="108"/>
      <c r="K33" s="108"/>
      <c r="L33" s="227"/>
      <c r="M33" s="227" t="s">
        <v>43</v>
      </c>
      <c r="N33" s="77">
        <f>SUMIF(H33:M33,"x",$H$2:$M$2)</f>
        <v>1</v>
      </c>
      <c r="O33" s="13">
        <f>COUNTIFS(H33:M33,"x",H$4:M$4,"d")</f>
        <v>0</v>
      </c>
      <c r="P33" s="13">
        <f>COUNTIFS(H33:M33,"x",H$4:M$4,"w")</f>
        <v>0</v>
      </c>
      <c r="Q33" s="13">
        <f>COUNTIFS(H33:M33,"x",H$4:M$4,"v")</f>
        <v>0</v>
      </c>
      <c r="R33" s="13">
        <f>COUNTIFS(H33:M33,"x",H$4:M$4,"s")</f>
        <v>0</v>
      </c>
      <c r="S33" s="13">
        <f>COUNTIFS(H33:M33,"x",H$4:M$4,"m")</f>
        <v>0</v>
      </c>
      <c r="T33" s="13">
        <f>COUNTIFS(H33:M33,"x",H$4:M$4,"r")</f>
        <v>0</v>
      </c>
      <c r="U33" s="21">
        <f>SUMIF(H33:M33,"x",$H$3:$M$3)</f>
        <v>0</v>
      </c>
      <c r="W33" s="139" t="str">
        <f>IF(ISBLANK(C33),IF(AND((O33+P33)&gt;=($AD$2+$AE$2),OR(Q33&gt;=$AF$2,H33="x")),"Yes!",""),"x")</f>
        <v>x</v>
      </c>
      <c r="X33" s="51" t="str">
        <f>IF(ISBLANK(D33),IF(W33="x",IF(AND((O33+P33)&gt;=($AD$3+$AE$3),OR(Q33&gt;=$AF$3,H33="x")),"Yes!",""),IF(W33="Yes!",IF(AND((O33+P33)&gt;=($AD$2+$AD$3+$AE$2+$AE$3),OR(Q33&gt;=($AF$3+$AF$2),H33="x")),"Yes!",""),"")),"x")</f>
        <v/>
      </c>
      <c r="Y33" s="51" t="str">
        <f>IF(ISBLANK(E33),IF(X33="x",IF(AND((O33+(P33-$AE$4)&gt;=$AD$4),(P33&gt;=$AE$4),OR(Q33&gt;=$AF$4,H33="x"),OR(R33,S33)),"Yes!",""),IF(AND(X33="Yes!",W33="x"),IF(AND((O33+(P33-($AE$4+$AE$3))&gt;=$AD$3+$AD$4),(P33&gt;=$AE$4),OR(Q33&gt;=($AF$3+$AF$4),H33="x"),OR(R33,S33)),"Yes!",""),IF(AND(X33="Yes!",W33="Yes!"),IF(AND((O33+(P33-($AE$4+$AE$3+$AE$2))&gt;=$AD$2+$AD$3+$AD$4),(P33&gt;=$AE$2+$AE$3+$AE$4),OR(Q33&gt;=($AF$2+$AF$3+$AF$4),H33="x"),OR(R33,S33)),"Yes!",""),""))),"x")</f>
        <v/>
      </c>
      <c r="Z33" s="51" t="str">
        <f>IF(ISBLANK(F33),IF(Y33="x",IF(AND(((O33+(P33-$AE$5))&gt;=$AD$5),(P33&gt;=$AE$5),OR(Q33&gt;=$AF$5,H33="x"),S33),"Yes!",""),IF(AND(Y33="Yes!",X33="x"),IF(AND(((O33+(P33-(#REF!+$AE29)))&gt;=$AD$5+$AD$4),(P33&gt;=$AE$5+$AE$4),OR(Q33&gt;=($AF$5+$AF$4),H33="x"),R33,S33),"Yes!",""),IF(AND(Y33="Yes!",X33="Yes!"),IF(AND((O33+(P33-($AE$5+$AE$4+$AE$3))&gt;=$AD$5+$AD$4+$AD$3),(P33&gt;=$AE$5+$AE$4+$AE$3),OR(Q33&gt;=($AF$5+$AF$4+$AF$3),H33="x"),R33,S33),"Yes!",""),""))),"x")</f>
        <v/>
      </c>
      <c r="AA33" s="52" t="str">
        <f>IF(ISBLANK(G33),IF(Z33="x",IF(AND((O33+(P33-$AE$6)&gt;=$AD$6),(P33&gt;=$AE$6),OR(Q33&gt;=$AF$6,H33="x"),T33),"Yes!",""),IF(AND(Z33="Yes!",Y33="x"),IF(AND((O33+(P33-($AD$6+$AD$5))&gt;=$AD$6+$AD$5),(P33&gt;=$AE$6+$AE$5),OR(Q33&gt;=($AF$6+$AF$5),H33="x"),S33,T33),"Yes!",""),IF(AND(Z33="Yes!",Y33="Yes!"),IF(AND((O33+(P33-($AD$6+$AD$5+$AD$4))&gt;=$AD$6+$AD$5+$AD$4),(P33&gt;=$AE$6+$AE$5+$AE$4),OR(Q33&gt;=($AF$6+$AF$5+$AF$4),H33="x"),S33,T33),"Yes!",""),""))),"x")</f>
        <v/>
      </c>
    </row>
    <row r="34" spans="1:27" ht="14.5">
      <c r="A34" s="5" t="s">
        <v>87</v>
      </c>
      <c r="B34" s="30" t="s">
        <v>88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77">
        <f>SUMIF(H34:M34,"x",$H$2:$M$2)</f>
        <v>0</v>
      </c>
      <c r="O34" s="13">
        <f>COUNTIFS(H34:M34,"x",H$4:M$4,"d")</f>
        <v>0</v>
      </c>
      <c r="P34" s="13">
        <f>COUNTIFS(H34:M34,"x",H$4:M$4,"w")</f>
        <v>0</v>
      </c>
      <c r="Q34" s="13">
        <f>COUNTIFS(H34:M34,"x",H$4:M$4,"v")</f>
        <v>0</v>
      </c>
      <c r="R34" s="13">
        <f>COUNTIFS(H34:M34,"x",H$4:M$4,"s")</f>
        <v>0</v>
      </c>
      <c r="S34" s="13">
        <f>COUNTIFS(H34:M34,"x",H$4:M$4,"m")</f>
        <v>0</v>
      </c>
      <c r="T34" s="13">
        <f>COUNTIFS(H34:M34,"x",H$4:M$4,"r")</f>
        <v>0</v>
      </c>
      <c r="U34" s="21">
        <f>SUMIF(H34:M34,"x",$H$3:$M$3)</f>
        <v>0</v>
      </c>
      <c r="W34" s="44" t="str">
        <f>IF(ISBLANK(C34),IF(AND((O34+P34)&gt;=($AD$2+$AE$2),OR(Q34&gt;=$AF$2,H34="x")),"Yes!",""),"x")</f>
        <v/>
      </c>
      <c r="X34" s="51" t="str">
        <f>IF(ISBLANK(D34),IF(W34="x",IF(AND((O34+P34)&gt;=($AD$3+$AE$3),OR(Q34&gt;=$AF$3,H34="x")),"Yes!",""),IF(W34="Yes!",IF(AND((O34+P34)&gt;=($AD$2+$AD$3+$AE$2+$AE$3),OR(Q34&gt;=($AF$3+$AF$2),H34="x")),"Yes!",""),"")),"x")</f>
        <v/>
      </c>
      <c r="Y34" s="51" t="str">
        <f>IF(ISBLANK(E34),IF(X34="x",IF(AND((O34+(P34-$AE$4)&gt;=$AD$4),(P34&gt;=$AE$4),OR(Q34&gt;=$AF$4,H34="x"),OR(R34,S34)),"Yes!",""),IF(AND(X34="Yes!",W34="x"),IF(AND((O34+(P34-($AE$4+$AE$3))&gt;=$AD$3+$AD$4),(P34&gt;=$AE$4),OR(Q34&gt;=($AF$3+$AF$4),H34="x"),OR(R34,S34)),"Yes!",""),IF(AND(X34="Yes!",W34="Yes!"),IF(AND((O34+(P34-($AE$4+$AE$3+$AE$2))&gt;=$AD$2+$AD$3+$AD$4),(P34&gt;=$AE$2+$AE$3+$AE$4),OR(Q34&gt;=($AF$2+$AF$3+$AF$4),H34="x"),OR(R34,S34)),"Yes!",""),""))),"x")</f>
        <v/>
      </c>
      <c r="Z34" s="51" t="str">
        <f>IF(ISBLANK(F34),IF(Y34="x",IF(AND(((O34+(P34-$AE$5))&gt;=$AD$5),(P34&gt;=$AE$5),OR(Q34&gt;=$AF$5,H34="x"),S34),"Yes!",""),IF(AND(Y34="Yes!",X34="x"),IF(AND(((O34+(P34-(#REF!+#REF!)))&gt;=$AD$5+$AD$4),(P34&gt;=$AE$5+$AE$4),OR(Q34&gt;=($AF$5+$AF$4),H34="x"),R34,S34),"Yes!",""),IF(AND(Y34="Yes!",X34="Yes!"),IF(AND((O34+(P34-($AE$5+$AE$4+$AE$3))&gt;=$AD$5+$AD$4+$AD$3),(P34&gt;=$AE$5+$AE$4+$AE$3),OR(Q34&gt;=($AF$5+$AF$4+$AF$3),H34="x"),R34,S34),"Yes!",""),""))),"x")</f>
        <v/>
      </c>
      <c r="AA34" s="52" t="str">
        <f>IF(ISBLANK(G34),IF(Z34="x",IF(AND((O34+(P34-$AE$6)&gt;=$AD$6),(P34&gt;=$AE$6),OR(Q34&gt;=$AF$6,H34="x"),T34),"Yes!",""),IF(AND(Z34="Yes!",Y34="x"),IF(AND((O34+(P34-($AD$6+$AD$5))&gt;=$AD$6+$AD$5),(P34&gt;=$AE$6+$AE$5),OR(Q34&gt;=($AF$6+$AF$5),H34="x"),S34,T34),"Yes!",""),IF(AND(Z34="Yes!",Y34="Yes!"),IF(AND((O34+(P34-($AD$6+$AD$5+$AD$4))&gt;=$AD$6+$AD$5+$AD$4),(P34&gt;=$AE$6+$AE$5+$AE$4),OR(Q34&gt;=($AF$6+$AF$5+$AF$4),H34="x"),S34,T34),"Yes!",""),""))),"x")</f>
        <v/>
      </c>
    </row>
    <row r="35" spans="1:27" ht="14.5">
      <c r="A35" s="5" t="s">
        <v>87</v>
      </c>
      <c r="B35" s="35" t="s">
        <v>82</v>
      </c>
      <c r="C35" s="85"/>
      <c r="D35" s="85"/>
      <c r="E35" s="85"/>
      <c r="F35" s="85"/>
      <c r="G35" s="86"/>
      <c r="H35" s="108"/>
      <c r="I35" s="227"/>
      <c r="J35" s="108"/>
      <c r="K35" s="108"/>
      <c r="L35" s="227"/>
      <c r="M35" s="227"/>
      <c r="N35" s="77">
        <f>SUMIF(H35:M35,"x",$H$2:$M$2)</f>
        <v>0</v>
      </c>
      <c r="O35" s="13">
        <f>COUNTIFS(H35:M35,"x",H$4:M$4,"d")</f>
        <v>0</v>
      </c>
      <c r="P35" s="13">
        <f>COUNTIFS(H35:M35,"x",H$4:M$4,"w")</f>
        <v>0</v>
      </c>
      <c r="Q35" s="13">
        <f>COUNTIFS(H35:M35,"x",H$4:M$4,"v")</f>
        <v>0</v>
      </c>
      <c r="R35" s="13">
        <f>COUNTIFS(H35:M35,"x",H$4:M$4,"s")</f>
        <v>0</v>
      </c>
      <c r="S35" s="13">
        <f>COUNTIFS(H35:M35,"x",H$4:M$4,"m")</f>
        <v>0</v>
      </c>
      <c r="T35" s="13">
        <f>COUNTIFS(H35:M35,"x",H$4:M$4,"r")</f>
        <v>0</v>
      </c>
      <c r="U35" s="21">
        <f>SUMIF(H35:M35,"x",$H$3:$M$3)</f>
        <v>0</v>
      </c>
      <c r="W35" s="44" t="str">
        <f>IF(ISBLANK(C35),IF(AND((O35+P35)&gt;=($AD$2+$AE$2),OR(Q35&gt;=$AF$2,H35="x")),"Yes!",""),"x")</f>
        <v/>
      </c>
      <c r="X35" s="51" t="str">
        <f>IF(ISBLANK(D35),IF(W35="x",IF(AND((O35+P35)&gt;=($AD$3+$AE$3),OR(Q35&gt;=$AF$3,H35="x")),"Yes!",""),IF(W35="Yes!",IF(AND((O35+P35)&gt;=($AD$2+$AD$3+$AE$2+$AE$3),OR(Q35&gt;=($AF$3+$AF$2),H35="x")),"Yes!",""),"")),"x")</f>
        <v/>
      </c>
      <c r="Y35" s="51" t="str">
        <f>IF(ISBLANK(E35),IF(X35="x",IF(AND((O35+(P35-$AE$4)&gt;=$AD$4),(P35&gt;=$AE$4),OR(Q35&gt;=$AF$4,H35="x"),OR(R35,S35)),"Yes!",""),IF(AND(X35="Yes!",W35="x"),IF(AND((O35+(P35-($AE$4+$AE$3))&gt;=$AD$3+$AD$4),(P35&gt;=$AE$4),OR(Q35&gt;=($AF$3+$AF$4),H35="x"),OR(R35,S35)),"Yes!",""),IF(AND(X35="Yes!",W35="Yes!"),IF(AND((O35+(P35-($AE$4+$AE$3+$AE$2))&gt;=$AD$2+$AD$3+$AD$4),(P35&gt;=$AE$2+$AE$3+$AE$4),OR(Q35&gt;=($AF$2+$AF$3+$AF$4),H35="x"),OR(R35,S35)),"Yes!",""),""))),"x")</f>
        <v/>
      </c>
      <c r="Z35" s="51" t="str">
        <f>IF(ISBLANK(F35),IF(Y35="x",IF(AND(((O35+(P35-$AE$5))&gt;=$AD$5),(P35&gt;=$AE$5),OR(Q35&gt;=$AF$5,H35="x"),S35),"Yes!",""),IF(AND(Y35="Yes!",X35="x"),IF(AND(((O35+(P35-(#REF!+#REF!)))&gt;=$AD$5+$AD$4),(P35&gt;=$AE$5+$AE$4),OR(Q35&gt;=($AF$5+$AF$4),H35="x"),R35,S35),"Yes!",""),IF(AND(Y35="Yes!",X35="Yes!"),IF(AND((O35+(P35-($AE$5+$AE$4+$AE$3))&gt;=$AD$5+$AD$4+$AD$3),(P35&gt;=$AE$5+$AE$4+$AE$3),OR(Q35&gt;=($AF$5+$AF$4+$AF$3),H35="x"),R35,S35),"Yes!",""),""))),"x")</f>
        <v/>
      </c>
      <c r="AA35" s="52" t="str">
        <f>IF(ISBLANK(G35),IF(Z35="x",IF(AND((O35+(P35-$AE$6)&gt;=$AD$6),(P35&gt;=$AE$6),OR(Q35&gt;=$AF$6,H35="x"),T35),"Yes!",""),IF(AND(Z35="Yes!",Y35="x"),IF(AND((O35+(P35-($AD$6+$AD$5))&gt;=$AD$6+$AD$5),(P35&gt;=$AE$6+$AE$5),OR(Q35&gt;=($AF$6+$AF$5),H35="x"),S35,T35),"Yes!",""),IF(AND(Z35="Yes!",Y35="Yes!"),IF(AND((O35+(P35-($AD$6+$AD$5+$AD$4))&gt;=$AD$6+$AD$5+$AD$4),(P35&gt;=$AE$6+$AE$5+$AE$4),OR(Q35&gt;=($AF$6+$AF$5+$AF$4),H35="x"),S35,T35),"Yes!",""),""))),"x")</f>
        <v/>
      </c>
    </row>
    <row r="36" spans="1:27" ht="14.5">
      <c r="A36" s="9" t="s">
        <v>89</v>
      </c>
      <c r="B36" s="38" t="s">
        <v>58</v>
      </c>
      <c r="C36" s="89"/>
      <c r="D36" s="89"/>
      <c r="E36" s="89"/>
      <c r="F36" s="89"/>
      <c r="G36" s="90"/>
      <c r="H36" s="108" t="s">
        <v>43</v>
      </c>
      <c r="I36" s="227"/>
      <c r="J36" s="108" t="s">
        <v>43</v>
      </c>
      <c r="K36" s="108"/>
      <c r="L36" s="227"/>
      <c r="M36" s="227" t="s">
        <v>43</v>
      </c>
      <c r="N36" s="77">
        <f>SUMIF(H36:M36,"x",$H$2:$M$2)</f>
        <v>3</v>
      </c>
      <c r="O36" s="13">
        <f>COUNTIFS(H36:M36,"x",H$4:M$4,"d")</f>
        <v>1</v>
      </c>
      <c r="P36" s="13">
        <f>COUNTIFS(H36:M36,"x",H$4:M$4,"w")</f>
        <v>0</v>
      </c>
      <c r="Q36" s="13">
        <f>COUNTIFS(H36:M36,"x",H$4:M$4,"v")</f>
        <v>0</v>
      </c>
      <c r="R36" s="13">
        <f>COUNTIFS(H36:M36,"x",H$4:M$4,"s")</f>
        <v>0</v>
      </c>
      <c r="S36" s="13">
        <f>COUNTIFS(H36:M36,"x",H$4:M$4,"m")</f>
        <v>0</v>
      </c>
      <c r="T36" s="13">
        <f>COUNTIFS(H36:M36,"x",H$4:M$4,"r")</f>
        <v>0</v>
      </c>
      <c r="U36" s="21">
        <f>SUMIF(H36:M36,"x",$H$3:$M$3)</f>
        <v>37</v>
      </c>
      <c r="W36" s="44" t="str">
        <f>IF(ISBLANK(C36),IF(AND((O36+P36)&gt;=($AD$2+$AE$2),OR(Q36&gt;=$AF$2,H36="x")),"Yes!",""),"x")</f>
        <v/>
      </c>
      <c r="X36" s="51" t="str">
        <f>IF(ISBLANK(D36),IF(W36="x",IF(AND((O36+P36)&gt;=($AD$3+$AE$3),OR(Q36&gt;=$AF$3,H36="x")),"Yes!",""),IF(W36="Yes!",IF(AND((O36+P36)&gt;=($AD$2+$AD$3+$AE$2+$AE$3),OR(Q36&gt;=($AF$3+$AF$2),H36="x")),"Yes!",""),"")),"x")</f>
        <v/>
      </c>
      <c r="Y36" s="51" t="str">
        <f>IF(ISBLANK(E36),IF(X36="x",IF(AND((O36+(P36-$AE$4)&gt;=$AD$4),(P36&gt;=$AE$4),OR(Q36&gt;=$AF$4,H36="x"),OR(R36,S36)),"Yes!",""),IF(AND(X36="Yes!",W36="x"),IF(AND((O36+(P36-($AE$4+$AE$3))&gt;=$AD$3+$AD$4),(P36&gt;=$AE$4),OR(Q36&gt;=($AF$3+$AF$4),H36="x"),OR(R36,S36)),"Yes!",""),IF(AND(X36="Yes!",W36="Yes!"),IF(AND((O36+(P36-($AE$4+$AE$3+$AE$2))&gt;=$AD$2+$AD$3+$AD$4),(P36&gt;=$AE$2+$AE$3+$AE$4),OR(Q36&gt;=($AF$2+$AF$3+$AF$4),H36="x"),OR(R36,S36)),"Yes!",""),""))),"x")</f>
        <v/>
      </c>
      <c r="Z36" s="51" t="str">
        <f>IF(ISBLANK(F36),IF(Y36="x",IF(AND(((O36+(P36-$AE$5))&gt;=$AD$5),(P36&gt;=$AE$5),OR(Q36&gt;=$AF$5,H36="x"),S36),"Yes!",""),IF(AND(Y36="Yes!",X36="x"),IF(AND(((O36+(P36-($AE32+#REF!)))&gt;=$AD$5+$AD$4),(P36&gt;=$AE$5+$AE$4),OR(Q36&gt;=($AF$5+$AF$4),H36="x"),R36,S36),"Yes!",""),IF(AND(Y36="Yes!",X36="Yes!"),IF(AND((O36+(P36-($AE$5+$AE$4+$AE$3))&gt;=$AD$5+$AD$4+$AD$3),(P36&gt;=$AE$5+$AE$4+$AE$3),OR(Q36&gt;=($AF$5+$AF$4+$AF$3),H36="x"),R36,S36),"Yes!",""),""))),"x")</f>
        <v/>
      </c>
      <c r="AA36" s="52" t="str">
        <f>IF(ISBLANK(G36),IF(Z36="x",IF(AND((O36+(P36-$AE$6)&gt;=$AD$6),(P36&gt;=$AE$6),OR(Q36&gt;=$AF$6,H36="x"),T36),"Yes!",""),IF(AND(Z36="Yes!",Y36="x"),IF(AND((O36+(P36-($AD$6+$AD$5))&gt;=$AD$6+$AD$5),(P36&gt;=$AE$6+$AE$5),OR(Q36&gt;=($AF$6+$AF$5),H36="x"),S36,T36),"Yes!",""),IF(AND(Z36="Yes!",Y36="Yes!"),IF(AND((O36+(P36-($AD$6+$AD$5+$AD$4))&gt;=$AD$6+$AD$5+$AD$4),(P36&gt;=$AE$6+$AE$5+$AE$4),OR(Q36&gt;=($AF$6+$AF$5+$AF$4),H36="x"),S36,T36),"Yes!",""),""))),"x")</f>
        <v/>
      </c>
    </row>
    <row r="37" spans="1:27" ht="14.5">
      <c r="A37" s="5" t="s">
        <v>89</v>
      </c>
      <c r="B37" s="35" t="s">
        <v>90</v>
      </c>
      <c r="C37" s="85"/>
      <c r="D37" s="85"/>
      <c r="E37" s="85"/>
      <c r="F37" s="85"/>
      <c r="G37" s="86"/>
      <c r="H37" s="108"/>
      <c r="I37" s="227"/>
      <c r="J37" s="108"/>
      <c r="K37" s="108"/>
      <c r="L37" s="227" t="s">
        <v>43</v>
      </c>
      <c r="M37" s="227" t="s">
        <v>43</v>
      </c>
      <c r="N37" s="77">
        <f>SUMIF(H37:M37,"x",$H$2:$M$2)</f>
        <v>2</v>
      </c>
      <c r="O37" s="13">
        <f>COUNTIFS(H37:M37,"x",H$4:M$4,"d")</f>
        <v>0</v>
      </c>
      <c r="P37" s="13">
        <f>COUNTIFS(H37:M37,"x",H$4:M$4,"w")</f>
        <v>0</v>
      </c>
      <c r="Q37" s="13">
        <f>COUNTIFS(H37:M37,"x",H$4:M$4,"v")</f>
        <v>0</v>
      </c>
      <c r="R37" s="13">
        <f>COUNTIFS(H37:M37,"x",H$4:M$4,"s")</f>
        <v>0</v>
      </c>
      <c r="S37" s="13">
        <f>COUNTIFS(H37:M37,"x",H$4:M$4,"m")</f>
        <v>0</v>
      </c>
      <c r="T37" s="13">
        <f>COUNTIFS(H37:M37,"x",H$4:M$4,"r")</f>
        <v>0</v>
      </c>
      <c r="U37" s="21">
        <f>SUMIF(H37:M37,"x",$H$3:$M$3)</f>
        <v>0</v>
      </c>
      <c r="W37" s="44" t="str">
        <f>IF(ISBLANK(C37),IF(AND((O37+P37)&gt;=($AD$2+$AE$2),OR(Q37&gt;=$AF$2,H37="x")),"Yes!",""),"x")</f>
        <v/>
      </c>
      <c r="X37" s="51" t="str">
        <f>IF(ISBLANK(D37),IF(W37="x",IF(AND((O37+P37)&gt;=($AD$3+$AE$3),OR(Q37&gt;=$AF$3,H37="x")),"Yes!",""),IF(W37="Yes!",IF(AND((O37+P37)&gt;=($AD$2+$AD$3+$AE$2+$AE$3),OR(Q37&gt;=($AF$3+$AF$2),H37="x")),"Yes!",""),"")),"x")</f>
        <v/>
      </c>
      <c r="Y37" s="51" t="str">
        <f>IF(ISBLANK(E37),IF(X37="x",IF(AND((O37+(P37-$AE$4)&gt;=$AD$4),(P37&gt;=$AE$4),OR(Q37&gt;=$AF$4,H37="x"),OR(R37,S37)),"Yes!",""),IF(AND(X37="Yes!",W37="x"),IF(AND((O37+(P37-($AE$4+$AE$3))&gt;=$AD$3+$AD$4),(P37&gt;=$AE$4),OR(Q37&gt;=($AF$3+$AF$4),H37="x"),OR(R37,S37)),"Yes!",""),IF(AND(X37="Yes!",W37="Yes!"),IF(AND((O37+(P37-($AE$4+$AE$3+$AE$2))&gt;=$AD$2+$AD$3+$AD$4),(P37&gt;=$AE$2+$AE$3+$AE$4),OR(Q37&gt;=($AF$2+$AF$3+$AF$4),H37="x"),OR(R37,S37)),"Yes!",""),""))),"x")</f>
        <v/>
      </c>
      <c r="Z37" s="51" t="str">
        <f>IF(ISBLANK(F37),IF(Y37="x",IF(AND(((O37+(P37-$AE$5))&gt;=$AD$5),(P37&gt;=$AE$5),OR(Q37&gt;=$AF$5,H37="x"),S37),"Yes!",""),IF(AND(Y37="Yes!",X37="x"),IF(AND(((O37+(P37-(#REF!+#REF!)))&gt;=$AD$5+$AD$4),(P37&gt;=$AE$5+$AE$4),OR(Q37&gt;=($AF$5+$AF$4),H37="x"),R37,S37),"Yes!",""),IF(AND(Y37="Yes!",X37="Yes!"),IF(AND((O37+(P37-($AE$5+$AE$4+$AE$3))&gt;=$AD$5+$AD$4+$AD$3),(P37&gt;=$AE$5+$AE$4+$AE$3),OR(Q37&gt;=($AF$5+$AF$4+$AF$3),H37="x"),R37,S37),"Yes!",""),""))),"x")</f>
        <v/>
      </c>
      <c r="AA37" s="52" t="str">
        <f>IF(ISBLANK(G37),IF(Z37="x",IF(AND((O37+(P37-$AE$6)&gt;=$AD$6),(P37&gt;=$AE$6),OR(Q37&gt;=$AF$6,H37="x"),T37),"Yes!",""),IF(AND(Z37="Yes!",Y37="x"),IF(AND((O37+(P37-($AD$6+$AD$5))&gt;=$AD$6+$AD$5),(P37&gt;=$AE$6+$AE$5),OR(Q37&gt;=($AF$6+$AF$5),H37="x"),S37,T37),"Yes!",""),IF(AND(Z37="Yes!",Y37="Yes!"),IF(AND((O37+(P37-($AD$6+$AD$5+$AD$4))&gt;=$AD$6+$AD$5+$AD$4),(P37&gt;=$AE$6+$AE$5+$AE$4),OR(Q37&gt;=($AF$6+$AF$5+$AF$4),H37="x"),S37,T37),"Yes!",""),""))),"x")</f>
        <v/>
      </c>
    </row>
    <row r="38" spans="1:27" ht="14.5">
      <c r="A38" s="9" t="s">
        <v>91</v>
      </c>
      <c r="B38" s="38" t="s">
        <v>92</v>
      </c>
      <c r="C38" s="89"/>
      <c r="D38" s="89"/>
      <c r="E38" s="89"/>
      <c r="F38" s="89"/>
      <c r="G38" s="90"/>
      <c r="H38" s="108"/>
      <c r="I38" s="227"/>
      <c r="J38" s="108"/>
      <c r="K38" s="108"/>
      <c r="L38" s="227"/>
      <c r="M38" s="227"/>
      <c r="N38" s="77">
        <f>SUMIF(H38:M38,"x",$H$2:$M$2)</f>
        <v>0</v>
      </c>
      <c r="O38" s="13">
        <f>COUNTIFS(H38:M38,"x",H$4:M$4,"d")</f>
        <v>0</v>
      </c>
      <c r="P38" s="13">
        <f>COUNTIFS(H38:M38,"x",H$4:M$4,"w")</f>
        <v>0</v>
      </c>
      <c r="Q38" s="13">
        <f>COUNTIFS(H38:M38,"x",H$4:M$4,"v")</f>
        <v>0</v>
      </c>
      <c r="R38" s="13">
        <f>COUNTIFS(H38:M38,"x",H$4:M$4,"s")</f>
        <v>0</v>
      </c>
      <c r="S38" s="13">
        <f>COUNTIFS(H38:M38,"x",H$4:M$4,"m")</f>
        <v>0</v>
      </c>
      <c r="T38" s="13">
        <f>COUNTIFS(H38:M38,"x",H$4:M$4,"r")</f>
        <v>0</v>
      </c>
      <c r="U38" s="21">
        <f>SUMIF(H38:M38,"x",$H$3:$M$3)</f>
        <v>0</v>
      </c>
      <c r="W38" s="44" t="str">
        <f>IF(ISBLANK(C38),IF(AND((O38+P38)&gt;=($AD$2+$AE$2),OR(Q38&gt;=$AF$2,H38="x")),"Yes!",""),"x")</f>
        <v/>
      </c>
      <c r="X38" s="51" t="str">
        <f>IF(ISBLANK(D38),IF(W38="x",IF(AND((O38+P38)&gt;=($AD$3+$AE$3),OR(Q38&gt;=$AF$3,H38="x")),"Yes!",""),IF(W38="Yes!",IF(AND((O38+P38)&gt;=($AD$2+$AD$3+$AE$2+$AE$3),OR(Q38&gt;=($AF$3+$AF$2),H38="x")),"Yes!",""),"")),"x")</f>
        <v/>
      </c>
      <c r="Y38" s="51" t="str">
        <f>IF(ISBLANK(E38),IF(X38="x",IF(AND((O38+(P38-$AE$4)&gt;=$AD$4),(P38&gt;=$AE$4),OR(Q38&gt;=$AF$4,H38="x"),OR(R38,S38)),"Yes!",""),IF(AND(X38="Yes!",W38="x"),IF(AND((O38+(P38-($AE$4+$AE$3))&gt;=$AD$3+$AD$4),(P38&gt;=$AE$4),OR(Q38&gt;=($AF$3+$AF$4),H38="x"),OR(R38,S38)),"Yes!",""),IF(AND(X38="Yes!",W38="Yes!"),IF(AND((O38+(P38-($AE$4+$AE$3+$AE$2))&gt;=$AD$2+$AD$3+$AD$4),(P38&gt;=$AE$2+$AE$3+$AE$4),OR(Q38&gt;=($AF$2+$AF$3+$AF$4),H38="x"),OR(R38,S38)),"Yes!",""),""))),"x")</f>
        <v/>
      </c>
      <c r="Z38" s="51" t="str">
        <f>IF(ISBLANK(F38),IF(Y38="x",IF(AND(((O38+(P38-$AE$5))&gt;=$AD$5),(P38&gt;=$AE$5),OR(Q38&gt;=$AF$5,H38="x"),S38),"Yes!",""),IF(AND(Y38="Yes!",X38="x"),IF(AND(((O38+(P38-(#REF!+$AE34)))&gt;=$AD$5+$AD$4),(P38&gt;=$AE$5+$AE$4),OR(Q38&gt;=($AF$5+$AF$4),H38="x"),R38,S38),"Yes!",""),IF(AND(Y38="Yes!",X38="Yes!"),IF(AND((O38+(P38-($AE$5+$AE$4+$AE$3))&gt;=$AD$5+$AD$4+$AD$3),(P38&gt;=$AE$5+$AE$4+$AE$3),OR(Q38&gt;=($AF$5+$AF$4+$AF$3),H38="x"),R38,S38),"Yes!",""),""))),"x")</f>
        <v/>
      </c>
      <c r="AA38" s="52" t="str">
        <f>IF(ISBLANK(G38),IF(Z38="x",IF(AND((O38+(P38-$AE$6)&gt;=$AD$6),(P38&gt;=$AE$6),OR(Q38&gt;=$AF$6,H38="x"),T38),"Yes!",""),IF(AND(Z38="Yes!",Y38="x"),IF(AND((O38+(P38-($AD$6+$AD$5))&gt;=$AD$6+$AD$5),(P38&gt;=$AE$6+$AE$5),OR(Q38&gt;=($AF$6+$AF$5),H38="x"),S38,T38),"Yes!",""),IF(AND(Z38="Yes!",Y38="Yes!"),IF(AND((O38+(P38-($AD$6+$AD$5+$AD$4))&gt;=$AD$6+$AD$5+$AD$4),(P38&gt;=$AE$6+$AE$5+$AE$4),OR(Q38&gt;=($AF$6+$AF$5+$AF$4),H38="x"),S38,T38),"Yes!",""),""))),"x")</f>
        <v/>
      </c>
    </row>
    <row r="39" spans="1:27" ht="14.5">
      <c r="A39" s="5" t="s">
        <v>93</v>
      </c>
      <c r="B39" s="35" t="s">
        <v>94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/>
      <c r="N39" s="77">
        <f>SUMIF(H39:M39,"x",$H$2:$M$2)</f>
        <v>0</v>
      </c>
      <c r="O39" s="13">
        <f>COUNTIFS(H39:M39,"x",H$4:M$4,"d")</f>
        <v>0</v>
      </c>
      <c r="P39" s="13">
        <f>COUNTIFS(H39:M39,"x",H$4:M$4,"w")</f>
        <v>0</v>
      </c>
      <c r="Q39" s="13">
        <f>COUNTIFS(H39:M39,"x",H$4:M$4,"v")</f>
        <v>0</v>
      </c>
      <c r="R39" s="13">
        <f>COUNTIFS(H39:M39,"x",H$4:M$4,"s")</f>
        <v>0</v>
      </c>
      <c r="S39" s="13">
        <f>COUNTIFS(H39:M39,"x",H$4:M$4,"m")</f>
        <v>0</v>
      </c>
      <c r="T39" s="13">
        <f>COUNTIFS(H39:M39,"x",H$4:M$4,"r")</f>
        <v>0</v>
      </c>
      <c r="U39" s="21">
        <f>SUMIF(H39:M39,"x",$H$3:$M$3)</f>
        <v>0</v>
      </c>
      <c r="W39" s="44" t="str">
        <f>IF(ISBLANK(C39),IF(AND((O39+P39)&gt;=($AD$2+$AE$2),OR(Q39&gt;=$AF$2,H39="x")),"Yes!",""),"x")</f>
        <v/>
      </c>
      <c r="X39" s="51" t="str">
        <f>IF(ISBLANK(D39),IF(W39="x",IF(AND((O39+P39)&gt;=($AD$3+$AE$3),OR(Q39&gt;=$AF$3,H39="x")),"Yes!",""),IF(W39="Yes!",IF(AND((O39+P39)&gt;=($AD$2+$AD$3+$AE$2+$AE$3),OR(Q39&gt;=($AF$3+$AF$2),H39="x")),"Yes!",""),"")),"x")</f>
        <v/>
      </c>
      <c r="Y39" s="51" t="str">
        <f>IF(ISBLANK(E39),IF(X39="x",IF(AND((O39+(P39-$AE$4)&gt;=$AD$4),(P39&gt;=$AE$4),OR(Q39&gt;=$AF$4,H39="x"),OR(R39,S39)),"Yes!",""),IF(AND(X39="Yes!",W39="x"),IF(AND((O39+(P39-($AE$4+$AE$3))&gt;=$AD$3+$AD$4),(P39&gt;=$AE$4),OR(Q39&gt;=($AF$3+$AF$4),H39="x"),OR(R39,S39)),"Yes!",""),IF(AND(X39="Yes!",W39="Yes!"),IF(AND((O39+(P39-($AE$4+$AE$3+$AE$2))&gt;=$AD$2+$AD$3+$AD$4),(P39&gt;=$AE$2+$AE$3+$AE$4),OR(Q39&gt;=($AF$2+$AF$3+$AF$4),H39="x"),OR(R39,S39)),"Yes!",""),""))),"x")</f>
        <v/>
      </c>
      <c r="Z39" s="51" t="str">
        <f>IF(ISBLANK(F39),IF(Y39="x",IF(AND(((O39+(P39-$AE$5))&gt;=$AD$5),(P39&gt;=$AE$5),OR(Q39&gt;=$AF$5,H39="x"),S39),"Yes!",""),IF(AND(Y39="Yes!",X39="x"),IF(AND(((O39+(P39-(#REF!+#REF!)))&gt;=$AD$5+$AD$4),(P39&gt;=$AE$5+$AE$4),OR(Q39&gt;=($AF$5+$AF$4),H39="x"),R39,S39),"Yes!",""),IF(AND(Y39="Yes!",X39="Yes!"),IF(AND((O39+(P39-($AE$5+$AE$4+$AE$3))&gt;=$AD$5+$AD$4+$AD$3),(P39&gt;=$AE$5+$AE$4+$AE$3),OR(Q39&gt;=($AF$5+$AF$4+$AF$3),H39="x"),R39,S39),"Yes!",""),""))),"x")</f>
        <v/>
      </c>
      <c r="AA39" s="52" t="str">
        <f>IF(ISBLANK(G39),IF(Z39="x",IF(AND((O39+(P39-$AE$6)&gt;=$AD$6),(P39&gt;=$AE$6),OR(Q39&gt;=$AF$6,H39="x"),T39),"Yes!",""),IF(AND(Z39="Yes!",Y39="x"),IF(AND((O39+(P39-($AD$6+$AD$5))&gt;=$AD$6+$AD$5),(P39&gt;=$AE$6+$AE$5),OR(Q39&gt;=($AF$6+$AF$5),H39="x"),S39,T39),"Yes!",""),IF(AND(Z39="Yes!",Y39="Yes!"),IF(AND((O39+(P39-($AD$6+$AD$5+$AD$4))&gt;=$AD$6+$AD$5+$AD$4),(P39&gt;=$AE$6+$AE$5+$AE$4),OR(Q39&gt;=($AF$6+$AF$5+$AF$4),H39="x"),S39,T39),"Yes!",""),""))),"x")</f>
        <v/>
      </c>
    </row>
    <row r="40" spans="1:27" ht="14.5">
      <c r="A40" s="5" t="s">
        <v>95</v>
      </c>
      <c r="B40" s="35" t="s">
        <v>96</v>
      </c>
      <c r="C40" s="85"/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77">
        <f>SUMIF(H40:M40,"x",$H$2:$M$2)</f>
        <v>0</v>
      </c>
      <c r="O40" s="13">
        <f>COUNTIFS(H40:M40,"x",H$4:M$4,"d")</f>
        <v>0</v>
      </c>
      <c r="P40" s="13">
        <f>COUNTIFS(H40:M40,"x",H$4:M$4,"w")</f>
        <v>0</v>
      </c>
      <c r="Q40" s="13">
        <f>COUNTIFS(H40:M40,"x",H$4:M$4,"v")</f>
        <v>0</v>
      </c>
      <c r="R40" s="13">
        <f>COUNTIFS(H40:M40,"x",H$4:M$4,"s")</f>
        <v>0</v>
      </c>
      <c r="S40" s="13">
        <f>COUNTIFS(H40:M40,"x",H$4:M$4,"m")</f>
        <v>0</v>
      </c>
      <c r="T40" s="13">
        <f>COUNTIFS(H40:M40,"x",H$4:M$4,"r")</f>
        <v>0</v>
      </c>
      <c r="U40" s="21">
        <f>SUMIF(H40:M40,"x",$H$3:$M$3)</f>
        <v>0</v>
      </c>
      <c r="W40" s="44" t="str">
        <f>IF(ISBLANK(C40),IF(AND((O40+P40)&gt;=($AD$2+$AE$2),OR(Q40&gt;=$AF$2,H40="x")),"Yes!",""),"x")</f>
        <v/>
      </c>
      <c r="X40" s="51" t="str">
        <f>IF(ISBLANK(D40),IF(W40="x",IF(AND((O40+P40)&gt;=($AD$3+$AE$3),OR(Q40&gt;=$AF$3,H40="x")),"Yes!",""),IF(W40="Yes!",IF(AND((O40+P40)&gt;=($AD$2+$AD$3+$AE$2+$AE$3),OR(Q40&gt;=($AF$3+$AF$2),H40="x")),"Yes!",""),"")),"x")</f>
        <v/>
      </c>
      <c r="Y40" s="51" t="str">
        <f>IF(ISBLANK(E40),IF(X40="x",IF(AND((O40+(P40-$AE$4)&gt;=$AD$4),(P40&gt;=$AE$4),OR(Q40&gt;=$AF$4,H40="x"),OR(R40,S40)),"Yes!",""),IF(AND(X40="Yes!",W40="x"),IF(AND((O40+(P40-($AE$4+$AE$3))&gt;=$AD$3+$AD$4),(P40&gt;=$AE$4),OR(Q40&gt;=($AF$3+$AF$4),H40="x"),OR(R40,S40)),"Yes!",""),IF(AND(X40="Yes!",W40="Yes!"),IF(AND((O40+(P40-($AE$4+$AE$3+$AE$2))&gt;=$AD$2+$AD$3+$AD$4),(P40&gt;=$AE$2+$AE$3+$AE$4),OR(Q40&gt;=($AF$2+$AF$3+$AF$4),H40="x"),OR(R40,S40)),"Yes!",""),""))),"x")</f>
        <v/>
      </c>
      <c r="Z40" s="51" t="str">
        <f>IF(ISBLANK(F40),IF(Y40="x",IF(AND(((O40+(P40-$AE$5))&gt;=$AD$5),(P40&gt;=$AE$5),OR(Q40&gt;=$AF$5,H40="x"),S40),"Yes!",""),IF(AND(Y40="Yes!",X40="x"),IF(AND(((O40+(P40-($AE36+#REF!)))&gt;=$AD$5+$AD$4),(P40&gt;=$AE$5+$AE$4),OR(Q40&gt;=($AF$5+$AF$4),H40="x"),R40,S40),"Yes!",""),IF(AND(Y40="Yes!",X40="Yes!"),IF(AND((O40+(P40-($AE$5+$AE$4+$AE$3))&gt;=$AD$5+$AD$4+$AD$3),(P40&gt;=$AE$5+$AE$4+$AE$3),OR(Q40&gt;=($AF$5+$AF$4+$AF$3),H40="x"),R40,S40),"Yes!",""),""))),"x")</f>
        <v/>
      </c>
      <c r="AA40" s="52" t="str">
        <f>IF(ISBLANK(G40),IF(Z40="x",IF(AND((O40+(P40-$AE$6)&gt;=$AD$6),(P40&gt;=$AE$6),OR(Q40&gt;=$AF$6,H40="x"),T40),"Yes!",""),IF(AND(Z40="Yes!",Y40="x"),IF(AND((O40+(P40-($AD$6+$AD$5))&gt;=$AD$6+$AD$5),(P40&gt;=$AE$6+$AE$5),OR(Q40&gt;=($AF$6+$AF$5),H40="x"),S40,T40),"Yes!",""),IF(AND(Z40="Yes!",Y40="Yes!"),IF(AND((O40+(P40-($AD$6+$AD$5+$AD$4))&gt;=$AD$6+$AD$5+$AD$4),(P40&gt;=$AE$6+$AE$5+$AE$4),OR(Q40&gt;=($AF$6+$AF$5+$AF$4),H40="x"),S40,T40),"Yes!",""),""))),"x")</f>
        <v/>
      </c>
    </row>
    <row r="41" spans="1:27" ht="14.5">
      <c r="A41" s="5" t="s">
        <v>97</v>
      </c>
      <c r="B41" s="35" t="s">
        <v>98</v>
      </c>
      <c r="C41" s="85" t="s">
        <v>43</v>
      </c>
      <c r="D41" s="85" t="s">
        <v>43</v>
      </c>
      <c r="E41" s="85" t="s">
        <v>43</v>
      </c>
      <c r="F41" s="85" t="s">
        <v>43</v>
      </c>
      <c r="G41" s="86" t="s">
        <v>43</v>
      </c>
      <c r="H41" s="108"/>
      <c r="I41" s="227"/>
      <c r="J41" s="108"/>
      <c r="K41" s="108"/>
      <c r="L41" s="227"/>
      <c r="M41" s="227"/>
      <c r="N41" s="77">
        <f>SUMIF(H41:M41,"x",$H$2:$M$2)</f>
        <v>0</v>
      </c>
      <c r="O41" s="13">
        <f>COUNTIFS(H41:M41,"x",H$4:M$4,"d")</f>
        <v>0</v>
      </c>
      <c r="P41" s="13">
        <f>COUNTIFS(H41:M41,"x",H$4:M$4,"w")</f>
        <v>0</v>
      </c>
      <c r="Q41" s="13">
        <f>COUNTIFS(H41:M41,"x",H$4:M$4,"v")</f>
        <v>0</v>
      </c>
      <c r="R41" s="13">
        <f>COUNTIFS(H41:M41,"x",H$4:M$4,"s")</f>
        <v>0</v>
      </c>
      <c r="S41" s="13">
        <f>COUNTIFS(H41:M41,"x",H$4:M$4,"m")</f>
        <v>0</v>
      </c>
      <c r="T41" s="13">
        <f>COUNTIFS(H41:M41,"x",H$4:M$4,"r")</f>
        <v>0</v>
      </c>
      <c r="U41" s="21">
        <f>SUMIF(H41:M41,"x",$H$3:$M$3)</f>
        <v>0</v>
      </c>
      <c r="W41" s="139" t="str">
        <f>IF(ISBLANK(C41),IF(AND((O41+P41)&gt;=($AD$2+$AE$2),OR(Q41&gt;=$AF$2,H41="x")),"Yes!",""),"x")</f>
        <v>x</v>
      </c>
      <c r="X41" s="140" t="str">
        <f>IF(ISBLANK(D41),IF(W41="x",IF(AND((O41+P41)&gt;=($AD$3+$AE$3),OR(Q41&gt;=$AF$3,H41="x")),"Yes!",""),IF(W41="Yes!",IF(AND((O41+P41)&gt;=($AD$2+$AD$3+$AE$2+$AE$3),OR(Q41&gt;=($AF$3+$AF$2),H41="x")),"Yes!",""),"")),"x")</f>
        <v>x</v>
      </c>
      <c r="Y41" s="140" t="str">
        <f>IF(ISBLANK(E41),IF(X41="x",IF(AND((O41+(P41-$AE$4)&gt;=$AD$4),(P41&gt;=$AE$4),OR(Q41&gt;=$AF$4,H41="x"),OR(R41,S41)),"Yes!",""),IF(AND(X41="Yes!",W41="x"),IF(AND((O41+(P41-($AE$4+$AE$3))&gt;=$AD$3+$AD$4),(P41&gt;=$AE$4),OR(Q41&gt;=($AF$3+$AF$4),H41="x"),OR(R41,S41)),"Yes!",""),IF(AND(X41="Yes!",W41="Yes!"),IF(AND((O41+(P41-($AE$4+$AE$3+$AE$2))&gt;=$AD$2+$AD$3+$AD$4),(P41&gt;=$AE$2+$AE$3+$AE$4),OR(Q41&gt;=($AF$2+$AF$3+$AF$4),H41="x"),OR(R41,S41)),"Yes!",""),""))),"x")</f>
        <v>x</v>
      </c>
      <c r="Z41" s="140" t="str">
        <f>IF(ISBLANK(F41),IF(Y41="x",IF(AND(((O41+(P41-$AE$5))&gt;=$AD$5),(P41&gt;=$AE$5),OR(Q41&gt;=$AF$5,H41="x"),S41),"Yes!",""),IF(AND(Y41="Yes!",X41="x"),IF(AND(((O41+(P41-(#REF!+#REF!)))&gt;=$AD$5+$AD$4),(P41&gt;=$AE$5+$AE$4),OR(Q41&gt;=($AF$5+$AF$4),H41="x"),R41,S41),"Yes!",""),IF(AND(Y41="Yes!",X41="Yes!"),IF(AND((O41+(P41-($AE$5+$AE$4+$AE$3))&gt;=$AD$5+$AD$4+$AD$3),(P41&gt;=$AE$5+$AE$4+$AE$3),OR(Q41&gt;=($AF$5+$AF$4+$AF$3),H41="x"),R41,S41),"Yes!",""),""))),"x")</f>
        <v>x</v>
      </c>
      <c r="AA41" s="182" t="str">
        <f>IF(ISBLANK(G41),IF(Z41="x",IF(AND((O41+(P41-$AE$6)&gt;=$AD$6),(P41&gt;=$AE$6),OR(Q41&gt;=$AF$6,H41="x"),T41),"Yes!",""),IF(AND(Z41="Yes!",Y41="x"),IF(AND((O41+(P41-($AD$6+$AD$5))&gt;=$AD$6+$AD$5),(P41&gt;=$AE$6+$AE$5),OR(Q41&gt;=($AF$6+$AF$5),H41="x"),S41,T41),"Yes!",""),IF(AND(Z41="Yes!",Y41="Yes!"),IF(AND((O41+(P41-($AD$6+$AD$5+$AD$4))&gt;=$AD$6+$AD$5+$AD$4),(P41&gt;=$AE$6+$AE$5+$AE$4),OR(Q41&gt;=($AF$6+$AF$5+$AF$4),H41="x"),S41,T41),"Yes!",""),""))),"x")</f>
        <v>x</v>
      </c>
    </row>
    <row r="42" spans="1:27" ht="14.5">
      <c r="A42" s="5" t="s">
        <v>97</v>
      </c>
      <c r="B42" s="35" t="s">
        <v>99</v>
      </c>
      <c r="C42" s="85" t="s">
        <v>43</v>
      </c>
      <c r="D42" s="85" t="s">
        <v>43</v>
      </c>
      <c r="E42" s="85" t="s">
        <v>43</v>
      </c>
      <c r="F42" s="85"/>
      <c r="G42" s="86"/>
      <c r="H42" s="108"/>
      <c r="I42" s="227"/>
      <c r="J42" s="108"/>
      <c r="K42" s="108"/>
      <c r="L42" s="227"/>
      <c r="M42" s="227"/>
      <c r="N42" s="77">
        <f>SUMIF(H42:M42,"x",$H$2:$M$2)</f>
        <v>0</v>
      </c>
      <c r="O42" s="13">
        <f>COUNTIFS(H42:M42,"x",H$4:M$4,"d")</f>
        <v>0</v>
      </c>
      <c r="P42" s="13">
        <f>COUNTIFS(H42:M42,"x",H$4:M$4,"w")</f>
        <v>0</v>
      </c>
      <c r="Q42" s="13">
        <f>COUNTIFS(H42:M42,"x",H$4:M$4,"v")</f>
        <v>0</v>
      </c>
      <c r="R42" s="13">
        <f>COUNTIFS(H42:M42,"x",H$4:M$4,"s")</f>
        <v>0</v>
      </c>
      <c r="S42" s="13">
        <f>COUNTIFS(H42:M42,"x",H$4:M$4,"m")</f>
        <v>0</v>
      </c>
      <c r="T42" s="13">
        <f>COUNTIFS(H42:M42,"x",H$4:M$4,"r")</f>
        <v>0</v>
      </c>
      <c r="U42" s="21">
        <f>SUMIF(H42:M42,"x",$H$3:$M$3)</f>
        <v>0</v>
      </c>
      <c r="W42" s="139" t="str">
        <f>IF(ISBLANK(C42),IF(AND((O42+P42)&gt;=($AD$2+$AE$2),OR(Q42&gt;=$AF$2,H42="x")),"Yes!",""),"x")</f>
        <v>x</v>
      </c>
      <c r="X42" s="140" t="str">
        <f>IF(ISBLANK(D42),IF(W42="x",IF(AND((O42+P42)&gt;=($AD$3+$AE$3),OR(Q42&gt;=$AF$3,H42="x")),"Yes!",""),IF(W42="Yes!",IF(AND((O42+P42)&gt;=($AD$2+$AD$3+$AE$2+$AE$3),OR(Q42&gt;=($AF$3+$AF$2),H42="x")),"Yes!",""),"")),"x")</f>
        <v>x</v>
      </c>
      <c r="Y42" s="140" t="str">
        <f>IF(ISBLANK(E42),IF(X42="x",IF(AND((O42+(P42-$AE$4)&gt;=$AD$4),(P42&gt;=$AE$4),OR(Q42&gt;=$AF$4,H42="x"),OR(R42,S42)),"Yes!",""),IF(AND(X42="Yes!",W42="x"),IF(AND((O42+(P42-($AE$4+$AE$3))&gt;=$AD$3+$AD$4),(P42&gt;=$AE$4),OR(Q42&gt;=($AF$3+$AF$4),H42="x"),OR(R42,S42)),"Yes!",""),IF(AND(X42="Yes!",W42="Yes!"),IF(AND((O42+(P42-($AE$4+$AE$3+$AE$2))&gt;=$AD$2+$AD$3+$AD$4),(P42&gt;=$AE$2+$AE$3+$AE$4),OR(Q42&gt;=($AF$2+$AF$3+$AF$4),H42="x"),OR(R42,S42)),"Yes!",""),""))),"x")</f>
        <v>x</v>
      </c>
      <c r="Z42" s="51" t="str">
        <f>IF(ISBLANK(F42),IF(Y42="x",IF(AND(((O42+(P42-$AE$5))&gt;=$AD$5),(P42&gt;=$AE$5),OR(Q42&gt;=$AF$5,H42="x"),S42),"Yes!",""),IF(AND(Y42="Yes!",X42="x"),IF(AND(((O42+(P42-(#REF!+$AE40)))&gt;=$AD$5+$AD$4),(P42&gt;=$AE$5+$AE$4),OR(Q42&gt;=($AF$5+$AF$4),H42="x"),R42,S42),"Yes!",""),IF(AND(Y42="Yes!",X42="Yes!"),IF(AND((O42+(P42-($AE$5+$AE$4+$AE$3))&gt;=$AD$5+$AD$4+$AD$3),(P42&gt;=$AE$5+$AE$4+$AE$3),OR(Q42&gt;=($AF$5+$AF$4+$AF$3),H42="x"),R42,S42),"Yes!",""),""))),"x")</f>
        <v/>
      </c>
      <c r="AA42" s="52" t="str">
        <f>IF(ISBLANK(G42),IF(Z42="x",IF(AND((O42+(P42-$AE$6)&gt;=$AD$6),(P42&gt;=$AE$6),OR(Q42&gt;=$AF$6,H42="x"),T42),"Yes!",""),IF(AND(Z42="Yes!",Y42="x"),IF(AND((O42+(P42-($AD$6+$AD$5))&gt;=$AD$6+$AD$5),(P42&gt;=$AE$6+$AE$5),OR(Q42&gt;=($AF$6+$AF$5),H42="x"),S42,T42),"Yes!",""),IF(AND(Z42="Yes!",Y42="Yes!"),IF(AND((O42+(P42-($AD$6+$AD$5+$AD$4))&gt;=$AD$6+$AD$5+$AD$4),(P42&gt;=$AE$6+$AE$5+$AE$4),OR(Q42&gt;=($AF$6+$AF$5+$AF$4),H42="x"),S42,T42),"Yes!",""),""))),"x")</f>
        <v/>
      </c>
    </row>
    <row r="43" spans="1:27" ht="14.5">
      <c r="A43" s="5" t="s">
        <v>100</v>
      </c>
      <c r="B43" s="35" t="s">
        <v>94</v>
      </c>
      <c r="C43" s="85" t="s">
        <v>43</v>
      </c>
      <c r="D43" s="85" t="s">
        <v>43</v>
      </c>
      <c r="E43" s="85" t="s">
        <v>43</v>
      </c>
      <c r="F43" s="85"/>
      <c r="G43" s="86"/>
      <c r="H43" s="108"/>
      <c r="I43" s="227"/>
      <c r="J43" s="108"/>
      <c r="K43" s="108"/>
      <c r="L43" s="227"/>
      <c r="M43" s="227" t="s">
        <v>43</v>
      </c>
      <c r="N43" s="77">
        <f>SUMIF(H43:M43,"x",$H$2:$M$2)</f>
        <v>1</v>
      </c>
      <c r="O43" s="13">
        <f>COUNTIFS(H43:M43,"x",H$4:M$4,"d")</f>
        <v>0</v>
      </c>
      <c r="P43" s="13">
        <f>COUNTIFS(H43:M43,"x",H$4:M$4,"w")</f>
        <v>0</v>
      </c>
      <c r="Q43" s="13">
        <f>COUNTIFS(H43:M43,"x",H$4:M$4,"v")</f>
        <v>0</v>
      </c>
      <c r="R43" s="13">
        <f>COUNTIFS(H43:M43,"x",H$4:M$4,"s")</f>
        <v>0</v>
      </c>
      <c r="S43" s="13">
        <f>COUNTIFS(H43:M43,"x",H$4:M$4,"m")</f>
        <v>0</v>
      </c>
      <c r="T43" s="13">
        <f>COUNTIFS(H43:M43,"x",H$4:M$4,"r")</f>
        <v>0</v>
      </c>
      <c r="U43" s="21">
        <f>SUMIF(H43:M43,"x",$H$3:$M$3)</f>
        <v>0</v>
      </c>
      <c r="W43" s="139" t="str">
        <f>IF(ISBLANK(C43),IF(AND((O43+P43)&gt;=($AD$2+$AE$2),OR(Q43&gt;=$AF$2,H43="x")),"Yes!",""),"x")</f>
        <v>x</v>
      </c>
      <c r="X43" s="140" t="str">
        <f>IF(ISBLANK(D43),IF(W43="x",IF(AND((O43+P43)&gt;=($AD$3+$AE$3),OR(Q43&gt;=$AF$3,H43="x")),"Yes!",""),IF(W43="Yes!",IF(AND((O43+P43)&gt;=($AD$2+$AD$3+$AE$2+$AE$3),OR(Q43&gt;=($AF$3+$AF$2),H43="x")),"Yes!",""),"")),"x")</f>
        <v>x</v>
      </c>
      <c r="Y43" s="140" t="str">
        <f>IF(ISBLANK(E43),IF(X43="x",IF(AND((O43+(P43-$AE$4)&gt;=$AD$4),(P43&gt;=$AE$4),OR(Q43&gt;=$AF$4,H43="x"),OR(R43,S43)),"Yes!",""),IF(AND(X43="Yes!",W43="x"),IF(AND((O43+(P43-($AE$4+$AE$3))&gt;=$AD$3+$AD$4),(P43&gt;=$AE$4),OR(Q43&gt;=($AF$3+$AF$4),H43="x"),OR(R43,S43)),"Yes!",""),IF(AND(X43="Yes!",W43="Yes!"),IF(AND((O43+(P43-($AE$4+$AE$3+$AE$2))&gt;=$AD$2+$AD$3+$AD$4),(P43&gt;=$AE$2+$AE$3+$AE$4),OR(Q43&gt;=($AF$2+$AF$3+$AF$4),H43="x"),OR(R43,S43)),"Yes!",""),""))),"x")</f>
        <v>x</v>
      </c>
      <c r="Z43" s="51" t="str">
        <f>IF(ISBLANK(F43),IF(Y43="x",IF(AND(((O43+(P43-$AE$5))&gt;=$AD$5),(P43&gt;=$AE$5),OR(Q43&gt;=$AF$5,H43="x"),S43),"Yes!",""),IF(AND(Y43="Yes!",X43="x"),IF(AND(((O43+(P43-($AE41+$AE42)))&gt;=$AD$5+$AD$4),(P43&gt;=$AE$5+$AE$4),OR(Q43&gt;=($AF$5+$AF$4),H43="x"),R43,S43),"Yes!",""),IF(AND(Y43="Yes!",X43="Yes!"),IF(AND((O43+(P43-($AE$5+$AE$4+$AE$3))&gt;=$AD$5+$AD$4+$AD$3),(P43&gt;=$AE$5+$AE$4+$AE$3),OR(Q43&gt;=($AF$5+$AF$4+$AF$3),H43="x"),R43,S43),"Yes!",""),""))),"x")</f>
        <v/>
      </c>
      <c r="AA43" s="52" t="str">
        <f>IF(ISBLANK(G43),IF(Z43="x",IF(AND((O43+(P43-$AE$6)&gt;=$AD$6),(P43&gt;=$AE$6),OR(Q43&gt;=$AF$6,H43="x"),T43),"Yes!",""),IF(AND(Z43="Yes!",Y43="x"),IF(AND((O43+(P43-($AD$6+$AD$5))&gt;=$AD$6+$AD$5),(P43&gt;=$AE$6+$AE$5),OR(Q43&gt;=($AF$6+$AF$5),H43="x"),S43,T43),"Yes!",""),IF(AND(Z43="Yes!",Y43="Yes!"),IF(AND((O43+(P43-($AD$6+$AD$5+$AD$4))&gt;=$AD$6+$AD$5+$AD$4),(P43&gt;=$AE$6+$AE$5+$AE$4),OR(Q43&gt;=($AF$6+$AF$5+$AF$4),H43="x"),S43,T43),"Yes!",""),""))),"x")</f>
        <v/>
      </c>
    </row>
    <row r="44" spans="1:27" ht="14.5">
      <c r="A44" s="5" t="s">
        <v>101</v>
      </c>
      <c r="B44" s="35" t="s">
        <v>102</v>
      </c>
      <c r="C44" s="85"/>
      <c r="D44" s="85"/>
      <c r="E44" s="85"/>
      <c r="F44" s="85"/>
      <c r="G44" s="86"/>
      <c r="H44" s="108"/>
      <c r="I44" s="227"/>
      <c r="J44" s="108"/>
      <c r="K44" s="108"/>
      <c r="L44" s="227" t="s">
        <v>43</v>
      </c>
      <c r="M44" s="227"/>
      <c r="N44" s="77">
        <f>SUMIF(H44:M44,"x",$H$2:$M$2)</f>
        <v>1</v>
      </c>
      <c r="O44" s="13">
        <f>COUNTIFS(H44:M44,"x",H$4:M$4,"d")</f>
        <v>0</v>
      </c>
      <c r="P44" s="13">
        <f>COUNTIFS(H44:M44,"x",H$4:M$4,"w")</f>
        <v>0</v>
      </c>
      <c r="Q44" s="13">
        <f>COUNTIFS(H44:M44,"x",H$4:M$4,"v")</f>
        <v>0</v>
      </c>
      <c r="R44" s="13">
        <f>COUNTIFS(H44:M44,"x",H$4:M$4,"s")</f>
        <v>0</v>
      </c>
      <c r="S44" s="13">
        <f>COUNTIFS(H44:M44,"x",H$4:M$4,"m")</f>
        <v>0</v>
      </c>
      <c r="T44" s="13">
        <f>COUNTIFS(H44:M44,"x",H$4:M$4,"r")</f>
        <v>0</v>
      </c>
      <c r="U44" s="21">
        <f>SUMIF(H44:M44,"x",$H$3:$M$3)</f>
        <v>0</v>
      </c>
      <c r="W44" s="44" t="str">
        <f>IF(ISBLANK(C44),IF(AND((O44+P44)&gt;=($AD$2+$AE$2),OR(Q44&gt;=$AF$2,H44="x")),"Yes!",""),"x")</f>
        <v/>
      </c>
      <c r="X44" s="51" t="str">
        <f>IF(ISBLANK(D44),IF(W44="x",IF(AND((O44+P44)&gt;=($AD$3+$AE$3),OR(Q44&gt;=$AF$3,H44="x")),"Yes!",""),IF(W44="Yes!",IF(AND((O44+P44)&gt;=($AD$2+$AD$3+$AE$2+$AE$3),OR(Q44&gt;=($AF$3+$AF$2),H44="x")),"Yes!",""),"")),"x")</f>
        <v/>
      </c>
      <c r="Y44" s="51" t="str">
        <f>IF(ISBLANK(E44),IF(X44="x",IF(AND((O44+(P44-$AE$4)&gt;=$AD$4),(P44&gt;=$AE$4),OR(Q44&gt;=$AF$4,H44="x"),OR(R44,S44)),"Yes!",""),IF(AND(X44="Yes!",W44="x"),IF(AND((O44+(P44-($AE$4+$AE$3))&gt;=$AD$3+$AD$4),(P44&gt;=$AE$4),OR(Q44&gt;=($AF$3+$AF$4),H44="x"),OR(R44,S44)),"Yes!",""),IF(AND(X44="Yes!",W44="Yes!"),IF(AND((O44+(P44-($AE$4+$AE$3+$AE$2))&gt;=$AD$2+$AD$3+$AD$4),(P44&gt;=$AE$2+$AE$3+$AE$4),OR(Q44&gt;=($AF$2+$AF$3+$AF$4),H44="x"),OR(R44,S44)),"Yes!",""),""))),"x")</f>
        <v/>
      </c>
      <c r="Z44" s="51" t="str">
        <f>IF(ISBLANK(F44),IF(Y44="x",IF(AND(((O44+(P44-$AE$5))&gt;=$AD$5),(P44&gt;=$AE$5),OR(Q44&gt;=$AF$5,H44="x"),S44),"Yes!",""),IF(AND(Y44="Yes!",X44="x"),IF(AND(((O44+(P44-('Removed Members'!$JL27+$AE43)))&gt;=$AD$5+$AD$4),(P44&gt;=$AE$5+$AE$4),OR(Q44&gt;=($AF$5+$AF$4),H44="x"),R44,S44),"Yes!",""),IF(AND(Y44="Yes!",X44="Yes!"),IF(AND((O44+(P44-($AE$5+$AE$4+$AE$3))&gt;=$AD$5+$AD$4+$AD$3),(P44&gt;=$AE$5+$AE$4+$AE$3),OR(Q44&gt;=($AF$5+$AF$4+$AF$3),H44="x"),R44,S44),"Yes!",""),""))),"x")</f>
        <v/>
      </c>
      <c r="AA44" s="52" t="str">
        <f>IF(ISBLANK(G44),IF(Z44="x",IF(AND((O44+(P44-$AE$6)&gt;=$AD$6),(P44&gt;=$AE$6),OR(Q44&gt;=$AF$6,H44="x"),T44),"Yes!",""),IF(AND(Z44="Yes!",Y44="x"),IF(AND((O44+(P44-($AD$6+$AD$5))&gt;=$AD$6+$AD$5),(P44&gt;=$AE$6+$AE$5),OR(Q44&gt;=($AF$6+$AF$5),H44="x"),S44,T44),"Yes!",""),IF(AND(Z44="Yes!",Y44="Yes!"),IF(AND((O44+(P44-($AD$6+$AD$5+$AD$4))&gt;=$AD$6+$AD$5+$AD$4),(P44&gt;=$AE$6+$AE$5+$AE$4),OR(Q44&gt;=($AF$6+$AF$5+$AF$4),H44="x"),S44,T44),"Yes!",""),""))),"x")</f>
        <v/>
      </c>
    </row>
    <row r="45" spans="1:27" ht="14.5">
      <c r="A45" s="5" t="s">
        <v>101</v>
      </c>
      <c r="B45" s="35" t="s">
        <v>103</v>
      </c>
      <c r="C45" s="85" t="s">
        <v>43</v>
      </c>
      <c r="D45" s="85" t="s">
        <v>43</v>
      </c>
      <c r="E45" s="85"/>
      <c r="F45" s="85"/>
      <c r="G45" s="86"/>
      <c r="H45" s="108" t="s">
        <v>43</v>
      </c>
      <c r="I45" s="227"/>
      <c r="J45" s="108" t="s">
        <v>43</v>
      </c>
      <c r="K45" s="108" t="s">
        <v>43</v>
      </c>
      <c r="L45" s="227"/>
      <c r="M45" s="227" t="s">
        <v>43</v>
      </c>
      <c r="N45" s="77">
        <f>SUMIF(H45:M45,"x",$H$2:$M$2)</f>
        <v>4</v>
      </c>
      <c r="O45" s="13">
        <f>COUNTIFS(H45:M45,"x",H$4:M$4,"d")</f>
        <v>1</v>
      </c>
      <c r="P45" s="13">
        <f>COUNTIFS(H45:M45,"x",H$4:M$4,"w")</f>
        <v>0</v>
      </c>
      <c r="Q45" s="13">
        <f>COUNTIFS(H45:M45,"x",H$4:M$4,"v")</f>
        <v>1</v>
      </c>
      <c r="R45" s="13">
        <f>COUNTIFS(H45:M45,"x",H$4:M$4,"s")</f>
        <v>0</v>
      </c>
      <c r="S45" s="13">
        <f>COUNTIFS(H45:M45,"x",H$4:M$4,"m")</f>
        <v>0</v>
      </c>
      <c r="T45" s="13">
        <f>COUNTIFS(H45:M45,"x",H$4:M$4,"r")</f>
        <v>0</v>
      </c>
      <c r="U45" s="21">
        <f>SUMIF(H45:M45,"x",$H$3:$M$3)</f>
        <v>37</v>
      </c>
      <c r="W45" s="139" t="str">
        <f>IF(ISBLANK(C45),IF(AND((O45+P45)&gt;=($AD$2+$AE$2),OR(Q45&gt;=$AF$2,H45="x")),"Yes!",""),"x")</f>
        <v>x</v>
      </c>
      <c r="X45" s="140" t="str">
        <f>IF(ISBLANK(D45),IF(W45="x",IF(AND((O45+P45)&gt;=($AD$3+$AE$3),OR(Q45&gt;=$AF$3,H45="x")),"Yes!",""),IF(W45="Yes!",IF(AND((O45+P45)&gt;=($AD$2+$AD$3+$AE$2+$AE$3),OR(Q45&gt;=($AF$3+$AF$2),H45="x")),"Yes!",""),"")),"x")</f>
        <v>x</v>
      </c>
      <c r="Y45" s="51" t="str">
        <f>IF(ISBLANK(E45),IF(X45="x",IF(AND((O45+(P45-$AE$4)&gt;=$AD$4),(P45&gt;=$AE$4),OR(Q45&gt;=$AF$4,H45="x"),OR(R45,S45)),"Yes!",""),IF(AND(X45="Yes!",W45="x"),IF(AND((O45+(P45-($AE$4+$AE$3))&gt;=$AD$3+$AD$4),(P45&gt;=$AE$4),OR(Q45&gt;=($AF$3+$AF$4),H45="x"),OR(R45,S45)),"Yes!",""),IF(AND(X45="Yes!",W45="Yes!"),IF(AND((O45+(P45-($AE$4+$AE$3+$AE$2))&gt;=$AD$2+$AD$3+$AD$4),(P45&gt;=$AE$2+$AE$3+$AE$4),OR(Q45&gt;=($AF$2+$AF$3+$AF$4),H45="x"),OR(R45,S45)),"Yes!",""),""))),"x")</f>
        <v/>
      </c>
      <c r="Z45" s="51" t="str">
        <f>IF(ISBLANK(F45),IF(Y45="x",IF(AND(((O45+(P45-$AE$5))&gt;=$AD$5),(P45&gt;=$AE$5),OR(Q45&gt;=$AF$5,H45="x"),S45),"Yes!",""),IF(AND(Y45="Yes!",X45="x"),IF(AND(((O45+(P45-($AE43+#REF!)))&gt;=$AD$5+$AD$4),(P45&gt;=$AE$5+$AE$4),OR(Q45&gt;=($AF$5+$AF$4),H45="x"),R45,S45),"Yes!",""),IF(AND(Y45="Yes!",X45="Yes!"),IF(AND((O45+(P45-($AE$5+$AE$4+$AE$3))&gt;=$AD$5+$AD$4+$AD$3),(P45&gt;=$AE$5+$AE$4+$AE$3),OR(Q45&gt;=($AF$5+$AF$4+$AF$3),H45="x"),R45,S45),"Yes!",""),""))),"x")</f>
        <v/>
      </c>
      <c r="AA45" s="52" t="str">
        <f>IF(ISBLANK(G45),IF(Z45="x",IF(AND((O45+(P45-$AE$6)&gt;=$AD$6),(P45&gt;=$AE$6),OR(Q45&gt;=$AF$6,H45="x"),T45),"Yes!",""),IF(AND(Z45="Yes!",Y45="x"),IF(AND((O45+(P45-($AD$6+$AD$5))&gt;=$AD$6+$AD$5),(P45&gt;=$AE$6+$AE$5),OR(Q45&gt;=($AF$6+$AF$5),H45="x"),S45,T45),"Yes!",""),IF(AND(Z45="Yes!",Y45="Yes!"),IF(AND((O45+(P45-($AD$6+$AD$5+$AD$4))&gt;=$AD$6+$AD$5+$AD$4),(P45&gt;=$AE$6+$AE$5+$AE$4),OR(Q45&gt;=($AF$6+$AF$5+$AF$4),H45="x"),S45,T45),"Yes!",""),""))),"x")</f>
        <v/>
      </c>
    </row>
    <row r="46" spans="1:27" ht="14.5">
      <c r="A46" s="5" t="s">
        <v>101</v>
      </c>
      <c r="B46" s="35" t="s">
        <v>104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77">
        <f>SUMIF(H46:M46,"x",$H$2:$M$2)</f>
        <v>0</v>
      </c>
      <c r="O46" s="13">
        <f>COUNTIFS(H46:M46,"x",H$4:M$4,"d")</f>
        <v>0</v>
      </c>
      <c r="P46" s="13">
        <f>COUNTIFS(H46:M46,"x",H$4:M$4,"w")</f>
        <v>0</v>
      </c>
      <c r="Q46" s="13">
        <f>COUNTIFS(H46:M46,"x",H$4:M$4,"v")</f>
        <v>0</v>
      </c>
      <c r="R46" s="13">
        <f>COUNTIFS(H46:M46,"x",H$4:M$4,"s")</f>
        <v>0</v>
      </c>
      <c r="S46" s="13">
        <f>COUNTIFS(H46:M46,"x",H$4:M$4,"m")</f>
        <v>0</v>
      </c>
      <c r="T46" s="13">
        <f>COUNTIFS(H46:M46,"x",H$4:M$4,"r")</f>
        <v>0</v>
      </c>
      <c r="U46" s="21">
        <f>SUMIF(H46:M46,"x",$H$3:$M$3)</f>
        <v>0</v>
      </c>
      <c r="W46" s="44" t="str">
        <f>IF(ISBLANK(C46),IF(AND((O46+P46)&gt;=($AD$2+$AE$2),OR(Q46&gt;=$AF$2,H46="x")),"Yes!",""),"x")</f>
        <v/>
      </c>
      <c r="X46" s="51" t="str">
        <f>IF(ISBLANK(D46),IF(W46="x",IF(AND((O46+P46)&gt;=($AD$3+$AE$3),OR(Q46&gt;=$AF$3,H46="x")),"Yes!",""),IF(W46="Yes!",IF(AND((O46+P46)&gt;=($AD$2+$AD$3+$AE$2+$AE$3),OR(Q46&gt;=($AF$3+$AF$2),H46="x")),"Yes!",""),"")),"x")</f>
        <v/>
      </c>
      <c r="Y46" s="51" t="str">
        <f>IF(ISBLANK(E46),IF(X46="x",IF(AND((O46+(P46-$AE$4)&gt;=$AD$4),(P46&gt;=$AE$4),OR(Q46&gt;=$AF$4,H46="x"),OR(R46,S46)),"Yes!",""),IF(AND(X46="Yes!",W46="x"),IF(AND((O46+(P46-($AE$4+$AE$3))&gt;=$AD$3+$AD$4),(P46&gt;=$AE$4),OR(Q46&gt;=($AF$3+$AF$4),H46="x"),OR(R46,S46)),"Yes!",""),IF(AND(X46="Yes!",W46="Yes!"),IF(AND((O46+(P46-($AE$4+$AE$3+$AE$2))&gt;=$AD$2+$AD$3+$AD$4),(P46&gt;=$AE$2+$AE$3+$AE$4),OR(Q46&gt;=($AF$2+$AF$3+$AF$4),H46="x"),OR(R46,S46)),"Yes!",""),""))),"x")</f>
        <v/>
      </c>
      <c r="Z46" s="51" t="str">
        <f>IF(ISBLANK(F46),IF(Y46="x",IF(AND(((O46+(P46-$AE$5))&gt;=$AD$5),(P46&gt;=$AE$5),OR(Q46&gt;=$AF$5,H46="x"),S46),"Yes!",""),IF(AND(Y46="Yes!",X46="x"),IF(AND(((O46+(P46-(#REF!+$AE44)))&gt;=$AD$5+$AD$4),(P46&gt;=$AE$5+$AE$4),OR(Q46&gt;=($AF$5+$AF$4),H46="x"),R46,S46),"Yes!",""),IF(AND(Y46="Yes!",X46="Yes!"),IF(AND((O46+(P46-($AE$5+$AE$4+$AE$3))&gt;=$AD$5+$AD$4+$AD$3),(P46&gt;=$AE$5+$AE$4+$AE$3),OR(Q46&gt;=($AF$5+$AF$4+$AF$3),H46="x"),R46,S46),"Yes!",""),""))),"x")</f>
        <v/>
      </c>
      <c r="AA46" s="52" t="str">
        <f>IF(ISBLANK(G46),IF(Z46="x",IF(AND((O46+(P46-$AE$6)&gt;=$AD$6),(P46&gt;=$AE$6),OR(Q46&gt;=$AF$6,H46="x"),T46),"Yes!",""),IF(AND(Z46="Yes!",Y46="x"),IF(AND((O46+(P46-($AD$6+$AD$5))&gt;=$AD$6+$AD$5),(P46&gt;=$AE$6+$AE$5),OR(Q46&gt;=($AF$6+$AF$5),H46="x"),S46,T46),"Yes!",""),IF(AND(Z46="Yes!",Y46="Yes!"),IF(AND((O46+(P46-($AD$6+$AD$5+$AD$4))&gt;=$AD$6+$AD$5+$AD$4),(P46&gt;=$AE$6+$AE$5+$AE$4),OR(Q46&gt;=($AF$6+$AF$5+$AF$4),H46="x"),S46,T46),"Yes!",""),""))),"x")</f>
        <v/>
      </c>
    </row>
    <row r="47" spans="1:27" ht="14.5">
      <c r="A47" s="5" t="s">
        <v>105</v>
      </c>
      <c r="B47" s="35" t="s">
        <v>106</v>
      </c>
      <c r="C47" s="85" t="s">
        <v>43</v>
      </c>
      <c r="D47" s="85"/>
      <c r="E47" s="85"/>
      <c r="F47" s="85"/>
      <c r="G47" s="86"/>
      <c r="H47" s="108"/>
      <c r="I47" s="227"/>
      <c r="J47" s="108" t="s">
        <v>43</v>
      </c>
      <c r="K47" s="108"/>
      <c r="L47" s="227"/>
      <c r="M47" s="227"/>
      <c r="N47" s="77">
        <f>SUMIF(H47:M47,"x",$H$2:$M$2)</f>
        <v>2</v>
      </c>
      <c r="O47" s="13">
        <f>COUNTIFS(H47:M47,"x",H$4:M$4,"d")</f>
        <v>1</v>
      </c>
      <c r="P47" s="13">
        <f>COUNTIFS(H47:M47,"x",H$4:M$4,"w")</f>
        <v>0</v>
      </c>
      <c r="Q47" s="13">
        <f>COUNTIFS(H47:M47,"x",H$4:M$4,"v")</f>
        <v>0</v>
      </c>
      <c r="R47" s="13">
        <f>COUNTIFS(H47:M47,"x",H$4:M$4,"s")</f>
        <v>0</v>
      </c>
      <c r="S47" s="13">
        <f>COUNTIFS(H47:M47,"x",H$4:M$4,"m")</f>
        <v>0</v>
      </c>
      <c r="T47" s="13">
        <f>COUNTIFS(H47:M47,"x",H$4:M$4,"r")</f>
        <v>0</v>
      </c>
      <c r="U47" s="21">
        <f>SUMIF(H47:M47,"x",$H$3:$M$3)</f>
        <v>37</v>
      </c>
      <c r="W47" s="139" t="str">
        <f>IF(ISBLANK(C47),IF(AND((O47+P47)&gt;=($AD$2+$AE$2),OR(Q47&gt;=$AF$2,H47="x")),"Yes!",""),"x")</f>
        <v>x</v>
      </c>
      <c r="X47" s="51" t="str">
        <f>IF(ISBLANK(D47),IF(W47="x",IF(AND((O47+P47)&gt;=($AD$3+$AE$3),OR(Q47&gt;=$AF$3,H47="x")),"Yes!",""),IF(W47="Yes!",IF(AND((O47+P47)&gt;=($AD$2+$AD$3+$AE$2+$AE$3),OR(Q47&gt;=($AF$3+$AF$2),H47="x")),"Yes!",""),"")),"x")</f>
        <v/>
      </c>
      <c r="Y47" s="51" t="str">
        <f>IF(ISBLANK(E47),IF(X47="x",IF(AND((O47+(P47-$AE$4)&gt;=$AD$4),(P47&gt;=$AE$4),OR(Q47&gt;=$AF$4,H47="x"),OR(R47,S47)),"Yes!",""),IF(AND(X47="Yes!",W47="x"),IF(AND((O47+(P47-($AE$4+$AE$3))&gt;=$AD$3+$AD$4),(P47&gt;=$AE$4),OR(Q47&gt;=($AF$3+$AF$4),H47="x"),OR(R47,S47)),"Yes!",""),IF(AND(X47="Yes!",W47="Yes!"),IF(AND((O47+(P47-($AE$4+$AE$3+$AE$2))&gt;=$AD$2+$AD$3+$AD$4),(P47&gt;=$AE$2+$AE$3+$AE$4),OR(Q47&gt;=($AF$2+$AF$3+$AF$4),H47="x"),OR(R47,S47)),"Yes!",""),""))),"x")</f>
        <v/>
      </c>
      <c r="Z47" s="51" t="str">
        <f>IF(ISBLANK(F47),IF(Y47="x",IF(AND(((O47+(P47-$AE$5))&gt;=$AD$5),(P47&gt;=$AE$5),OR(Q47&gt;=$AF$5,H47="x"),S47),"Yes!",""),IF(AND(Y47="Yes!",X47="x"),IF(AND(((O47+(P47-(#REF!+$AE45)))&gt;=$AD$5+$AD$4),(P47&gt;=$AE$5+$AE$4),OR(Q47&gt;=($AF$5+$AF$4),H47="x"),R47,S47),"Yes!",""),IF(AND(Y47="Yes!",X47="Yes!"),IF(AND((O47+(P47-($AE$5+$AE$4+$AE$3))&gt;=$AD$5+$AD$4+$AD$3),(P47&gt;=$AE$5+$AE$4+$AE$3),OR(Q47&gt;=($AF$5+$AF$4+$AF$3),H47="x"),R47,S47),"Yes!",""),""))),"x")</f>
        <v/>
      </c>
      <c r="AA47" s="52" t="str">
        <f>IF(ISBLANK(G47),IF(Z47="x",IF(AND((O47+(P47-$AE$6)&gt;=$AD$6),(P47&gt;=$AE$6),OR(Q47&gt;=$AF$6,H47="x"),T47),"Yes!",""),IF(AND(Z47="Yes!",Y47="x"),IF(AND((O47+(P47-($AD$6+$AD$5))&gt;=$AD$6+$AD$5),(P47&gt;=$AE$6+$AE$5),OR(Q47&gt;=($AF$6+$AF$5),H47="x"),S47,T47),"Yes!",""),IF(AND(Z47="Yes!",Y47="Yes!"),IF(AND((O47+(P47-($AD$6+$AD$5+$AD$4))&gt;=$AD$6+$AD$5+$AD$4),(P47&gt;=$AE$6+$AE$5+$AE$4),OR(Q47&gt;=($AF$6+$AF$5+$AF$4),H47="x"),S47,T47),"Yes!",""),""))),"x")</f>
        <v/>
      </c>
    </row>
    <row r="48" spans="1:27" ht="14.5">
      <c r="A48" s="5" t="s">
        <v>107</v>
      </c>
      <c r="B48" s="35" t="s">
        <v>108</v>
      </c>
      <c r="C48" s="85" t="s">
        <v>43</v>
      </c>
      <c r="D48" s="85"/>
      <c r="E48" s="85"/>
      <c r="F48" s="85"/>
      <c r="G48" s="86"/>
      <c r="H48" s="108"/>
      <c r="I48" s="227"/>
      <c r="J48" s="108"/>
      <c r="K48" s="108"/>
      <c r="L48" s="227" t="s">
        <v>43</v>
      </c>
      <c r="M48" s="227" t="s">
        <v>43</v>
      </c>
      <c r="N48" s="77">
        <f>SUMIF(H48:M48,"x",$H$2:$M$2)</f>
        <v>2</v>
      </c>
      <c r="O48" s="13">
        <f>COUNTIFS(H48:M48,"x",H$4:M$4,"d")</f>
        <v>0</v>
      </c>
      <c r="P48" s="13">
        <f>COUNTIFS(H48:M48,"x",H$4:M$4,"w")</f>
        <v>0</v>
      </c>
      <c r="Q48" s="13">
        <f>COUNTIFS(H48:M48,"x",H$4:M$4,"v")</f>
        <v>0</v>
      </c>
      <c r="R48" s="13">
        <f>COUNTIFS(H48:M48,"x",H$4:M$4,"s")</f>
        <v>0</v>
      </c>
      <c r="S48" s="13">
        <f>COUNTIFS(H48:M48,"x",H$4:M$4,"m")</f>
        <v>0</v>
      </c>
      <c r="T48" s="13">
        <f>COUNTIFS(H48:M48,"x",H$4:M$4,"r")</f>
        <v>0</v>
      </c>
      <c r="U48" s="21">
        <f>SUMIF(H48:M48,"x",$H$3:$M$3)</f>
        <v>0</v>
      </c>
      <c r="W48" s="139" t="str">
        <f>IF(ISBLANK(C48),IF(AND((O48+P48)&gt;=($AD$2+$AE$2),OR(Q48&gt;=$AF$2,H48="x")),"Yes!",""),"x")</f>
        <v>x</v>
      </c>
      <c r="X48" s="51" t="str">
        <f>IF(ISBLANK(D48),IF(W48="x",IF(AND((O48+P48)&gt;=($AD$3+$AE$3),OR(Q48&gt;=$AF$3,H48="x")),"Yes!",""),IF(W48="Yes!",IF(AND((O48+P48)&gt;=($AD$2+$AD$3+$AE$2+$AE$3),OR(Q48&gt;=($AF$3+$AF$2),H48="x")),"Yes!",""),"")),"x")</f>
        <v/>
      </c>
      <c r="Y48" s="51" t="str">
        <f>IF(ISBLANK(E48),IF(X48="x",IF(AND((O48+(P48-$AE$4)&gt;=$AD$4),(P48&gt;=$AE$4),OR(Q48&gt;=$AF$4,H48="x"),OR(R48,S48)),"Yes!",""),IF(AND(X48="Yes!",W48="x"),IF(AND((O48+(P48-($AE$4+$AE$3))&gt;=$AD$3+$AD$4),(P48&gt;=$AE$4),OR(Q48&gt;=($AF$3+$AF$4),H48="x"),OR(R48,S48)),"Yes!",""),IF(AND(X48="Yes!",W48="Yes!"),IF(AND((O48+(P48-($AE$4+$AE$3+$AE$2))&gt;=$AD$2+$AD$3+$AD$4),(P48&gt;=$AE$2+$AE$3+$AE$4),OR(Q48&gt;=($AF$2+$AF$3+$AF$4),H48="x"),OR(R48,S48)),"Yes!",""),""))),"x")</f>
        <v/>
      </c>
      <c r="Z48" s="51" t="str">
        <f>IF(ISBLANK(F48),IF(Y48="x",IF(AND(((O48+(P48-$AE$5))&gt;=$AD$5),(P48&gt;=$AE$5),OR(Q48&gt;=$AF$5,H48="x"),S48),"Yes!",""),IF(AND(Y48="Yes!",X48="x"),IF(AND(((O48+(P48-($AE46+#REF!)))&gt;=$AD$5+$AD$4),(P48&gt;=$AE$5+$AE$4),OR(Q48&gt;=($AF$5+$AF$4),H48="x"),R48,S48),"Yes!",""),IF(AND(Y48="Yes!",X48="Yes!"),IF(AND((O48+(P48-($AE$5+$AE$4+$AE$3))&gt;=$AD$5+$AD$4+$AD$3),(P48&gt;=$AE$5+$AE$4+$AE$3),OR(Q48&gt;=($AF$5+$AF$4+$AF$3),H48="x"),R48,S48),"Yes!",""),""))),"x")</f>
        <v/>
      </c>
      <c r="AA48" s="52" t="str">
        <f>IF(ISBLANK(G48),IF(Z48="x",IF(AND((O48+(P48-$AE$6)&gt;=$AD$6),(P48&gt;=$AE$6),OR(Q48&gt;=$AF$6,H48="x"),T48),"Yes!",""),IF(AND(Z48="Yes!",Y48="x"),IF(AND((O48+(P48-($AD$6+$AD$5))&gt;=$AD$6+$AD$5),(P48&gt;=$AE$6+$AE$5),OR(Q48&gt;=($AF$6+$AF$5),H48="x"),S48,T48),"Yes!",""),IF(AND(Z48="Yes!",Y48="Yes!"),IF(AND((O48+(P48-($AD$6+$AD$5+$AD$4))&gt;=$AD$6+$AD$5+$AD$4),(P48&gt;=$AE$6+$AE$5+$AE$4),OR(Q48&gt;=($AF$6+$AF$5+$AF$4),H48="x"),S48,T48),"Yes!",""),""))),"x")</f>
        <v/>
      </c>
    </row>
    <row r="49" spans="1:27" ht="14.5">
      <c r="A49" s="5" t="s">
        <v>107</v>
      </c>
      <c r="B49" s="35" t="s">
        <v>109</v>
      </c>
      <c r="C49" s="85" t="s">
        <v>43</v>
      </c>
      <c r="D49" s="85" t="s">
        <v>43</v>
      </c>
      <c r="E49" s="85" t="s">
        <v>43</v>
      </c>
      <c r="F49" s="85"/>
      <c r="G49" s="86"/>
      <c r="H49" s="108" t="s">
        <v>43</v>
      </c>
      <c r="I49" s="227"/>
      <c r="J49" s="108" t="s">
        <v>43</v>
      </c>
      <c r="K49" s="108" t="s">
        <v>43</v>
      </c>
      <c r="L49" s="227"/>
      <c r="M49" s="227" t="s">
        <v>43</v>
      </c>
      <c r="N49" s="77">
        <f>SUMIF(H49:M49,"x",$H$2:$M$2)</f>
        <v>4</v>
      </c>
      <c r="O49" s="13">
        <f>COUNTIFS(H49:M49,"x",H$4:M$4,"d")</f>
        <v>1</v>
      </c>
      <c r="P49" s="13">
        <f>COUNTIFS(H49:M49,"x",H$4:M$4,"w")</f>
        <v>0</v>
      </c>
      <c r="Q49" s="13">
        <f>COUNTIFS(H49:M49,"x",H$4:M$4,"v")</f>
        <v>1</v>
      </c>
      <c r="R49" s="13">
        <f>COUNTIFS(H49:M49,"x",H$4:M$4,"s")</f>
        <v>0</v>
      </c>
      <c r="S49" s="13">
        <f>COUNTIFS(H49:M49,"x",H$4:M$4,"m")</f>
        <v>0</v>
      </c>
      <c r="T49" s="13">
        <f>COUNTIFS(H49:M49,"x",H$4:M$4,"r")</f>
        <v>0</v>
      </c>
      <c r="U49" s="21">
        <f>SUMIF(H49:M49,"x",$H$3:$M$3)</f>
        <v>37</v>
      </c>
      <c r="W49" s="139" t="str">
        <f>IF(ISBLANK(C49),IF(AND((O49+P49)&gt;=($AD$2+$AE$2),OR(Q49&gt;=$AF$2,H49="x")),"Yes!",""),"x")</f>
        <v>x</v>
      </c>
      <c r="X49" s="140" t="str">
        <f>IF(ISBLANK(D49),IF(W49="x",IF(AND((O49+P49)&gt;=($AD$3+$AE$3),OR(Q49&gt;=$AF$3,H49="x")),"Yes!",""),IF(W49="Yes!",IF(AND((O49+P49)&gt;=($AD$2+$AD$3+$AE$2+$AE$3),OR(Q49&gt;=($AF$3+$AF$2),H49="x")),"Yes!",""),"")),"x")</f>
        <v>x</v>
      </c>
      <c r="Y49" s="140" t="str">
        <f>IF(ISBLANK(E49),IF(X49="x",IF(AND((O49+(P49-$AE$4)&gt;=$AD$4),(P49&gt;=$AE$4),OR(Q49&gt;=$AF$4,H49="x"),OR(R49,S49)),"Yes!",""),IF(AND(X49="Yes!",W49="x"),IF(AND((O49+(P49-($AE$4+$AE$3))&gt;=$AD$3+$AD$4),(P49&gt;=$AE$4),OR(Q49&gt;=($AF$3+$AF$4),H49="x"),OR(R49,S49)),"Yes!",""),IF(AND(X49="Yes!",W49="Yes!"),IF(AND((O49+(P49-($AE$4+$AE$3+$AE$2))&gt;=$AD$2+$AD$3+$AD$4),(P49&gt;=$AE$2+$AE$3+$AE$4),OR(Q49&gt;=($AF$2+$AF$3+$AF$4),H49="x"),OR(R49,S49)),"Yes!",""),""))),"x")</f>
        <v>x</v>
      </c>
      <c r="Z49" s="51" t="str">
        <f>IF(ISBLANK(F49),IF(Y49="x",IF(AND(((O49+(P49-$AE$5))&gt;=$AD$5),(P49&gt;=$AE$5),OR(Q49&gt;=$AF$5,H49="x"),S49),"Yes!",""),IF(AND(Y49="Yes!",X49="x"),IF(AND(((O49+(P49-(#REF!+#REF!)))&gt;=$AD$5+$AD$4),(P49&gt;=$AE$5+$AE$4),OR(Q49&gt;=($AF$5+$AF$4),H49="x"),R49,S49),"Yes!",""),IF(AND(Y49="Yes!",X49="Yes!"),IF(AND((O49+(P49-($AE$5+$AE$4+$AE$3))&gt;=$AD$5+$AD$4+$AD$3),(P49&gt;=$AE$5+$AE$4+$AE$3),OR(Q49&gt;=($AF$5+$AF$4+$AF$3),H49="x"),R49,S49),"Yes!",""),""))),"x")</f>
        <v/>
      </c>
      <c r="AA49" s="52" t="str">
        <f>IF(ISBLANK(G49),IF(Z49="x",IF(AND((O49+(P49-$AE$6)&gt;=$AD$6),(P49&gt;=$AE$6),OR(Q49&gt;=$AF$6,H49="x"),T49),"Yes!",""),IF(AND(Z49="Yes!",Y49="x"),IF(AND((O49+(P49-($AD$6+$AD$5))&gt;=$AD$6+$AD$5),(P49&gt;=$AE$6+$AE$5),OR(Q49&gt;=($AF$6+$AF$5),H49="x"),S49,T49),"Yes!",""),IF(AND(Z49="Yes!",Y49="Yes!"),IF(AND((O49+(P49-($AD$6+$AD$5+$AD$4))&gt;=$AD$6+$AD$5+$AD$4),(P49&gt;=$AE$6+$AE$5+$AE$4),OR(Q49&gt;=($AF$6+$AF$5+$AF$4),H49="x"),S49,T49),"Yes!",""),""))),"x")</f>
        <v/>
      </c>
    </row>
    <row r="50" spans="1:27" ht="14.5">
      <c r="A50" s="5" t="s">
        <v>110</v>
      </c>
      <c r="B50" s="35" t="s">
        <v>64</v>
      </c>
      <c r="C50" s="85"/>
      <c r="D50" s="85"/>
      <c r="E50" s="85"/>
      <c r="F50" s="85"/>
      <c r="G50" s="86"/>
      <c r="H50" s="108"/>
      <c r="I50" s="227"/>
      <c r="J50" s="108"/>
      <c r="K50" s="108"/>
      <c r="L50" s="227"/>
      <c r="M50" s="227"/>
      <c r="N50" s="77">
        <f>SUMIF(H50:M50,"x",$H$2:$M$2)</f>
        <v>0</v>
      </c>
      <c r="O50" s="13">
        <f>COUNTIFS(H50:M50,"x",H$4:M$4,"d")</f>
        <v>0</v>
      </c>
      <c r="P50" s="13">
        <f>COUNTIFS(H50:M50,"x",H$4:M$4,"w")</f>
        <v>0</v>
      </c>
      <c r="Q50" s="13">
        <f>COUNTIFS(H50:M50,"x",H$4:M$4,"v")</f>
        <v>0</v>
      </c>
      <c r="R50" s="13">
        <f>COUNTIFS(H50:M50,"x",H$4:M$4,"s")</f>
        <v>0</v>
      </c>
      <c r="S50" s="13">
        <f>COUNTIFS(H50:M50,"x",H$4:M$4,"m")</f>
        <v>0</v>
      </c>
      <c r="T50" s="13">
        <f>COUNTIFS(H50:M50,"x",H$4:M$4,"r")</f>
        <v>0</v>
      </c>
      <c r="U50" s="21">
        <f>SUMIF(H50:M50,"x",$H$3:$M$3)</f>
        <v>0</v>
      </c>
      <c r="W50" s="44" t="str">
        <f>IF(ISBLANK(C50),IF(AND((O50+P50)&gt;=($AD$2+$AE$2),OR(Q50&gt;=$AF$2,H50="x")),"Yes!",""),"x")</f>
        <v/>
      </c>
      <c r="X50" s="51" t="str">
        <f>IF(ISBLANK(D50),IF(W50="x",IF(AND((O50+P50)&gt;=($AD$3+$AE$3),OR(Q50&gt;=$AF$3,H50="x")),"Yes!",""),IF(W50="Yes!",IF(AND((O50+P50)&gt;=($AD$2+$AD$3+$AE$2+$AE$3),OR(Q50&gt;=($AF$3+$AF$2),H50="x")),"Yes!",""),"")),"x")</f>
        <v/>
      </c>
      <c r="Y50" s="51" t="str">
        <f>IF(ISBLANK(E50),IF(X50="x",IF(AND((O50+(P50-$AE$4)&gt;=$AD$4),(P50&gt;=$AE$4),OR(Q50&gt;=$AF$4,H50="x"),OR(R50,S50)),"Yes!",""),IF(AND(X50="Yes!",W50="x"),IF(AND((O50+(P50-($AE$4+$AE$3))&gt;=$AD$3+$AD$4),(P50&gt;=$AE$4),OR(Q50&gt;=($AF$3+$AF$4),H50="x"),OR(R50,S50)),"Yes!",""),IF(AND(X50="Yes!",W50="Yes!"),IF(AND((O50+(P50-($AE$4+$AE$3+$AE$2))&gt;=$AD$2+$AD$3+$AD$4),(P50&gt;=$AE$2+$AE$3+$AE$4),OR(Q50&gt;=($AF$2+$AF$3+$AF$4),H50="x"),OR(R50,S50)),"Yes!",""),""))),"x")</f>
        <v/>
      </c>
      <c r="Z50" s="51" t="str">
        <f>IF(ISBLANK(F50),IF(Y50="x",IF(AND(((O50+(P50-$AE$5))&gt;=$AD$5),(P50&gt;=$AE$5),OR(Q50&gt;=$AF$5,H50="x"),S50),"Yes!",""),IF(AND(Y50="Yes!",X50="x"),IF(AND(((O50+(P50-(#REF!+#REF!)))&gt;=$AD$5+$AD$4),(P50&gt;=$AE$5+$AE$4),OR(Q50&gt;=($AF$5+$AF$4),H50="x"),R50,S50),"Yes!",""),IF(AND(Y50="Yes!",X50="Yes!"),IF(AND((O50+(P50-($AE$5+$AE$4+$AE$3))&gt;=$AD$5+$AD$4+$AD$3),(P50&gt;=$AE$5+$AE$4+$AE$3),OR(Q50&gt;=($AF$5+$AF$4+$AF$3),H50="x"),R50,S50),"Yes!",""),""))),"x")</f>
        <v/>
      </c>
      <c r="AA50" s="52" t="str">
        <f>IF(ISBLANK(G50),IF(Z50="x",IF(AND((O50+(P50-$AE$6)&gt;=$AD$6),(P50&gt;=$AE$6),OR(Q50&gt;=$AF$6,H50="x"),T50),"Yes!",""),IF(AND(Z50="Yes!",Y50="x"),IF(AND((O50+(P50-($AD$6+$AD$5))&gt;=$AD$6+$AD$5),(P50&gt;=$AE$6+$AE$5),OR(Q50&gt;=($AF$6+$AF$5),H50="x"),S50,T50),"Yes!",""),IF(AND(Z50="Yes!",Y50="Yes!"),IF(AND((O50+(P50-($AD$6+$AD$5+$AD$4))&gt;=$AD$6+$AD$5+$AD$4),(P50&gt;=$AE$6+$AE$5+$AE$4),OR(Q50&gt;=($AF$6+$AF$5+$AF$4),H50="x"),S50,T50),"Yes!",""),""))),"x")</f>
        <v/>
      </c>
    </row>
    <row r="51" spans="1:27" ht="14.5">
      <c r="A51" s="5" t="s">
        <v>111</v>
      </c>
      <c r="B51" s="35" t="s">
        <v>49</v>
      </c>
      <c r="C51" s="85" t="s">
        <v>43</v>
      </c>
      <c r="D51" s="85"/>
      <c r="E51" s="85"/>
      <c r="F51" s="85"/>
      <c r="G51" s="86"/>
      <c r="H51" s="108"/>
      <c r="I51" s="227"/>
      <c r="J51" s="108" t="s">
        <v>43</v>
      </c>
      <c r="K51" s="108"/>
      <c r="L51" s="227"/>
      <c r="M51" s="227" t="s">
        <v>43</v>
      </c>
      <c r="N51" s="77">
        <f>SUMIF(H51:M51,"x",$H$2:$M$2)</f>
        <v>3</v>
      </c>
      <c r="O51" s="13">
        <f>COUNTIFS(H51:M51,"x",H$4:M$4,"d")</f>
        <v>1</v>
      </c>
      <c r="P51" s="13">
        <f>COUNTIFS(H51:M51,"x",H$4:M$4,"w")</f>
        <v>0</v>
      </c>
      <c r="Q51" s="13">
        <f>COUNTIFS(H51:M51,"x",H$4:M$4,"v")</f>
        <v>0</v>
      </c>
      <c r="R51" s="13">
        <f>COUNTIFS(H51:M51,"x",H$4:M$4,"s")</f>
        <v>0</v>
      </c>
      <c r="S51" s="13">
        <f>COUNTIFS(H51:M51,"x",H$4:M$4,"m")</f>
        <v>0</v>
      </c>
      <c r="T51" s="13">
        <f>COUNTIFS(H51:M51,"x",H$4:M$4,"r")</f>
        <v>0</v>
      </c>
      <c r="U51" s="21">
        <f>SUMIF(H51:M51,"x",$H$3:$M$3)</f>
        <v>37</v>
      </c>
      <c r="W51" s="139" t="str">
        <f>IF(ISBLANK(C51),IF(AND((O51+P51)&gt;=($AD$2+$AE$2),OR(Q51&gt;=$AF$2,H51="x")),"Yes!",""),"x")</f>
        <v>x</v>
      </c>
      <c r="X51" s="51" t="str">
        <f>IF(ISBLANK(D51),IF(W51="x",IF(AND((O51+P51)&gt;=($AD$3+$AE$3),OR(Q51&gt;=$AF$3,H51="x")),"Yes!",""),IF(W51="Yes!",IF(AND((O51+P51)&gt;=($AD$2+$AD$3+$AE$2+$AE$3),OR(Q51&gt;=($AF$3+$AF$2),H51="x")),"Yes!",""),"")),"x")</f>
        <v/>
      </c>
      <c r="Y51" s="51" t="str">
        <f>IF(ISBLANK(E51),IF(X51="x",IF(AND((O51+(P51-$AE$4)&gt;=$AD$4),(P51&gt;=$AE$4),OR(Q51&gt;=$AF$4,H51="x"),OR(R51,S51)),"Yes!",""),IF(AND(X51="Yes!",W51="x"),IF(AND((O51+(P51-($AE$4+$AE$3))&gt;=$AD$3+$AD$4),(P51&gt;=$AE$4),OR(Q51&gt;=($AF$3+$AF$4),H51="x"),OR(R51,S51)),"Yes!",""),IF(AND(X51="Yes!",W51="Yes!"),IF(AND((O51+(P51-($AE$4+$AE$3+$AE$2))&gt;=$AD$2+$AD$3+$AD$4),(P51&gt;=$AE$2+$AE$3+$AE$4),OR(Q51&gt;=($AF$2+$AF$3+$AF$4),H51="x"),OR(R51,S51)),"Yes!",""),""))),"x")</f>
        <v/>
      </c>
      <c r="Z51" s="51" t="str">
        <f>IF(ISBLANK(F51),IF(Y51="x",IF(AND(((O51+(P51-$AE$5))&gt;=$AD$5),(P51&gt;=$AE$5),OR(Q51&gt;=$AF$5,H51="x"),S51),"Yes!",""),IF(AND(Y51="Yes!",X51="x"),IF(AND(((O51+(P51-($AE49+#REF!)))&gt;=$AD$5+$AD$4),(P51&gt;=$AE$5+$AE$4),OR(Q51&gt;=($AF$5+$AF$4),H51="x"),R51,S51),"Yes!",""),IF(AND(Y51="Yes!",X51="Yes!"),IF(AND((O51+(P51-($AE$5+$AE$4+$AE$3))&gt;=$AD$5+$AD$4+$AD$3),(P51&gt;=$AE$5+$AE$4+$AE$3),OR(Q51&gt;=($AF$5+$AF$4+$AF$3),H51="x"),R51,S51),"Yes!",""),""))),"x")</f>
        <v/>
      </c>
      <c r="AA51" s="52" t="str">
        <f>IF(ISBLANK(G51),IF(Z51="x",IF(AND((O51+(P51-$AE$6)&gt;=$AD$6),(P51&gt;=$AE$6),OR(Q51&gt;=$AF$6,H51="x"),T51),"Yes!",""),IF(AND(Z51="Yes!",Y51="x"),IF(AND((O51+(P51-($AD$6+$AD$5))&gt;=$AD$6+$AD$5),(P51&gt;=$AE$6+$AE$5),OR(Q51&gt;=($AF$6+$AF$5),H51="x"),S51,T51),"Yes!",""),IF(AND(Z51="Yes!",Y51="Yes!"),IF(AND((O51+(P51-($AD$6+$AD$5+$AD$4))&gt;=$AD$6+$AD$5+$AD$4),(P51&gt;=$AE$6+$AE$5+$AE$4),OR(Q51&gt;=($AF$6+$AF$5+$AF$4),H51="x"),S51,T51),"Yes!",""),""))),"x")</f>
        <v/>
      </c>
    </row>
    <row r="52" spans="1:27" ht="14.5">
      <c r="A52" s="5" t="s">
        <v>112</v>
      </c>
      <c r="B52" s="35" t="s">
        <v>113</v>
      </c>
      <c r="C52" s="85"/>
      <c r="D52" s="85"/>
      <c r="E52" s="85"/>
      <c r="F52" s="85"/>
      <c r="G52" s="86"/>
      <c r="H52" s="108"/>
      <c r="I52" s="227"/>
      <c r="J52" s="108"/>
      <c r="K52" s="108"/>
      <c r="L52" s="227"/>
      <c r="M52" s="227"/>
      <c r="N52" s="77">
        <f>SUMIF(H52:M52,"x",$H$2:$M$2)</f>
        <v>0</v>
      </c>
      <c r="O52" s="13">
        <f>COUNTIFS(H52:M52,"x",H$4:M$4,"d")</f>
        <v>0</v>
      </c>
      <c r="P52" s="13">
        <f>COUNTIFS(H52:M52,"x",H$4:M$4,"w")</f>
        <v>0</v>
      </c>
      <c r="Q52" s="13">
        <f>COUNTIFS(H52:M52,"x",H$4:M$4,"v")</f>
        <v>0</v>
      </c>
      <c r="R52" s="13">
        <f>COUNTIFS(H52:M52,"x",H$4:M$4,"s")</f>
        <v>0</v>
      </c>
      <c r="S52" s="13">
        <f>COUNTIFS(H52:M52,"x",H$4:M$4,"m")</f>
        <v>0</v>
      </c>
      <c r="T52" s="13">
        <f>COUNTIFS(H52:M52,"x",H$4:M$4,"r")</f>
        <v>0</v>
      </c>
      <c r="U52" s="21">
        <f>SUMIF(H52:M52,"x",$H$3:$M$3)</f>
        <v>0</v>
      </c>
      <c r="W52" s="44" t="str">
        <f>IF(ISBLANK(C52),IF(AND((O52+P52)&gt;=($AD$2+$AE$2),OR(Q52&gt;=$AF$2,H52="x")),"Yes!",""),"x")</f>
        <v/>
      </c>
      <c r="X52" s="51" t="str">
        <f>IF(ISBLANK(D52),IF(W52="x",IF(AND((O52+P52)&gt;=($AD$3+$AE$3),OR(Q52&gt;=$AF$3,H52="x")),"Yes!",""),IF(W52="Yes!",IF(AND((O52+P52)&gt;=($AD$2+$AD$3+$AE$2+$AE$3),OR(Q52&gt;=($AF$3+$AF$2),H52="x")),"Yes!",""),"")),"x")</f>
        <v/>
      </c>
      <c r="Y52" s="51" t="str">
        <f>IF(ISBLANK(E52),IF(X52="x",IF(AND((O52+(P52-$AE$4)&gt;=$AD$4),(P52&gt;=$AE$4),OR(Q52&gt;=$AF$4,H52="x"),OR(R52,S52)),"Yes!",""),IF(AND(X52="Yes!",W52="x"),IF(AND((O52+(P52-($AE$4+$AE$3))&gt;=$AD$3+$AD$4),(P52&gt;=$AE$4),OR(Q52&gt;=($AF$3+$AF$4),H52="x"),OR(R52,S52)),"Yes!",""),IF(AND(X52="Yes!",W52="Yes!"),IF(AND((O52+(P52-($AE$4+$AE$3+$AE$2))&gt;=$AD$2+$AD$3+$AD$4),(P52&gt;=$AE$2+$AE$3+$AE$4),OR(Q52&gt;=($AF$2+$AF$3+$AF$4),H52="x"),OR(R52,S52)),"Yes!",""),""))),"x")</f>
        <v/>
      </c>
      <c r="Z52" s="51" t="str">
        <f>IF(ISBLANK(F52),IF(Y52="x",IF(AND(((O52+(P52-$AE$5))&gt;=$AD$5),(P52&gt;=$AE$5),OR(Q52&gt;=$AF$5,H52="x"),S52),"Yes!",""),IF(AND(Y52="Yes!",X52="x"),IF(AND(((O52+(P52-(#REF!+#REF!)))&gt;=$AD$5+$AD$4),(P52&gt;=$AE$5+$AE$4),OR(Q52&gt;=($AF$5+$AF$4),H52="x"),R52,S52),"Yes!",""),IF(AND(Y52="Yes!",X52="Yes!"),IF(AND((O52+(P52-($AE$5+$AE$4+$AE$3))&gt;=$AD$5+$AD$4+$AD$3),(P52&gt;=$AE$5+$AE$4+$AE$3),OR(Q52&gt;=($AF$5+$AF$4+$AF$3),H52="x"),R52,S52),"Yes!",""),""))),"x")</f>
        <v/>
      </c>
      <c r="AA52" s="52" t="str">
        <f>IF(ISBLANK(G52),IF(Z52="x",IF(AND((O52+(P52-$AE$6)&gt;=$AD$6),(P52&gt;=$AE$6),OR(Q52&gt;=$AF$6,H52="x"),T52),"Yes!",""),IF(AND(Z52="Yes!",Y52="x"),IF(AND((O52+(P52-($AD$6+$AD$5))&gt;=$AD$6+$AD$5),(P52&gt;=$AE$6+$AE$5),OR(Q52&gt;=($AF$6+$AF$5),H52="x"),S52,T52),"Yes!",""),IF(AND(Z52="Yes!",Y52="Yes!"),IF(AND((O52+(P52-($AD$6+$AD$5+$AD$4))&gt;=$AD$6+$AD$5+$AD$4),(P52&gt;=$AE$6+$AE$5+$AE$4),OR(Q52&gt;=($AF$6+$AF$5+$AF$4),H52="x"),S52,T52),"Yes!",""),""))),"x")</f>
        <v/>
      </c>
    </row>
    <row r="53" spans="1:27" ht="14.5">
      <c r="A53" s="5" t="s">
        <v>112</v>
      </c>
      <c r="B53" s="35" t="s">
        <v>114</v>
      </c>
      <c r="C53" s="85"/>
      <c r="D53" s="85"/>
      <c r="E53" s="85"/>
      <c r="F53" s="85"/>
      <c r="G53" s="86"/>
      <c r="H53" s="108"/>
      <c r="I53" s="227"/>
      <c r="J53" s="108"/>
      <c r="K53" s="108"/>
      <c r="L53" s="227"/>
      <c r="M53" s="227"/>
      <c r="N53" s="77">
        <f>SUMIF(H53:M53,"x",$H$2:$M$2)</f>
        <v>0</v>
      </c>
      <c r="O53" s="13">
        <f>COUNTIFS(H53:M53,"x",H$4:M$4,"d")</f>
        <v>0</v>
      </c>
      <c r="P53" s="13">
        <f>COUNTIFS(H53:M53,"x",H$4:M$4,"w")</f>
        <v>0</v>
      </c>
      <c r="Q53" s="13">
        <f>COUNTIFS(H53:M53,"x",H$4:M$4,"v")</f>
        <v>0</v>
      </c>
      <c r="R53" s="13">
        <f>COUNTIFS(H53:M53,"x",H$4:M$4,"s")</f>
        <v>0</v>
      </c>
      <c r="S53" s="13">
        <f>COUNTIFS(H53:M53,"x",H$4:M$4,"m")</f>
        <v>0</v>
      </c>
      <c r="T53" s="13">
        <f>COUNTIFS(H53:M53,"x",H$4:M$4,"r")</f>
        <v>0</v>
      </c>
      <c r="U53" s="21">
        <f>SUMIF(H53:M53,"x",$H$3:$M$3)</f>
        <v>0</v>
      </c>
      <c r="W53" s="44" t="str">
        <f>IF(ISBLANK(C53),IF(AND((O53+P53)&gt;=($AD$2+$AE$2),OR(Q53&gt;=$AF$2,H53="x")),"Yes!",""),"x")</f>
        <v/>
      </c>
      <c r="X53" s="51" t="str">
        <f>IF(ISBLANK(D53),IF(W53="x",IF(AND((O53+P53)&gt;=($AD$3+$AE$3),OR(Q53&gt;=$AF$3,H53="x")),"Yes!",""),IF(W53="Yes!",IF(AND((O53+P53)&gt;=($AD$2+$AD$3+$AE$2+$AE$3),OR(Q53&gt;=($AF$3+$AF$2),H53="x")),"Yes!",""),"")),"x")</f>
        <v/>
      </c>
      <c r="Y53" s="51" t="str">
        <f>IF(ISBLANK(E53),IF(X53="x",IF(AND((O53+(P53-$AE$4)&gt;=$AD$4),(P53&gt;=$AE$4),OR(Q53&gt;=$AF$4,H53="x"),OR(R53,S53)),"Yes!",""),IF(AND(X53="Yes!",W53="x"),IF(AND((O53+(P53-($AE$4+$AE$3))&gt;=$AD$3+$AD$4),(P53&gt;=$AE$4),OR(Q53&gt;=($AF$3+$AF$4),H53="x"),OR(R53,S53)),"Yes!",""),IF(AND(X53="Yes!",W53="Yes!"),IF(AND((O53+(P53-($AE$4+$AE$3+$AE$2))&gt;=$AD$2+$AD$3+$AD$4),(P53&gt;=$AE$2+$AE$3+$AE$4),OR(Q53&gt;=($AF$2+$AF$3+$AF$4),H53="x"),OR(R53,S53)),"Yes!",""),""))),"x")</f>
        <v/>
      </c>
      <c r="Z53" s="51" t="str">
        <f>IF(ISBLANK(F53),IF(Y53="x",IF(AND(((O53+(P53-$AE$5))&gt;=$AD$5),(P53&gt;=$AE$5),OR(Q53&gt;=$AF$5,H53="x"),S53),"Yes!",""),IF(AND(Y53="Yes!",X53="x"),IF(AND(((O53+(P53-(#REF!+$AE51)))&gt;=$AD$5+$AD$4),(P53&gt;=$AE$5+$AE$4),OR(Q53&gt;=($AF$5+$AF$4),H53="x"),R53,S53),"Yes!",""),IF(AND(Y53="Yes!",X53="Yes!"),IF(AND((O53+(P53-($AE$5+$AE$4+$AE$3))&gt;=$AD$5+$AD$4+$AD$3),(P53&gt;=$AE$5+$AE$4+$AE$3),OR(Q53&gt;=($AF$5+$AF$4+$AF$3),H53="x"),R53,S53),"Yes!",""),""))),"x")</f>
        <v/>
      </c>
      <c r="AA53" s="52" t="str">
        <f>IF(ISBLANK(G53),IF(Z53="x",IF(AND((O53+(P53-$AE$6)&gt;=$AD$6),(P53&gt;=$AE$6),OR(Q53&gt;=$AF$6,H53="x"),T53),"Yes!",""),IF(AND(Z53="Yes!",Y53="x"),IF(AND((O53+(P53-($AD$6+$AD$5))&gt;=$AD$6+$AD$5),(P53&gt;=$AE$6+$AE$5),OR(Q53&gt;=($AF$6+$AF$5),H53="x"),S53,T53),"Yes!",""),IF(AND(Z53="Yes!",Y53="Yes!"),IF(AND((O53+(P53-($AD$6+$AD$5+$AD$4))&gt;=$AD$6+$AD$5+$AD$4),(P53&gt;=$AE$6+$AE$5+$AE$4),OR(Q53&gt;=($AF$6+$AF$5+$AF$4),H53="x"),S53,T53),"Yes!",""),""))),"x")</f>
        <v/>
      </c>
    </row>
    <row r="54" spans="1:27" ht="14.5">
      <c r="A54" s="5" t="s">
        <v>115</v>
      </c>
      <c r="B54" s="35" t="s">
        <v>116</v>
      </c>
      <c r="C54" s="85" t="s">
        <v>43</v>
      </c>
      <c r="D54" s="85" t="s">
        <v>43</v>
      </c>
      <c r="E54" s="85"/>
      <c r="F54" s="85"/>
      <c r="G54" s="86"/>
      <c r="H54" s="108"/>
      <c r="I54" s="227"/>
      <c r="J54" s="108" t="s">
        <v>43</v>
      </c>
      <c r="K54" s="108"/>
      <c r="L54" s="227"/>
      <c r="M54" s="227"/>
      <c r="N54" s="77">
        <f>SUMIF(H54:M54,"x",$H$2:$M$2)</f>
        <v>2</v>
      </c>
      <c r="O54" s="13">
        <f>COUNTIFS(H54:M54,"x",H$4:M$4,"d")</f>
        <v>1</v>
      </c>
      <c r="P54" s="13">
        <f>COUNTIFS(H54:M54,"x",H$4:M$4,"w")</f>
        <v>0</v>
      </c>
      <c r="Q54" s="13">
        <f>COUNTIFS(H54:M54,"x",H$4:M$4,"v")</f>
        <v>0</v>
      </c>
      <c r="R54" s="13">
        <f>COUNTIFS(H54:M54,"x",H$4:M$4,"s")</f>
        <v>0</v>
      </c>
      <c r="S54" s="13">
        <f>COUNTIFS(H54:M54,"x",H$4:M$4,"m")</f>
        <v>0</v>
      </c>
      <c r="T54" s="13">
        <f>COUNTIFS(H54:M54,"x",H$4:M$4,"r")</f>
        <v>0</v>
      </c>
      <c r="U54" s="21">
        <f>SUMIF(H54:M54,"x",$H$3:$M$3)</f>
        <v>37</v>
      </c>
      <c r="W54" s="139" t="str">
        <f>IF(ISBLANK(C54),IF(AND((O54+P54)&gt;=($AD$2+$AE$2),OR(Q54&gt;=$AF$2,H54="x")),"Yes!",""),"x")</f>
        <v>x</v>
      </c>
      <c r="X54" s="140" t="str">
        <f>IF(ISBLANK(D54),IF(W54="x",IF(AND((O54+P54)&gt;=($AD$3+$AE$3),OR(Q54&gt;=$AF$3,H54="x")),"Yes!",""),IF(W54="Yes!",IF(AND((O54+P54)&gt;=($AD$2+$AD$3+$AE$2+$AE$3),OR(Q54&gt;=($AF$3+$AF$2),H54="x")),"Yes!",""),"")),"x")</f>
        <v>x</v>
      </c>
      <c r="Y54" s="51" t="str">
        <f>IF(ISBLANK(E54),IF(X54="x",IF(AND((O54+(P54-$AE$4)&gt;=$AD$4),(P54&gt;=$AE$4),OR(Q54&gt;=$AF$4,H54="x"),OR(R54,S54)),"Yes!",""),IF(AND(X54="Yes!",W54="x"),IF(AND((O54+(P54-($AE$4+$AE$3))&gt;=$AD$3+$AD$4),(P54&gt;=$AE$4),OR(Q54&gt;=($AF$3+$AF$4),H54="x"),OR(R54,S54)),"Yes!",""),IF(AND(X54="Yes!",W54="Yes!"),IF(AND((O54+(P54-($AE$4+$AE$3+$AE$2))&gt;=$AD$2+$AD$3+$AD$4),(P54&gt;=$AE$2+$AE$3+$AE$4),OR(Q54&gt;=($AF$2+$AF$3+$AF$4),H54="x"),OR(R54,S54)),"Yes!",""),""))),"x")</f>
        <v/>
      </c>
      <c r="Z54" s="51" t="str">
        <f>IF(ISBLANK(F54),IF(Y54="x",IF(AND(((O54+(P54-$AE$5))&gt;=$AD$5),(P54&gt;=$AE$5),OR(Q54&gt;=$AF$5,H54="x"),S54),"Yes!",""),IF(AND(Y54="Yes!",X54="x"),IF(AND(((O54+(P54-($AE51+$AE52)))&gt;=$AD$5+$AD$4),(P54&gt;=$AE$5+$AE$4),OR(Q54&gt;=($AF$5+$AF$4),H54="x"),R54,S54),"Yes!",""),IF(AND(Y54="Yes!",X54="Yes!"),IF(AND((O54+(P54-($AE$5+$AE$4+$AE$3))&gt;=$AD$5+$AD$4+$AD$3),(P54&gt;=$AE$5+$AE$4+$AE$3),OR(Q54&gt;=($AF$5+$AF$4+$AF$3),H54="x"),R54,S54),"Yes!",""),""))),"x")</f>
        <v/>
      </c>
      <c r="AA54" s="52" t="str">
        <f>IF(ISBLANK(G54),IF(Z54="x",IF(AND((O54+(P54-$AE$6)&gt;=$AD$6),(P54&gt;=$AE$6),OR(Q54&gt;=$AF$6,H54="x"),T54),"Yes!",""),IF(AND(Z54="Yes!",Y54="x"),IF(AND((O54+(P54-($AD$6+$AD$5))&gt;=$AD$6+$AD$5),(P54&gt;=$AE$6+$AE$5),OR(Q54&gt;=($AF$6+$AF$5),H54="x"),S54,T54),"Yes!",""),IF(AND(Z54="Yes!",Y54="Yes!"),IF(AND((O54+(P54-($AD$6+$AD$5+$AD$4))&gt;=$AD$6+$AD$5+$AD$4),(P54&gt;=$AE$6+$AE$5+$AE$4),OR(Q54&gt;=($AF$6+$AF$5+$AF$4),H54="x"),S54,T54),"Yes!",""),""))),"x")</f>
        <v/>
      </c>
    </row>
    <row r="55" spans="1:27" ht="14.5">
      <c r="A55" s="5" t="s">
        <v>117</v>
      </c>
      <c r="B55" s="35" t="s">
        <v>118</v>
      </c>
      <c r="C55" s="85"/>
      <c r="D55" s="85"/>
      <c r="E55" s="85"/>
      <c r="F55" s="85"/>
      <c r="G55" s="86"/>
      <c r="H55" s="108"/>
      <c r="I55" s="227"/>
      <c r="J55" s="108"/>
      <c r="K55" s="108"/>
      <c r="L55" s="227"/>
      <c r="M55" s="227"/>
      <c r="N55" s="77">
        <f>SUMIF(H55:M55,"x",$H$2:$M$2)</f>
        <v>0</v>
      </c>
      <c r="O55" s="13">
        <f>COUNTIFS(H55:M55,"x",H$4:M$4,"d")</f>
        <v>0</v>
      </c>
      <c r="P55" s="13">
        <f>COUNTIFS(H55:M55,"x",H$4:M$4,"w")</f>
        <v>0</v>
      </c>
      <c r="Q55" s="13">
        <f>COUNTIFS(H55:M55,"x",H$4:M$4,"v")</f>
        <v>0</v>
      </c>
      <c r="R55" s="13">
        <f>COUNTIFS(H55:M55,"x",H$4:M$4,"s")</f>
        <v>0</v>
      </c>
      <c r="S55" s="13">
        <f>COUNTIFS(H55:M55,"x",H$4:M$4,"m")</f>
        <v>0</v>
      </c>
      <c r="T55" s="13">
        <f>COUNTIFS(H55:M55,"x",H$4:M$4,"r")</f>
        <v>0</v>
      </c>
      <c r="U55" s="21">
        <f>SUMIF(H55:M55,"x",$H$3:$M$3)</f>
        <v>0</v>
      </c>
      <c r="W55" s="44" t="str">
        <f>IF(ISBLANK(C55),IF(AND((O55+P55)&gt;=($AD$2+$AE$2),OR(Q55&gt;=$AF$2,H55="x")),"Yes!",""),"x")</f>
        <v/>
      </c>
      <c r="X55" s="51" t="str">
        <f>IF(ISBLANK(D55),IF(W55="x",IF(AND((O55+P55)&gt;=($AD$3+$AE$3),OR(Q55&gt;=$AF$3,H55="x")),"Yes!",""),IF(W55="Yes!",IF(AND((O55+P55)&gt;=($AD$2+$AD$3+$AE$2+$AE$3),OR(Q55&gt;=($AF$3+$AF$2),H55="x")),"Yes!",""),"")),"x")</f>
        <v/>
      </c>
      <c r="Y55" s="51" t="str">
        <f>IF(ISBLANK(E55),IF(X55="x",IF(AND((O55+(P55-$AE$4)&gt;=$AD$4),(P55&gt;=$AE$4),OR(Q55&gt;=$AF$4,H55="x"),OR(R55,S55)),"Yes!",""),IF(AND(X55="Yes!",W55="x"),IF(AND((O55+(P55-($AE$4+$AE$3))&gt;=$AD$3+$AD$4),(P55&gt;=$AE$4),OR(Q55&gt;=($AF$3+$AF$4),H55="x"),OR(R55,S55)),"Yes!",""),IF(AND(X55="Yes!",W55="Yes!"),IF(AND((O55+(P55-($AE$4+$AE$3+$AE$2))&gt;=$AD$2+$AD$3+$AD$4),(P55&gt;=$AE$2+$AE$3+$AE$4),OR(Q55&gt;=($AF$2+$AF$3+$AF$4),H55="x"),OR(R55,S55)),"Yes!",""),""))),"x")</f>
        <v/>
      </c>
      <c r="Z55" s="51" t="str">
        <f>IF(ISBLANK(F55),IF(Y55="x",IF(AND(((O55+(P55-$AE$5))&gt;=$AD$5),(P55&gt;=$AE$5),OR(Q55&gt;=$AF$5,H55="x"),S55),"Yes!",""),IF(AND(Y55="Yes!",X55="x"),IF(AND(((O55+(P55-($AE52+$AE53)))&gt;=$AD$5+$AD$4),(P55&gt;=$AE$5+$AE$4),OR(Q55&gt;=($AF$5+$AF$4),H55="x"),R55,S55),"Yes!",""),IF(AND(Y55="Yes!",X55="Yes!"),IF(AND((O55+(P55-($AE$5+$AE$4+$AE$3))&gt;=$AD$5+$AD$4+$AD$3),(P55&gt;=$AE$5+$AE$4+$AE$3),OR(Q55&gt;=($AF$5+$AF$4+$AF$3),H55="x"),R55,S55),"Yes!",""),""))),"x")</f>
        <v/>
      </c>
      <c r="AA55" s="52" t="str">
        <f>IF(ISBLANK(G55),IF(Z55="x",IF(AND((O55+(P55-$AE$6)&gt;=$AD$6),(P55&gt;=$AE$6),OR(Q55&gt;=$AF$6,H55="x"),T55),"Yes!",""),IF(AND(Z55="Yes!",Y55="x"),IF(AND((O55+(P55-($AD$6+$AD$5))&gt;=$AD$6+$AD$5),(P55&gt;=$AE$6+$AE$5),OR(Q55&gt;=($AF$6+$AF$5),H55="x"),S55,T55),"Yes!",""),IF(AND(Z55="Yes!",Y55="Yes!"),IF(AND((O55+(P55-($AD$6+$AD$5+$AD$4))&gt;=$AD$6+$AD$5+$AD$4),(P55&gt;=$AE$6+$AE$5+$AE$4),OR(Q55&gt;=($AF$6+$AF$5+$AF$4),H55="x"),S55,T55),"Yes!",""),""))),"x")</f>
        <v/>
      </c>
    </row>
    <row r="56" spans="1:27" ht="14.5">
      <c r="A56" s="5" t="s">
        <v>119</v>
      </c>
      <c r="B56" s="35" t="s">
        <v>120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/>
      <c r="N56" s="77">
        <f>SUMIF(H56:M56,"x",$H$2:$M$2)</f>
        <v>0</v>
      </c>
      <c r="O56" s="13">
        <f>COUNTIFS(H56:M56,"x",H$4:M$4,"d")</f>
        <v>0</v>
      </c>
      <c r="P56" s="13">
        <f>COUNTIFS(H56:M56,"x",H$4:M$4,"w")</f>
        <v>0</v>
      </c>
      <c r="Q56" s="13">
        <f>COUNTIFS(H56:M56,"x",H$4:M$4,"v")</f>
        <v>0</v>
      </c>
      <c r="R56" s="13">
        <f>COUNTIFS(H56:M56,"x",H$4:M$4,"s")</f>
        <v>0</v>
      </c>
      <c r="S56" s="13">
        <f>COUNTIFS(H56:M56,"x",H$4:M$4,"m")</f>
        <v>0</v>
      </c>
      <c r="T56" s="13">
        <f>COUNTIFS(H56:M56,"x",H$4:M$4,"r")</f>
        <v>0</v>
      </c>
      <c r="U56" s="21">
        <f>SUMIF(H56:M56,"x",$H$3:$M$3)</f>
        <v>0</v>
      </c>
      <c r="W56" s="44" t="str">
        <f>IF(ISBLANK(C56),IF(AND((O56+P56)&gt;=($AD$2+$AE$2),OR(Q56&gt;=$AF$2,H56="x")),"Yes!",""),"x")</f>
        <v/>
      </c>
      <c r="X56" s="51" t="str">
        <f>IF(ISBLANK(D56),IF(W56="x",IF(AND((O56+P56)&gt;=($AD$3+$AE$3),OR(Q56&gt;=$AF$3,H56="x")),"Yes!",""),IF(W56="Yes!",IF(AND((O56+P56)&gt;=($AD$2+$AD$3+$AE$2+$AE$3),OR(Q56&gt;=($AF$3+$AF$2),H56="x")),"Yes!",""),"")),"x")</f>
        <v/>
      </c>
      <c r="Y56" s="51" t="str">
        <f>IF(ISBLANK(E56),IF(X56="x",IF(AND((O56+(P56-$AE$4)&gt;=$AD$4),(P56&gt;=$AE$4),OR(Q56&gt;=$AF$4,H56="x"),OR(R56,S56)),"Yes!",""),IF(AND(X56="Yes!",W56="x"),IF(AND((O56+(P56-($AE$4+$AE$3))&gt;=$AD$3+$AD$4),(P56&gt;=$AE$4),OR(Q56&gt;=($AF$3+$AF$4),H56="x"),OR(R56,S56)),"Yes!",""),IF(AND(X56="Yes!",W56="Yes!"),IF(AND((O56+(P56-($AE$4+$AE$3+$AE$2))&gt;=$AD$2+$AD$3+$AD$4),(P56&gt;=$AE$2+$AE$3+$AE$4),OR(Q56&gt;=($AF$2+$AF$3+$AF$4),H56="x"),OR(R56,S56)),"Yes!",""),""))),"x")</f>
        <v/>
      </c>
      <c r="Z56" s="51" t="str">
        <f>IF(ISBLANK(F56),IF(Y56="x",IF(AND(((O56+(P56-$AE$5))&gt;=$AD$5),(P56&gt;=$AE$5),OR(Q56&gt;=$AF$5,H56="x"),S56),"Yes!",""),IF(AND(Y56="Yes!",X56="x"),IF(AND(((O56+(P56-($AE54+$AE55)))&gt;=$AD$5+$AD$4),(P56&gt;=$AE$5+$AE$4),OR(Q56&gt;=($AF$5+$AF$4),H56="x"),R56,S56),"Yes!",""),IF(AND(Y56="Yes!",X56="Yes!"),IF(AND((O56+(P56-($AE$5+$AE$4+$AE$3))&gt;=$AD$5+$AD$4+$AD$3),(P56&gt;=$AE$5+$AE$4+$AE$3),OR(Q56&gt;=($AF$5+$AF$4+$AF$3),H56="x"),R56,S56),"Yes!",""),""))),"x")</f>
        <v/>
      </c>
      <c r="AA56" s="52" t="str">
        <f>IF(ISBLANK(G56),IF(Z56="x",IF(AND((O56+(P56-$AE$6)&gt;=$AD$6),(P56&gt;=$AE$6),OR(Q56&gt;=$AF$6,H56="x"),T56),"Yes!",""),IF(AND(Z56="Yes!",Y56="x"),IF(AND((O56+(P56-($AD$6+$AD$5))&gt;=$AD$6+$AD$5),(P56&gt;=$AE$6+$AE$5),OR(Q56&gt;=($AF$6+$AF$5),H56="x"),S56,T56),"Yes!",""),IF(AND(Z56="Yes!",Y56="Yes!"),IF(AND((O56+(P56-($AD$6+$AD$5+$AD$4))&gt;=$AD$6+$AD$5+$AD$4),(P56&gt;=$AE$6+$AE$5+$AE$4),OR(Q56&gt;=($AF$6+$AF$5+$AF$4),H56="x"),S56,T56),"Yes!",""),""))),"x")</f>
        <v/>
      </c>
    </row>
    <row r="57" spans="1:27" ht="14.5">
      <c r="A57" s="5" t="s">
        <v>121</v>
      </c>
      <c r="B57" s="30" t="s">
        <v>122</v>
      </c>
      <c r="C57" s="85" t="s">
        <v>43</v>
      </c>
      <c r="D57" s="85"/>
      <c r="E57" s="85"/>
      <c r="F57" s="85"/>
      <c r="G57" s="86"/>
      <c r="H57" s="108"/>
      <c r="I57" s="227"/>
      <c r="J57" s="108"/>
      <c r="K57" s="108"/>
      <c r="L57" s="227"/>
      <c r="M57" s="227"/>
      <c r="N57" s="77">
        <f>SUMIF(H57:M57,"x",$H$2:$M$2)</f>
        <v>0</v>
      </c>
      <c r="O57" s="13">
        <f>COUNTIFS(H57:M57,"x",H$4:M$4,"d")</f>
        <v>0</v>
      </c>
      <c r="P57" s="13">
        <f>COUNTIFS(H57:M57,"x",H$4:M$4,"w")</f>
        <v>0</v>
      </c>
      <c r="Q57" s="13">
        <f>COUNTIFS(H57:M57,"x",H$4:M$4,"v")</f>
        <v>0</v>
      </c>
      <c r="R57" s="13">
        <f>COUNTIFS(H57:M57,"x",H$4:M$4,"s")</f>
        <v>0</v>
      </c>
      <c r="S57" s="13">
        <f>COUNTIFS(H57:M57,"x",H$4:M$4,"m")</f>
        <v>0</v>
      </c>
      <c r="T57" s="13">
        <f>COUNTIFS(H57:M57,"x",H$4:M$4,"r")</f>
        <v>0</v>
      </c>
      <c r="U57" s="21">
        <f>SUMIF(H57:M57,"x",$H$3:$M$3)</f>
        <v>0</v>
      </c>
      <c r="W57" s="139" t="str">
        <f>IF(ISBLANK(C57),IF(AND((O57+P57)&gt;=($AD$2+$AE$2),OR(Q57&gt;=$AF$2,H57="x")),"Yes!",""),"x")</f>
        <v>x</v>
      </c>
      <c r="X57" s="51" t="str">
        <f>IF(ISBLANK(D57),IF(W57="x",IF(AND((O57+P57)&gt;=($AD$3+$AE$3),OR(Q57&gt;=$AF$3,H57="x")),"Yes!",""),IF(W57="Yes!",IF(AND((O57+P57)&gt;=($AD$2+$AD$3+$AE$2+$AE$3),OR(Q57&gt;=($AF$3+$AF$2),H57="x")),"Yes!",""),"")),"x")</f>
        <v/>
      </c>
      <c r="Y57" s="51" t="str">
        <f>IF(ISBLANK(E57),IF(X57="x",IF(AND((O57+(P57-$AE$4)&gt;=$AD$4),(P57&gt;=$AE$4),OR(Q57&gt;=$AF$4,H57="x"),OR(R57,S57)),"Yes!",""),IF(AND(X57="Yes!",W57="x"),IF(AND((O57+(P57-($AE$4+$AE$3))&gt;=$AD$3+$AD$4),(P57&gt;=$AE$4),OR(Q57&gt;=($AF$3+$AF$4),H57="x"),OR(R57,S57)),"Yes!",""),IF(AND(X57="Yes!",W57="Yes!"),IF(AND((O57+(P57-($AE$4+$AE$3+$AE$2))&gt;=$AD$2+$AD$3+$AD$4),(P57&gt;=$AE$2+$AE$3+$AE$4),OR(Q57&gt;=($AF$2+$AF$3+$AF$4),H57="x"),OR(R57,S57)),"Yes!",""),""))),"x")</f>
        <v/>
      </c>
      <c r="Z57" s="51" t="str">
        <f>IF(ISBLANK(F57),IF(Y57="x",IF(AND(((O57+(P57-$AE$5))&gt;=$AD$5),(P57&gt;=$AE$5),OR(Q57&gt;=$AF$5,H57="x"),S57),"Yes!",""),IF(AND(Y57="Yes!",X57="x"),IF(AND(((O57+(P57-($AE55+#REF!)))&gt;=$AD$5+$AD$4),(P57&gt;=$AE$5+$AE$4),OR(Q57&gt;=($AF$5+$AF$4),H57="x"),R57,S57),"Yes!",""),IF(AND(Y57="Yes!",X57="Yes!"),IF(AND((O57+(P57-($AE$5+$AE$4+$AE$3))&gt;=$AD$5+$AD$4+$AD$3),(P57&gt;=$AE$5+$AE$4+$AE$3),OR(Q57&gt;=($AF$5+$AF$4+$AF$3),H57="x"),R57,S57),"Yes!",""),""))),"x")</f>
        <v/>
      </c>
      <c r="AA57" s="52" t="str">
        <f>IF(ISBLANK(G57),IF(Z57="x",IF(AND((O57+(P57-$AE$6)&gt;=$AD$6),(P57&gt;=$AE$6),OR(Q57&gt;=$AF$6,H57="x"),T57),"Yes!",""),IF(AND(Z57="Yes!",Y57="x"),IF(AND((O57+(P57-($AD$6+$AD$5))&gt;=$AD$6+$AD$5),(P57&gt;=$AE$6+$AE$5),OR(Q57&gt;=($AF$6+$AF$5),H57="x"),S57,T57),"Yes!",""),IF(AND(Z57="Yes!",Y57="Yes!"),IF(AND((O57+(P57-($AD$6+$AD$5+$AD$4))&gt;=$AD$6+$AD$5+$AD$4),(P57&gt;=$AE$6+$AE$5+$AE$4),OR(Q57&gt;=($AF$6+$AF$5+$AF$4),H57="x"),S57,T57),"Yes!",""),""))),"x")</f>
        <v/>
      </c>
    </row>
    <row r="58" spans="1:27" ht="14.5">
      <c r="A58" s="5" t="s">
        <v>123</v>
      </c>
      <c r="B58" s="35" t="s">
        <v>124</v>
      </c>
      <c r="C58" s="85"/>
      <c r="D58" s="85"/>
      <c r="E58" s="85"/>
      <c r="F58" s="85"/>
      <c r="G58" s="86"/>
      <c r="H58" s="108"/>
      <c r="I58" s="227"/>
      <c r="J58" s="108"/>
      <c r="K58" s="108"/>
      <c r="L58" s="227"/>
      <c r="M58" s="227"/>
      <c r="N58" s="77">
        <f>SUMIF(H58:M58,"x",$H$2:$M$2)</f>
        <v>0</v>
      </c>
      <c r="O58" s="13">
        <f>COUNTIFS(H58:M58,"x",H$4:M$4,"d")</f>
        <v>0</v>
      </c>
      <c r="P58" s="13">
        <f>COUNTIFS(H58:M58,"x",H$4:M$4,"w")</f>
        <v>0</v>
      </c>
      <c r="Q58" s="13">
        <f>COUNTIFS(H58:M58,"x",H$4:M$4,"v")</f>
        <v>0</v>
      </c>
      <c r="R58" s="13">
        <f>COUNTIFS(H58:M58,"x",H$4:M$4,"s")</f>
        <v>0</v>
      </c>
      <c r="S58" s="13">
        <f>COUNTIFS(H58:M58,"x",H$4:M$4,"m")</f>
        <v>0</v>
      </c>
      <c r="T58" s="13">
        <f>COUNTIFS(H58:M58,"x",H$4:M$4,"r")</f>
        <v>0</v>
      </c>
      <c r="U58" s="21">
        <f>SUMIF(H58:M58,"x",$H$3:$M$3)</f>
        <v>0</v>
      </c>
      <c r="W58" s="44" t="str">
        <f>IF(ISBLANK(C58),IF(AND((O58+P58)&gt;=($AD$2+$AE$2),OR(Q58&gt;=$AF$2,H58="x")),"Yes!",""),"x")</f>
        <v/>
      </c>
      <c r="X58" s="51" t="str">
        <f>IF(ISBLANK(D58),IF(W58="x",IF(AND((O58+P58)&gt;=($AD$3+$AE$3),OR(Q58&gt;=$AF$3,H58="x")),"Yes!",""),IF(W58="Yes!",IF(AND((O58+P58)&gt;=($AD$2+$AD$3+$AE$2+$AE$3),OR(Q58&gt;=($AF$3+$AF$2),H58="x")),"Yes!",""),"")),"x")</f>
        <v/>
      </c>
      <c r="Y58" s="51" t="str">
        <f>IF(ISBLANK(E58),IF(X58="x",IF(AND((O58+(P58-$AE$4)&gt;=$AD$4),(P58&gt;=$AE$4),OR(Q58&gt;=$AF$4,H58="x"),OR(R58,S58)),"Yes!",""),IF(AND(X58="Yes!",W58="x"),IF(AND((O58+(P58-($AE$4+$AE$3))&gt;=$AD$3+$AD$4),(P58&gt;=$AE$4),OR(Q58&gt;=($AF$3+$AF$4),H58="x"),OR(R58,S58)),"Yes!",""),IF(AND(X58="Yes!",W58="Yes!"),IF(AND((O58+(P58-($AE$4+$AE$3+$AE$2))&gt;=$AD$2+$AD$3+$AD$4),(P58&gt;=$AE$2+$AE$3+$AE$4),OR(Q58&gt;=($AF$2+$AF$3+$AF$4),H58="x"),OR(R58,S58)),"Yes!",""),""))),"x")</f>
        <v/>
      </c>
      <c r="Z58" s="51" t="str">
        <f>IF(ISBLANK(F58),IF(Y58="x",IF(AND(((O58+(P58-$AE$5))&gt;=$AD$5),(P58&gt;=$AE$5),OR(Q58&gt;=$AF$5,H58="x"),S58),"Yes!",""),IF(AND(Y58="Yes!",X58="x"),IF(AND(((O58+(P58-($AE56+#REF!)))&gt;=$AD$5+$AD$4),(P58&gt;=$AE$5+$AE$4),OR(Q58&gt;=($AF$5+$AF$4),H58="x"),R58,S58),"Yes!",""),IF(AND(Y58="Yes!",X58="Yes!"),IF(AND((O58+(P58-($AE$5+$AE$4+$AE$3))&gt;=$AD$5+$AD$4+$AD$3),(P58&gt;=$AE$5+$AE$4+$AE$3),OR(Q58&gt;=($AF$5+$AF$4+$AF$3),H58="x"),R58,S58),"Yes!",""),""))),"x")</f>
        <v/>
      </c>
      <c r="AA58" s="52" t="str">
        <f>IF(ISBLANK(G58),IF(Z58="x",IF(AND((O58+(P58-$AE$6)&gt;=$AD$6),(P58&gt;=$AE$6),OR(Q58&gt;=$AF$6,H58="x"),T58),"Yes!",""),IF(AND(Z58="Yes!",Y58="x"),IF(AND((O58+(P58-($AD$6+$AD$5))&gt;=$AD$6+$AD$5),(P58&gt;=$AE$6+$AE$5),OR(Q58&gt;=($AF$6+$AF$5),H58="x"),S58,T58),"Yes!",""),IF(AND(Z58="Yes!",Y58="Yes!"),IF(AND((O58+(P58-($AD$6+$AD$5+$AD$4))&gt;=$AD$6+$AD$5+$AD$4),(P58&gt;=$AE$6+$AE$5+$AE$4),OR(Q58&gt;=($AF$6+$AF$5+$AF$4),H58="x"),S58,T58),"Yes!",""),""))),"x")</f>
        <v/>
      </c>
    </row>
    <row r="59" spans="1:27" ht="14.5">
      <c r="A59" s="6" t="s">
        <v>125</v>
      </c>
      <c r="B59" s="37" t="s">
        <v>46</v>
      </c>
      <c r="C59" s="87" t="s">
        <v>43</v>
      </c>
      <c r="D59" s="87"/>
      <c r="E59" s="87"/>
      <c r="F59" s="87"/>
      <c r="G59" s="88"/>
      <c r="H59" s="108"/>
      <c r="I59" s="227"/>
      <c r="J59" s="108"/>
      <c r="K59" s="108"/>
      <c r="L59" s="227"/>
      <c r="M59" s="227"/>
      <c r="N59" s="77">
        <f>SUMIF(H59:M59,"x",$H$2:$M$2)</f>
        <v>0</v>
      </c>
      <c r="O59" s="13">
        <f>COUNTIFS(H59:M59,"x",H$4:M$4,"d")</f>
        <v>0</v>
      </c>
      <c r="P59" s="13">
        <f>COUNTIFS(H59:M59,"x",H$4:M$4,"w")</f>
        <v>0</v>
      </c>
      <c r="Q59" s="13">
        <f>COUNTIFS(H59:M59,"x",H$4:M$4,"v")</f>
        <v>0</v>
      </c>
      <c r="R59" s="13">
        <f>COUNTIFS(H59:M59,"x",H$4:M$4,"s")</f>
        <v>0</v>
      </c>
      <c r="S59" s="13">
        <f>COUNTIFS(H59:M59,"x",H$4:M$4,"m")</f>
        <v>0</v>
      </c>
      <c r="T59" s="13">
        <f>COUNTIFS(H59:M59,"x",H$4:M$4,"r")</f>
        <v>0</v>
      </c>
      <c r="U59" s="21">
        <f>SUMIF(H59:M59,"x",$H$3:$M$3)</f>
        <v>0</v>
      </c>
      <c r="W59" s="139" t="str">
        <f>IF(ISBLANK(C59),IF(AND((O59+P59)&gt;=($AD$2+$AE$2),OR(Q59&gt;=$AF$2,H59="x")),"Yes!",""),"x")</f>
        <v>x</v>
      </c>
      <c r="X59" s="51" t="str">
        <f>IF(ISBLANK(D59),IF(W59="x",IF(AND((O59+P59)&gt;=($AD$3+$AE$3),OR(Q59&gt;=$AF$3,H59="x")),"Yes!",""),IF(W59="Yes!",IF(AND((O59+P59)&gt;=($AD$2+$AD$3+$AE$2+$AE$3),OR(Q59&gt;=($AF$3+$AF$2),H59="x")),"Yes!",""),"")),"x")</f>
        <v/>
      </c>
      <c r="Y59" s="51" t="str">
        <f>IF(ISBLANK(E59),IF(X59="x",IF(AND((O59+(P59-$AE$4)&gt;=$AD$4),(P59&gt;=$AE$4),OR(Q59&gt;=$AF$4,H59="x"),OR(R59,S59)),"Yes!",""),IF(AND(X59="Yes!",W59="x"),IF(AND((O59+(P59-($AE$4+$AE$3))&gt;=$AD$3+$AD$4),(P59&gt;=$AE$4),OR(Q59&gt;=($AF$3+$AF$4),H59="x"),OR(R59,S59)),"Yes!",""),IF(AND(X59="Yes!",W59="Yes!"),IF(AND((O59+(P59-($AE$4+$AE$3+$AE$2))&gt;=$AD$2+$AD$3+$AD$4),(P59&gt;=$AE$2+$AE$3+$AE$4),OR(Q59&gt;=($AF$2+$AF$3+$AF$4),H59="x"),OR(R59,S59)),"Yes!",""),""))),"x")</f>
        <v/>
      </c>
      <c r="Z59" s="51" t="str">
        <f>IF(ISBLANK(F59),IF(Y59="x",IF(AND(((O59+(P59-$AE$5))&gt;=$AD$5),(P59&gt;=$AE$5),OR(Q59&gt;=$AF$5,H59="x"),S59),"Yes!",""),IF(AND(Y59="Yes!",X59="x"),IF(AND(((O59+(P59-($AE57+#REF!)))&gt;=$AD$5+$AD$4),(P59&gt;=$AE$5+$AE$4),OR(Q59&gt;=($AF$5+$AF$4),H59="x"),R59,S59),"Yes!",""),IF(AND(Y59="Yes!",X59="Yes!"),IF(AND((O59+(P59-($AE$5+$AE$4+$AE$3))&gt;=$AD$5+$AD$4+$AD$3),(P59&gt;=$AE$5+$AE$4+$AE$3),OR(Q59&gt;=($AF$5+$AF$4+$AF$3),H59="x"),R59,S59),"Yes!",""),""))),"x")</f>
        <v/>
      </c>
      <c r="AA59" s="52" t="str">
        <f>IF(ISBLANK(G59),IF(Z59="x",IF(AND((O59+(P59-$AE$6)&gt;=$AD$6),(P59&gt;=$AE$6),OR(Q59&gt;=$AF$6,H59="x"),T59),"Yes!",""),IF(AND(Z59="Yes!",Y59="x"),IF(AND((O59+(P59-($AD$6+$AD$5))&gt;=$AD$6+$AD$5),(P59&gt;=$AE$6+$AE$5),OR(Q59&gt;=($AF$6+$AF$5),H59="x"),S59,T59),"Yes!",""),IF(AND(Z59="Yes!",Y59="Yes!"),IF(AND((O59+(P59-($AD$6+$AD$5+$AD$4))&gt;=$AD$6+$AD$5+$AD$4),(P59&gt;=$AE$6+$AE$5+$AE$4),OR(Q59&gt;=($AF$6+$AF$5+$AF$4),H59="x"),S59,T59),"Yes!",""),""))),"x")</f>
        <v/>
      </c>
    </row>
    <row r="60" spans="1:27" ht="14.5">
      <c r="A60" s="6" t="s">
        <v>126</v>
      </c>
      <c r="B60" s="37" t="s">
        <v>51</v>
      </c>
      <c r="C60" s="87"/>
      <c r="D60" s="87"/>
      <c r="E60" s="87"/>
      <c r="F60" s="87"/>
      <c r="G60" s="88"/>
      <c r="H60" s="108"/>
      <c r="I60" s="227"/>
      <c r="J60" s="108"/>
      <c r="K60" s="108"/>
      <c r="L60" s="227"/>
      <c r="M60" s="227"/>
      <c r="N60" s="77">
        <f>SUMIF(H60:M60,"x",$H$2:$M$2)</f>
        <v>0</v>
      </c>
      <c r="O60" s="13">
        <f>COUNTIFS(H60:M60,"x",H$4:M$4,"d")</f>
        <v>0</v>
      </c>
      <c r="P60" s="13">
        <f>COUNTIFS(H60:M60,"x",H$4:M$4,"w")</f>
        <v>0</v>
      </c>
      <c r="Q60" s="13">
        <f>COUNTIFS(H60:M60,"x",H$4:M$4,"v")</f>
        <v>0</v>
      </c>
      <c r="R60" s="13">
        <f>COUNTIFS(H60:M60,"x",H$4:M$4,"s")</f>
        <v>0</v>
      </c>
      <c r="S60" s="13">
        <f>COUNTIFS(H60:M60,"x",H$4:M$4,"m")</f>
        <v>0</v>
      </c>
      <c r="T60" s="13">
        <f>COUNTIFS(H60:M60,"x",H$4:M$4,"r")</f>
        <v>0</v>
      </c>
      <c r="U60" s="21">
        <f>SUMIF(H60:M60,"x",$H$3:$M$3)</f>
        <v>0</v>
      </c>
      <c r="W60" s="44" t="str">
        <f>IF(ISBLANK(C60),IF(AND((O60+P60)&gt;=($AD$2+$AE$2),OR(Q60&gt;=$AF$2,H60="x")),"Yes!",""),"x")</f>
        <v/>
      </c>
      <c r="X60" s="51" t="str">
        <f>IF(ISBLANK(D60),IF(W60="x",IF(AND((O60+P60)&gt;=($AD$3+$AE$3),OR(Q60&gt;=$AF$3,H60="x")),"Yes!",""),IF(W60="Yes!",IF(AND((O60+P60)&gt;=($AD$2+$AD$3+$AE$2+$AE$3),OR(Q60&gt;=($AF$3+$AF$2),H60="x")),"Yes!",""),"")),"x")</f>
        <v/>
      </c>
      <c r="Y60" s="51" t="str">
        <f>IF(ISBLANK(E60),IF(X60="x",IF(AND((O60+(P60-$AE$4)&gt;=$AD$4),(P60&gt;=$AE$4),OR(Q60&gt;=$AF$4,H60="x"),OR(R60,S60)),"Yes!",""),IF(AND(X60="Yes!",W60="x"),IF(AND((O60+(P60-($AE$4+$AE$3))&gt;=$AD$3+$AD$4),(P60&gt;=$AE$4),OR(Q60&gt;=($AF$3+$AF$4),H60="x"),OR(R60,S60)),"Yes!",""),IF(AND(X60="Yes!",W60="Yes!"),IF(AND((O60+(P60-($AE$4+$AE$3+$AE$2))&gt;=$AD$2+$AD$3+$AD$4),(P60&gt;=$AE$2+$AE$3+$AE$4),OR(Q60&gt;=($AF$2+$AF$3+$AF$4),H60="x"),OR(R60,S60)),"Yes!",""),""))),"x")</f>
        <v/>
      </c>
      <c r="Z60" s="51" t="str">
        <f>IF(ISBLANK(F60),IF(Y60="x",IF(AND(((O60+(P60-$AE$5))&gt;=$AD$5),(P60&gt;=$AE$5),OR(Q60&gt;=$AF$5,H60="x"),S60),"Yes!",""),IF(AND(Y60="Yes!",X60="x"),IF(AND(((O60+(P60-($AE57+$AE58)))&gt;=$AD$5+$AD$4),(P60&gt;=$AE$5+$AE$4),OR(Q60&gt;=($AF$5+$AF$4),H60="x"),R60,S60),"Yes!",""),IF(AND(Y60="Yes!",X60="Yes!"),IF(AND((O60+(P60-($AE$5+$AE$4+$AE$3))&gt;=$AD$5+$AD$4+$AD$3),(P60&gt;=$AE$5+$AE$4+$AE$3),OR(Q60&gt;=($AF$5+$AF$4+$AF$3),H60="x"),R60,S60),"Yes!",""),""))),"x")</f>
        <v/>
      </c>
      <c r="AA60" s="52" t="str">
        <f>IF(ISBLANK(G60),IF(Z60="x",IF(AND((O60+(P60-$AE$6)&gt;=$AD$6),(P60&gt;=$AE$6),OR(Q60&gt;=$AF$6,H60="x"),T60),"Yes!",""),IF(AND(Z60="Yes!",Y60="x"),IF(AND((O60+(P60-($AD$6+$AD$5))&gt;=$AD$6+$AD$5),(P60&gt;=$AE$6+$AE$5),OR(Q60&gt;=($AF$6+$AF$5),H60="x"),S60,T60),"Yes!",""),IF(AND(Z60="Yes!",Y60="Yes!"),IF(AND((O60+(P60-($AD$6+$AD$5+$AD$4))&gt;=$AD$6+$AD$5+$AD$4),(P60&gt;=$AE$6+$AE$5+$AE$4),OR(Q60&gt;=($AF$6+$AF$5+$AF$4),H60="x"),S60,T60),"Yes!",""),""))),"x")</f>
        <v/>
      </c>
    </row>
    <row r="61" spans="1:27" ht="14.5">
      <c r="A61" s="9" t="s">
        <v>127</v>
      </c>
      <c r="B61" s="38" t="s">
        <v>108</v>
      </c>
      <c r="C61" s="89"/>
      <c r="D61" s="89"/>
      <c r="E61" s="89"/>
      <c r="F61" s="89"/>
      <c r="G61" s="90"/>
      <c r="H61" s="108"/>
      <c r="I61" s="227"/>
      <c r="J61" s="108"/>
      <c r="K61" s="108"/>
      <c r="L61" s="227"/>
      <c r="M61" s="227" t="s">
        <v>43</v>
      </c>
      <c r="N61" s="77">
        <f>SUMIF(H61:M61,"x",$H$2:$M$2)</f>
        <v>1</v>
      </c>
      <c r="O61" s="13">
        <f>COUNTIFS(H61:M61,"x",H$4:M$4,"d")</f>
        <v>0</v>
      </c>
      <c r="P61" s="13">
        <f>COUNTIFS(H61:M61,"x",H$4:M$4,"w")</f>
        <v>0</v>
      </c>
      <c r="Q61" s="13">
        <f>COUNTIFS(H61:M61,"x",H$4:M$4,"v")</f>
        <v>0</v>
      </c>
      <c r="R61" s="13">
        <f>COUNTIFS(H61:M61,"x",H$4:M$4,"s")</f>
        <v>0</v>
      </c>
      <c r="S61" s="13">
        <f>COUNTIFS(H61:M61,"x",H$4:M$4,"m")</f>
        <v>0</v>
      </c>
      <c r="T61" s="13">
        <f>COUNTIFS(H61:M61,"x",H$4:M$4,"r")</f>
        <v>0</v>
      </c>
      <c r="U61" s="21">
        <f>SUMIF(H61:M61,"x",$H$3:$M$3)</f>
        <v>0</v>
      </c>
      <c r="W61" s="44" t="str">
        <f>IF(ISBLANK(C61),IF(AND((O61+P61)&gt;=($AD$2+$AE$2),OR(Q61&gt;=$AF$2,H61="x")),"Yes!",""),"x")</f>
        <v/>
      </c>
      <c r="X61" s="51" t="str">
        <f>IF(ISBLANK(D61),IF(W61="x",IF(AND((O61+P61)&gt;=($AD$3+$AE$3),OR(Q61&gt;=$AF$3,H61="x")),"Yes!",""),IF(W61="Yes!",IF(AND((O61+P61)&gt;=($AD$2+$AD$3+$AE$2+$AE$3),OR(Q61&gt;=($AF$3+$AF$2),H61="x")),"Yes!",""),"")),"x")</f>
        <v/>
      </c>
      <c r="Y61" s="51" t="str">
        <f>IF(ISBLANK(E61),IF(X61="x",IF(AND((O61+(P61-$AE$4)&gt;=$AD$4),(P61&gt;=$AE$4),OR(Q61&gt;=$AF$4,H61="x"),OR(R61,S61)),"Yes!",""),IF(AND(X61="Yes!",W61="x"),IF(AND((O61+(P61-($AE$4+$AE$3))&gt;=$AD$3+$AD$4),(P61&gt;=$AE$4),OR(Q61&gt;=($AF$3+$AF$4),H61="x"),OR(R61,S61)),"Yes!",""),IF(AND(X61="Yes!",W61="Yes!"),IF(AND((O61+(P61-($AE$4+$AE$3+$AE$2))&gt;=$AD$2+$AD$3+$AD$4),(P61&gt;=$AE$2+$AE$3+$AE$4),OR(Q61&gt;=($AF$2+$AF$3+$AF$4),H61="x"),OR(R61,S61)),"Yes!",""),""))),"x")</f>
        <v/>
      </c>
      <c r="Z61" s="51" t="str">
        <f>IF(ISBLANK(F61),IF(Y61="x",IF(AND(((O61+(P61-$AE$5))&gt;=$AD$5),(P61&gt;=$AE$5),OR(Q61&gt;=$AF$5,H61="x"),S61),"Yes!",""),IF(AND(Y61="Yes!",X61="x"),IF(AND(((O61+(P61-($AE28+$AE29)))&gt;=$AD$5+$AD$4),(P61&gt;=$AE$5+$AE$4),OR(Q61&gt;=($AF$5+$AF$4),H61="x"),R61,S61),"Yes!",""),IF(AND(Y61="Yes!",X61="Yes!"),IF(AND((O61+(P61-($AE$5+$AE$4+$AE$3))&gt;=$AD$5+$AD$4+$AD$3),(P61&gt;=$AE$5+$AE$4+$AE$3),OR(Q61&gt;=($AF$5+$AF$4+$AF$3),H61="x"),R61,S61),"Yes!",""),""))),"x")</f>
        <v/>
      </c>
      <c r="AA61" s="52" t="str">
        <f>IF(ISBLANK(G61),IF(Z61="x",IF(AND((O61+(P61-$AE$6)&gt;=$AD$6),(P61&gt;=$AE$6),OR(Q61&gt;=$AF$6,H61="x"),T61),"Yes!",""),IF(AND(Z61="Yes!",Y61="x"),IF(AND((O61+(P61-($AD$6+$AD$5))&gt;=$AD$6+$AD$5),(P61&gt;=$AE$6+$AE$5),OR(Q61&gt;=($AF$6+$AF$5),H61="x"),S61,T61),"Yes!",""),IF(AND(Z61="Yes!",Y61="Yes!"),IF(AND((O61+(P61-($AD$6+$AD$5+$AD$4))&gt;=$AD$6+$AD$5+$AD$4),(P61&gt;=$AE$6+$AE$5+$AE$4),OR(Q61&gt;=($AF$6+$AF$5+$AF$4),H61="x"),S61,T61),"Yes!",""),""))),"x")</f>
        <v/>
      </c>
    </row>
    <row r="62" spans="1:27" ht="14.5">
      <c r="A62" s="5" t="s">
        <v>128</v>
      </c>
      <c r="B62" s="35" t="s">
        <v>124</v>
      </c>
      <c r="C62" s="85"/>
      <c r="D62" s="85"/>
      <c r="E62" s="85"/>
      <c r="F62" s="85"/>
      <c r="G62" s="86"/>
      <c r="H62" s="108"/>
      <c r="I62" s="227"/>
      <c r="J62" s="108"/>
      <c r="K62" s="108"/>
      <c r="L62" s="227"/>
      <c r="M62" s="227"/>
      <c r="N62" s="77">
        <f>SUMIF(H62:M62,"x",$H$2:$M$2)</f>
        <v>0</v>
      </c>
      <c r="O62" s="13">
        <f>COUNTIFS(H62:M62,"x",H$4:M$4,"d")</f>
        <v>0</v>
      </c>
      <c r="P62" s="13">
        <f>COUNTIFS(H62:M62,"x",H$4:M$4,"w")</f>
        <v>0</v>
      </c>
      <c r="Q62" s="13">
        <f>COUNTIFS(H62:M62,"x",H$4:M$4,"v")</f>
        <v>0</v>
      </c>
      <c r="R62" s="13">
        <f>COUNTIFS(H62:M62,"x",H$4:M$4,"s")</f>
        <v>0</v>
      </c>
      <c r="S62" s="13">
        <f>COUNTIFS(H62:M62,"x",H$4:M$4,"m")</f>
        <v>0</v>
      </c>
      <c r="T62" s="13">
        <f>COUNTIFS(H62:M62,"x",H$4:M$4,"r")</f>
        <v>0</v>
      </c>
      <c r="U62" s="21">
        <f>SUMIF(H62:M62,"x",$H$3:$M$3)</f>
        <v>0</v>
      </c>
      <c r="W62" s="44" t="str">
        <f>IF(ISBLANK(C62),IF(AND((O62+P62)&gt;=($AD$2+$AE$2),OR(Q62&gt;=$AF$2,H62="x")),"Yes!",""),"x")</f>
        <v/>
      </c>
      <c r="X62" s="51" t="str">
        <f>IF(ISBLANK(D62),IF(W62="x",IF(AND((O62+P62)&gt;=($AD$3+$AE$3),OR(Q62&gt;=$AF$3,H62="x")),"Yes!",""),IF(W62="Yes!",IF(AND((O62+P62)&gt;=($AD$2+$AD$3+$AE$2+$AE$3),OR(Q62&gt;=($AF$3+$AF$2),H62="x")),"Yes!",""),"")),"x")</f>
        <v/>
      </c>
      <c r="Y62" s="51" t="str">
        <f>IF(ISBLANK(E62),IF(X62="x",IF(AND((O62+(P62-$AE$4)&gt;=$AD$4),(P62&gt;=$AE$4),OR(Q62&gt;=$AF$4,H62="x"),OR(R62,S62)),"Yes!",""),IF(AND(X62="Yes!",W62="x"),IF(AND((O62+(P62-($AE$4+$AE$3))&gt;=$AD$3+$AD$4),(P62&gt;=$AE$4),OR(Q62&gt;=($AF$3+$AF$4),H62="x"),OR(R62,S62)),"Yes!",""),IF(AND(X62="Yes!",W62="Yes!"),IF(AND((O62+(P62-($AE$4+$AE$3+$AE$2))&gt;=$AD$2+$AD$3+$AD$4),(P62&gt;=$AE$2+$AE$3+$AE$4),OR(Q62&gt;=($AF$2+$AF$3+$AF$4),H62="x"),OR(R62,S62)),"Yes!",""),""))),"x")</f>
        <v/>
      </c>
      <c r="Z62" s="51" t="str">
        <f>IF(ISBLANK(F62),IF(Y62="x",IF(AND(((O62+(P62-$AE$5))&gt;=$AD$5),(P62&gt;=$AE$5),OR(Q62&gt;=$AF$5,H62="x"),S62),"Yes!",""),IF(AND(Y62="Yes!",X62="x"),IF(AND(((O62+(P62-(#REF!+$AE59)))&gt;=$AD$5+$AD$4),(P62&gt;=$AE$5+$AE$4),OR(Q62&gt;=($AF$5+$AF$4),H62="x"),R62,S62),"Yes!",""),IF(AND(Y62="Yes!",X62="Yes!"),IF(AND((O62+(P62-($AE$5+$AE$4+$AE$3))&gt;=$AD$5+$AD$4+$AD$3),(P62&gt;=$AE$5+$AE$4+$AE$3),OR(Q62&gt;=($AF$5+$AF$4+$AF$3),H62="x"),R62,S62),"Yes!",""),""))),"x")</f>
        <v/>
      </c>
      <c r="AA62" s="52" t="str">
        <f>IF(ISBLANK(G62),IF(Z62="x",IF(AND((O62+(P62-$AE$6)&gt;=$AD$6),(P62&gt;=$AE$6),OR(Q62&gt;=$AF$6,H62="x"),T62),"Yes!",""),IF(AND(Z62="Yes!",Y62="x"),IF(AND((O62+(P62-($AD$6+$AD$5))&gt;=$AD$6+$AD$5),(P62&gt;=$AE$6+$AE$5),OR(Q62&gt;=($AF$6+$AF$5),H62="x"),S62,T62),"Yes!",""),IF(AND(Z62="Yes!",Y62="Yes!"),IF(AND((O62+(P62-($AD$6+$AD$5+$AD$4))&gt;=$AD$6+$AD$5+$AD$4),(P62&gt;=$AE$6+$AE$5+$AE$4),OR(Q62&gt;=($AF$6+$AF$5+$AF$4),H62="x"),S62,T62),"Yes!",""),""))),"x")</f>
        <v/>
      </c>
    </row>
    <row r="63" spans="1:27" ht="14.5">
      <c r="A63" s="5" t="s">
        <v>129</v>
      </c>
      <c r="B63" s="35" t="s">
        <v>130</v>
      </c>
      <c r="C63" s="85" t="s">
        <v>43</v>
      </c>
      <c r="D63" s="85" t="s">
        <v>43</v>
      </c>
      <c r="E63" s="85" t="s">
        <v>43</v>
      </c>
      <c r="F63" s="85" t="s">
        <v>43</v>
      </c>
      <c r="G63" s="86" t="s">
        <v>43</v>
      </c>
      <c r="H63" s="108"/>
      <c r="I63" s="227"/>
      <c r="J63" s="108"/>
      <c r="K63" s="108"/>
      <c r="L63" s="227"/>
      <c r="M63" s="227"/>
      <c r="N63" s="77">
        <f>SUMIF(H63:M63,"x",$H$2:$M$2)</f>
        <v>0</v>
      </c>
      <c r="O63" s="13">
        <f>COUNTIFS(H63:M63,"x",H$4:M$4,"d")</f>
        <v>0</v>
      </c>
      <c r="P63" s="13">
        <f>COUNTIFS(H63:M63,"x",H$4:M$4,"w")</f>
        <v>0</v>
      </c>
      <c r="Q63" s="13">
        <f>COUNTIFS(H63:M63,"x",H$4:M$4,"v")</f>
        <v>0</v>
      </c>
      <c r="R63" s="13">
        <f>COUNTIFS(H63:M63,"x",H$4:M$4,"s")</f>
        <v>0</v>
      </c>
      <c r="S63" s="13">
        <f>COUNTIFS(H63:M63,"x",H$4:M$4,"m")</f>
        <v>0</v>
      </c>
      <c r="T63" s="13">
        <f>COUNTIFS(H63:M63,"x",H$4:M$4,"r")</f>
        <v>0</v>
      </c>
      <c r="U63" s="21">
        <f>SUMIF(H63:M63,"x",$H$3:$M$3)</f>
        <v>0</v>
      </c>
      <c r="W63" s="139" t="str">
        <f>IF(ISBLANK(C63),IF(AND((O63+P63)&gt;=($AD$2+$AE$2),OR(Q63&gt;=$AF$2,H63="x")),"Yes!",""),"x")</f>
        <v>x</v>
      </c>
      <c r="X63" s="140" t="str">
        <f>IF(ISBLANK(D63),IF(W63="x",IF(AND((O63+P63)&gt;=($AD$3+$AE$3),OR(Q63&gt;=$AF$3,H63="x")),"Yes!",""),IF(W63="Yes!",IF(AND((O63+P63)&gt;=($AD$2+$AD$3+$AE$2+$AE$3),OR(Q63&gt;=($AF$3+$AF$2),H63="x")),"Yes!",""),"")),"x")</f>
        <v>x</v>
      </c>
      <c r="Y63" s="140" t="str">
        <f>IF(ISBLANK(E63),IF(X63="x",IF(AND((O63+(P63-$AE$4)&gt;=$AD$4),(P63&gt;=$AE$4),OR(Q63&gt;=$AF$4,H63="x"),OR(R63,S63)),"Yes!",""),IF(AND(X63="Yes!",W63="x"),IF(AND((O63+(P63-($AE$4+$AE$3))&gt;=$AD$3+$AD$4),(P63&gt;=$AE$4),OR(Q63&gt;=($AF$3+$AF$4),H63="x"),OR(R63,S63)),"Yes!",""),IF(AND(X63="Yes!",W63="Yes!"),IF(AND((O63+(P63-($AE$4+$AE$3+$AE$2))&gt;=$AD$2+$AD$3+$AD$4),(P63&gt;=$AE$2+$AE$3+$AE$4),OR(Q63&gt;=($AF$2+$AF$3+$AF$4),H63="x"),OR(R63,S63)),"Yes!",""),""))),"x")</f>
        <v>x</v>
      </c>
      <c r="Z63" s="140" t="str">
        <f>IF(ISBLANK(F63),IF(Y63="x",IF(AND(((O63+(P63-$AE$5))&gt;=$AD$5),(P63&gt;=$AE$5),OR(Q63&gt;=$AF$5,H63="x"),S63),"Yes!",""),IF(AND(Y63="Yes!",X63="x"),IF(AND(((O63+(P63-($AE59+'Removed Members'!$JL43)))&gt;=$AD$5+$AD$4),(P63&gt;=$AE$5+$AE$4),OR(Q63&gt;=($AF$5+$AF$4),H63="x"),R63,S63),"Yes!",""),IF(AND(Y63="Yes!",X63="Yes!"),IF(AND((O63+(P63-($AE$5+$AE$4+$AE$3))&gt;=$AD$5+$AD$4+$AD$3),(P63&gt;=$AE$5+$AE$4+$AE$3),OR(Q63&gt;=($AF$5+$AF$4+$AF$3),H63="x"),R63,S63),"Yes!",""),""))),"x")</f>
        <v>x</v>
      </c>
      <c r="AA63" s="182" t="str">
        <f>IF(ISBLANK(G63),IF(Z63="x",IF(AND((O63+(P63-$AE$6)&gt;=$AD$6),(P63&gt;=$AE$6),OR(Q63&gt;=$AF$6,H63="x"),T63),"Yes!",""),IF(AND(Z63="Yes!",Y63="x"),IF(AND((O63+(P63-($AD$6+$AD$5))&gt;=$AD$6+$AD$5),(P63&gt;=$AE$6+$AE$5),OR(Q63&gt;=($AF$6+$AF$5),H63="x"),S63,T63),"Yes!",""),IF(AND(Z63="Yes!",Y63="Yes!"),IF(AND((O63+(P63-($AD$6+$AD$5+$AD$4))&gt;=$AD$6+$AD$5+$AD$4),(P63&gt;=$AE$6+$AE$5+$AE$4),OR(Q63&gt;=($AF$6+$AF$5+$AF$4),H63="x"),S63,T63),"Yes!",""),""))),"x")</f>
        <v>x</v>
      </c>
    </row>
    <row r="64" spans="1:27" ht="14.5">
      <c r="A64" s="5" t="s">
        <v>131</v>
      </c>
      <c r="B64" s="35" t="s">
        <v>104</v>
      </c>
      <c r="C64" s="85" t="s">
        <v>43</v>
      </c>
      <c r="D64" s="85" t="s">
        <v>43</v>
      </c>
      <c r="E64" s="85" t="s">
        <v>43</v>
      </c>
      <c r="F64" s="85"/>
      <c r="G64" s="86"/>
      <c r="H64" s="108"/>
      <c r="I64" s="227"/>
      <c r="J64" s="108"/>
      <c r="K64" s="108"/>
      <c r="L64" s="227"/>
      <c r="M64" s="227"/>
      <c r="N64" s="77">
        <f>SUMIF(H64:M64,"x",$H$2:$M$2)</f>
        <v>0</v>
      </c>
      <c r="O64" s="13">
        <f>COUNTIFS(H64:M64,"x",H$4:M$4,"d")</f>
        <v>0</v>
      </c>
      <c r="P64" s="13">
        <f>COUNTIFS(H64:M64,"x",H$4:M$4,"w")</f>
        <v>0</v>
      </c>
      <c r="Q64" s="13">
        <f>COUNTIFS(H64:M64,"x",H$4:M$4,"v")</f>
        <v>0</v>
      </c>
      <c r="R64" s="13">
        <f>COUNTIFS(H64:M64,"x",H$4:M$4,"s")</f>
        <v>0</v>
      </c>
      <c r="S64" s="13">
        <f>COUNTIFS(H64:M64,"x",H$4:M$4,"m")</f>
        <v>0</v>
      </c>
      <c r="T64" s="13">
        <f>COUNTIFS(H64:M64,"x",H$4:M$4,"r")</f>
        <v>0</v>
      </c>
      <c r="U64" s="21">
        <f>SUMIF(H64:M64,"x",$H$3:$M$3)</f>
        <v>0</v>
      </c>
      <c r="W64" s="139" t="str">
        <f>IF(ISBLANK(C64),IF(AND((O64+P64)&gt;=($AD$2+$AE$2),OR(Q64&gt;=$AF$2,H64="x")),"Yes!",""),"x")</f>
        <v>x</v>
      </c>
      <c r="X64" s="140" t="str">
        <f>IF(ISBLANK(D64),IF(W64="x",IF(AND((O64+P64)&gt;=($AD$3+$AE$3),OR(Q64&gt;=$AF$3,H64="x")),"Yes!",""),IF(W64="Yes!",IF(AND((O64+P64)&gt;=($AD$2+$AD$3+$AE$2+$AE$3),OR(Q64&gt;=($AF$3+$AF$2),H64="x")),"Yes!",""),"")),"x")</f>
        <v>x</v>
      </c>
      <c r="Y64" s="140" t="str">
        <f>IF(ISBLANK(E64),IF(X64="x",IF(AND((O64+(P64-$AE$4)&gt;=$AD$4),(P64&gt;=$AE$4),OR(Q64&gt;=$AF$4,H64="x"),OR(R64,S64)),"Yes!",""),IF(AND(X64="Yes!",W64="x"),IF(AND((O64+(P64-($AE$4+$AE$3))&gt;=$AD$3+$AD$4),(P64&gt;=$AE$4),OR(Q64&gt;=($AF$3+$AF$4),H64="x"),OR(R64,S64)),"Yes!",""),IF(AND(X64="Yes!",W64="Yes!"),IF(AND((O64+(P64-($AE$4+$AE$3+$AE$2))&gt;=$AD$2+$AD$3+$AD$4),(P64&gt;=$AE$2+$AE$3+$AE$4),OR(Q64&gt;=($AF$2+$AF$3+$AF$4),H64="x"),OR(R64,S64)),"Yes!",""),""))),"x")</f>
        <v>x</v>
      </c>
      <c r="Z64" s="51" t="str">
        <f>IF(ISBLANK(F64),IF(Y64="x",IF(AND(((O64+(P64-$AE$5))&gt;=$AD$5),(P64&gt;=$AE$5),OR(Q64&gt;=$AF$5,H64="x"),S64),"Yes!",""),IF(AND(Y64="Yes!",X64="x"),IF(AND(((O64+(P64-('Removed Members'!$JL51+#REF!)))&gt;=$AD$5+$AD$4),(P64&gt;=$AE$5+$AE$4),OR(Q64&gt;=($AF$5+$AF$4),H64="x"),R64,S64),"Yes!",""),IF(AND(Y64="Yes!",X64="Yes!"),IF(AND((O64+(P64-($AE$5+$AE$4+$AE$3))&gt;=$AD$5+$AD$4+$AD$3),(P64&gt;=$AE$5+$AE$4+$AE$3),OR(Q64&gt;=($AF$5+$AF$4+$AF$3),H64="x"),R64,S64),"Yes!",""),""))),"x")</f>
        <v/>
      </c>
      <c r="AA64" s="52" t="str">
        <f>IF(ISBLANK(G64),IF(Z64="x",IF(AND((O64+(P64-$AE$6)&gt;=$AD$6),(P64&gt;=$AE$6),OR(Q64&gt;=$AF$6,H64="x"),T64),"Yes!",""),IF(AND(Z64="Yes!",Y64="x"),IF(AND((O64+(P64-($AD$6+$AD$5))&gt;=$AD$6+$AD$5),(P64&gt;=$AE$6+$AE$5),OR(Q64&gt;=($AF$6+$AF$5),H64="x"),S64,T64),"Yes!",""),IF(AND(Z64="Yes!",Y64="Yes!"),IF(AND((O64+(P64-($AD$6+$AD$5+$AD$4))&gt;=$AD$6+$AD$5+$AD$4),(P64&gt;=$AE$6+$AE$5+$AE$4),OR(Q64&gt;=($AF$6+$AF$5+$AF$4),H64="x"),S64,T64),"Yes!",""),""))),"x")</f>
        <v/>
      </c>
    </row>
    <row r="65" spans="1:27" ht="14.5">
      <c r="A65" s="6" t="s">
        <v>132</v>
      </c>
      <c r="B65" s="37" t="s">
        <v>133</v>
      </c>
      <c r="C65" s="87" t="s">
        <v>43</v>
      </c>
      <c r="D65" s="87" t="s">
        <v>43</v>
      </c>
      <c r="E65" s="87" t="s">
        <v>43</v>
      </c>
      <c r="F65" s="87"/>
      <c r="G65" s="88"/>
      <c r="H65" s="108"/>
      <c r="I65" s="227"/>
      <c r="J65" s="108"/>
      <c r="K65" s="108"/>
      <c r="L65" s="227"/>
      <c r="M65" s="227" t="s">
        <v>43</v>
      </c>
      <c r="N65" s="77">
        <f>SUMIF(H65:M65,"x",$H$2:$M$2)</f>
        <v>1</v>
      </c>
      <c r="O65" s="13">
        <f>COUNTIFS(H65:M65,"x",H$4:M$4,"d")</f>
        <v>0</v>
      </c>
      <c r="P65" s="13">
        <f>COUNTIFS(H65:M65,"x",H$4:M$4,"w")</f>
        <v>0</v>
      </c>
      <c r="Q65" s="13">
        <f>COUNTIFS(H65:M65,"x",H$4:M$4,"v")</f>
        <v>0</v>
      </c>
      <c r="R65" s="13">
        <f>COUNTIFS(H65:M65,"x",H$4:M$4,"s")</f>
        <v>0</v>
      </c>
      <c r="S65" s="13">
        <f>COUNTIFS(H65:M65,"x",H$4:M$4,"m")</f>
        <v>0</v>
      </c>
      <c r="T65" s="13">
        <f>COUNTIFS(H65:M65,"x",H$4:M$4,"r")</f>
        <v>0</v>
      </c>
      <c r="U65" s="21">
        <f>SUMIF(H65:M65,"x",$H$3:$M$3)</f>
        <v>0</v>
      </c>
      <c r="W65" s="139" t="str">
        <f>IF(ISBLANK(C65),IF(AND((O65+P65)&gt;=($AD$2+$AE$2),OR(Q65&gt;=$AF$2,H65="x")),"Yes!",""),"x")</f>
        <v>x</v>
      </c>
      <c r="X65" s="140" t="str">
        <f>IF(ISBLANK(D65),IF(W65="x",IF(AND((O65+P65)&gt;=($AD$3+$AE$3),OR(Q65&gt;=$AF$3,H65="x")),"Yes!",""),IF(W65="Yes!",IF(AND((O65+P65)&gt;=($AD$2+$AD$3+$AE$2+$AE$3),OR(Q65&gt;=($AF$3+$AF$2),H65="x")),"Yes!",""),"")),"x")</f>
        <v>x</v>
      </c>
      <c r="Y65" s="140" t="str">
        <f>IF(ISBLANK(E65),IF(X65="x",IF(AND((O65+(P65-$AE$4)&gt;=$AD$4),(P65&gt;=$AE$4),OR(Q65&gt;=$AF$4,H65="x"),OR(R65,S65)),"Yes!",""),IF(AND(X65="Yes!",W65="x"),IF(AND((O65+(P65-($AE$4+$AE$3))&gt;=$AD$3+$AD$4),(P65&gt;=$AE$4),OR(Q65&gt;=($AF$3+$AF$4),H65="x"),OR(R65,S65)),"Yes!",""),IF(AND(X65="Yes!",W65="Yes!"),IF(AND((O65+(P65-($AE$4+$AE$3+$AE$2))&gt;=$AD$2+$AD$3+$AD$4),(P65&gt;=$AE$2+$AE$3+$AE$4),OR(Q65&gt;=($AF$2+$AF$3+$AF$4),H65="x"),OR(R65,S65)),"Yes!",""),""))),"x")</f>
        <v>x</v>
      </c>
      <c r="Z65" s="51" t="str">
        <f>IF(ISBLANK(F65),IF(Y65="x",IF(AND(((O65+(P65-$AE$5))&gt;=$AD$5),(P65&gt;=$AE$5),OR(Q65&gt;=$AF$5,H65="x"),S65),"Yes!",""),IF(AND(Y65="Yes!",X65="x"),IF(AND(((O65+(P65-('Removed Members'!$JL52+'Removed Members'!$JL53)))&gt;=$AD$5+$AD$4),(P65&gt;=$AE$5+$AE$4),OR(Q65&gt;=($AF$5+$AF$4),H65="x"),R65,S65),"Yes!",""),IF(AND(Y65="Yes!",X65="Yes!"),IF(AND((O65+(P65-($AE$5+$AE$4+$AE$3))&gt;=$AD$5+$AD$4+$AD$3),(P65&gt;=$AE$5+$AE$4+$AE$3),OR(Q65&gt;=($AF$5+$AF$4+$AF$3),H65="x"),R65,S65),"Yes!",""),""))),"x")</f>
        <v/>
      </c>
      <c r="AA65" s="52" t="str">
        <f>IF(ISBLANK(G65),IF(Z65="x",IF(AND((O65+(P65-$AE$6)&gt;=$AD$6),(P65&gt;=$AE$6),OR(Q65&gt;=$AF$6,H65="x"),T65),"Yes!",""),IF(AND(Z65="Yes!",Y65="x"),IF(AND((O65+(P65-($AD$6+$AD$5))&gt;=$AD$6+$AD$5),(P65&gt;=$AE$6+$AE$5),OR(Q65&gt;=($AF$6+$AF$5),H65="x"),S65,T65),"Yes!",""),IF(AND(Z65="Yes!",Y65="Yes!"),IF(AND((O65+(P65-($AD$6+$AD$5+$AD$4))&gt;=$AD$6+$AD$5+$AD$4),(P65&gt;=$AE$6+$AE$5+$AE$4),OR(Q65&gt;=($AF$6+$AF$5+$AF$4),H65="x"),S65,T65),"Yes!",""),""))),"x")</f>
        <v/>
      </c>
    </row>
    <row r="66" spans="1:27" ht="14.5">
      <c r="A66" s="11" t="s">
        <v>134</v>
      </c>
      <c r="B66" s="151" t="s">
        <v>62</v>
      </c>
      <c r="C66" s="95" t="s">
        <v>43</v>
      </c>
      <c r="D66" s="95"/>
      <c r="E66" s="95"/>
      <c r="F66" s="95"/>
      <c r="G66" s="96"/>
      <c r="H66" s="108"/>
      <c r="I66" s="227"/>
      <c r="J66" s="108" t="s">
        <v>43</v>
      </c>
      <c r="K66" s="108"/>
      <c r="L66" s="227"/>
      <c r="M66" s="227" t="s">
        <v>43</v>
      </c>
      <c r="N66" s="77">
        <f>SUMIF(H66:M66,"x",$H$2:$M$2)</f>
        <v>3</v>
      </c>
      <c r="O66" s="13">
        <f>COUNTIFS(H66:M66,"x",H$4:M$4,"d")</f>
        <v>1</v>
      </c>
      <c r="P66" s="13">
        <f>COUNTIFS(H66:M66,"x",H$4:M$4,"w")</f>
        <v>0</v>
      </c>
      <c r="Q66" s="13">
        <f>COUNTIFS(H66:M66,"x",H$4:M$4,"v")</f>
        <v>0</v>
      </c>
      <c r="R66" s="13">
        <f>COUNTIFS(H66:M66,"x",H$4:M$4,"s")</f>
        <v>0</v>
      </c>
      <c r="S66" s="13">
        <f>COUNTIFS(H66:M66,"x",H$4:M$4,"m")</f>
        <v>0</v>
      </c>
      <c r="T66" s="13">
        <f>COUNTIFS(H66:M66,"x",H$4:M$4,"r")</f>
        <v>0</v>
      </c>
      <c r="U66" s="21">
        <f>SUMIF(H66:M66,"x",$H$3:$M$3)</f>
        <v>37</v>
      </c>
      <c r="W66" s="139" t="str">
        <f>IF(ISBLANK(C66),IF(AND((O66+P66)&gt;=($AD$2+$AE$2),OR(Q66&gt;=$AF$2,H66="x")),"Yes!",""),"x")</f>
        <v>x</v>
      </c>
      <c r="X66" s="51" t="str">
        <f>IF(ISBLANK(D66),IF(W66="x",IF(AND((O66+P66)&gt;=($AD$3+$AE$3),OR(Q66&gt;=$AF$3,H66="x")),"Yes!",""),IF(W66="Yes!",IF(AND((O66+P66)&gt;=($AD$2+$AD$3+$AE$2+$AE$3),OR(Q66&gt;=($AF$3+$AF$2),H66="x")),"Yes!",""),"")),"x")</f>
        <v/>
      </c>
      <c r="Y66" s="51" t="str">
        <f>IF(ISBLANK(E66),IF(X66="x",IF(AND((O66+(P66-$AE$4)&gt;=$AD$4),(P66&gt;=$AE$4),OR(Q66&gt;=$AF$4,H66="x"),OR(R66,S66)),"Yes!",""),IF(AND(X66="Yes!",W66="x"),IF(AND((O66+(P66-($AE$4+$AE$3))&gt;=$AD$3+$AD$4),(P66&gt;=$AE$4),OR(Q66&gt;=($AF$3+$AF$4),H66="x"),OR(R66,S66)),"Yes!",""),IF(AND(X66="Yes!",W66="Yes!"),IF(AND((O66+(P66-($AE$4+$AE$3+$AE$2))&gt;=$AD$2+$AD$3+$AD$4),(P66&gt;=$AE$2+$AE$3+$AE$4),OR(Q66&gt;=($AF$2+$AF$3+$AF$4),H66="x"),OR(R66,S66)),"Yes!",""),""))),"x")</f>
        <v/>
      </c>
      <c r="Z66" s="51" t="str">
        <f>IF(ISBLANK(F66),IF(Y66="x",IF(AND(((O66+(P66-$AE$5))&gt;=$AD$5),(P66&gt;=$AE$5),OR(Q66&gt;=$AF$5,H66="x"),S66),"Yes!",""),IF(AND(Y66="Yes!",X66="x"),IF(AND(((O66+(P66-('Removed Members'!$JL53+#REF!)))&gt;=$AD$5+$AD$4),(P66&gt;=$AE$5+$AE$4),OR(Q66&gt;=($AF$5+$AF$4),H66="x"),R66,S66),"Yes!",""),IF(AND(Y66="Yes!",X66="Yes!"),IF(AND((O66+(P66-($AE$5+$AE$4+$AE$3))&gt;=$AD$5+$AD$4+$AD$3),(P66&gt;=$AE$5+$AE$4+$AE$3),OR(Q66&gt;=($AF$5+$AF$4+$AF$3),H66="x"),R66,S66),"Yes!",""),""))),"x")</f>
        <v/>
      </c>
      <c r="AA66" s="52" t="str">
        <f>IF(ISBLANK(G66),IF(Z66="x",IF(AND((O66+(P66-$AE$6)&gt;=$AD$6),(P66&gt;=$AE$6),OR(Q66&gt;=$AF$6,H66="x"),T66),"Yes!",""),IF(AND(Z66="Yes!",Y66="x"),IF(AND((O66+(P66-($AD$6+$AD$5))&gt;=$AD$6+$AD$5),(P66&gt;=$AE$6+$AE$5),OR(Q66&gt;=($AF$6+$AF$5),H66="x"),S66,T66),"Yes!",""),IF(AND(Z66="Yes!",Y66="Yes!"),IF(AND((O66+(P66-($AD$6+$AD$5+$AD$4))&gt;=$AD$6+$AD$5+$AD$4),(P66&gt;=$AE$6+$AE$5+$AE$4),OR(Q66&gt;=($AF$6+$AF$5+$AF$4),H66="x"),S66,T66),"Yes!",""),""))),"x")</f>
        <v/>
      </c>
    </row>
    <row r="67" spans="1:27" ht="14.5">
      <c r="A67" s="5" t="s">
        <v>135</v>
      </c>
      <c r="B67" s="35" t="s">
        <v>136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77">
        <f>SUMIF(H67:M67,"x",$H$2:$M$2)</f>
        <v>0</v>
      </c>
      <c r="O67" s="13">
        <f>COUNTIFS(H67:M67,"x",H$4:M$4,"d")</f>
        <v>0</v>
      </c>
      <c r="P67" s="13">
        <f>COUNTIFS(H67:M67,"x",H$4:M$4,"w")</f>
        <v>0</v>
      </c>
      <c r="Q67" s="13">
        <f>COUNTIFS(H67:M67,"x",H$4:M$4,"v")</f>
        <v>0</v>
      </c>
      <c r="R67" s="13">
        <f>COUNTIFS(H67:M67,"x",H$4:M$4,"s")</f>
        <v>0</v>
      </c>
      <c r="S67" s="13">
        <f>COUNTIFS(H67:M67,"x",H$4:M$4,"m")</f>
        <v>0</v>
      </c>
      <c r="T67" s="13">
        <f>COUNTIFS(H67:M67,"x",H$4:M$4,"r")</f>
        <v>0</v>
      </c>
      <c r="U67" s="21">
        <f>SUMIF(H67:M67,"x",$H$3:$M$3)</f>
        <v>0</v>
      </c>
      <c r="W67" s="44" t="str">
        <f>IF(ISBLANK(C67),IF(AND((O67+P67)&gt;=($AD$2+$AE$2),OR(Q67&gt;=$AF$2,H67="x")),"Yes!",""),"x")</f>
        <v/>
      </c>
      <c r="X67" s="51" t="str">
        <f>IF(ISBLANK(D67),IF(W67="x",IF(AND((O67+P67)&gt;=($AD$3+$AE$3),OR(Q67&gt;=$AF$3,H67="x")),"Yes!",""),IF(W67="Yes!",IF(AND((O67+P67)&gt;=($AD$2+$AD$3+$AE$2+$AE$3),OR(Q67&gt;=($AF$3+$AF$2),H67="x")),"Yes!",""),"")),"x")</f>
        <v/>
      </c>
      <c r="Y67" s="51" t="str">
        <f>IF(ISBLANK(E67),IF(X67="x",IF(AND((O67+(P67-$AE$4)&gt;=$AD$4),(P67&gt;=$AE$4),OR(Q67&gt;=$AF$4,H67="x"),OR(R67,S67)),"Yes!",""),IF(AND(X67="Yes!",W67="x"),IF(AND((O67+(P67-($AE$4+$AE$3))&gt;=$AD$3+$AD$4),(P67&gt;=$AE$4),OR(Q67&gt;=($AF$3+$AF$4),H67="x"),OR(R67,S67)),"Yes!",""),IF(AND(X67="Yes!",W67="Yes!"),IF(AND((O67+(P67-($AE$4+$AE$3+$AE$2))&gt;=$AD$2+$AD$3+$AD$4),(P67&gt;=$AE$2+$AE$3+$AE$4),OR(Q67&gt;=($AF$2+$AF$3+$AF$4),H67="x"),OR(R67,S67)),"Yes!",""),""))),"x")</f>
        <v/>
      </c>
      <c r="Z67" s="51" t="str">
        <f>IF(ISBLANK(F67),IF(Y67="x",IF(AND(((O67+(P67-$AE$5))&gt;=$AD$5),(P67&gt;=$AE$5),OR(Q67&gt;=$AF$5,H67="x"),S67),"Yes!",""),IF(AND(Y67="Yes!",X67="x"),IF(AND(((O67+(P67-(#REF!+$AE65)))&gt;=$AD$5+$AD$4),(P67&gt;=$AE$5+$AE$4),OR(Q67&gt;=($AF$5+$AF$4),H67="x"),R67,S67),"Yes!",""),IF(AND(Y67="Yes!",X67="Yes!"),IF(AND((O67+(P67-($AE$5+$AE$4+$AE$3))&gt;=$AD$5+$AD$4+$AD$3),(P67&gt;=$AE$5+$AE$4+$AE$3),OR(Q67&gt;=($AF$5+$AF$4+$AF$3),H67="x"),R67,S67),"Yes!",""),""))),"x")</f>
        <v/>
      </c>
      <c r="AA67" s="52" t="str">
        <f>IF(ISBLANK(G67),IF(Z67="x",IF(AND((O67+(P67-$AE$6)&gt;=$AD$6),(P67&gt;=$AE$6),OR(Q67&gt;=$AF$6,H67="x"),T67),"Yes!",""),IF(AND(Z67="Yes!",Y67="x"),IF(AND((O67+(P67-($AD$6+$AD$5))&gt;=$AD$6+$AD$5),(P67&gt;=$AE$6+$AE$5),OR(Q67&gt;=($AF$6+$AF$5),H67="x"),S67,T67),"Yes!",""),IF(AND(Z67="Yes!",Y67="Yes!"),IF(AND((O67+(P67-($AD$6+$AD$5+$AD$4))&gt;=$AD$6+$AD$5+$AD$4),(P67&gt;=$AE$6+$AE$5+$AE$4),OR(Q67&gt;=($AF$6+$AF$5+$AF$4),H67="x"),S67,T67),"Yes!",""),""))),"x")</f>
        <v/>
      </c>
    </row>
    <row r="68" spans="1:27" ht="14.5">
      <c r="A68" s="6" t="s">
        <v>137</v>
      </c>
      <c r="B68" s="37" t="s">
        <v>138</v>
      </c>
      <c r="C68" s="97"/>
      <c r="D68" s="97"/>
      <c r="E68" s="97"/>
      <c r="F68" s="97"/>
      <c r="G68" s="98"/>
      <c r="H68" s="108"/>
      <c r="I68" s="227"/>
      <c r="J68" s="108" t="s">
        <v>43</v>
      </c>
      <c r="K68" s="108"/>
      <c r="L68" s="227"/>
      <c r="M68" s="227" t="s">
        <v>43</v>
      </c>
      <c r="N68" s="77">
        <f>SUMIF(H68:M68,"x",$H$2:$M$2)</f>
        <v>3</v>
      </c>
      <c r="O68" s="13">
        <f>COUNTIFS(H68:M68,"x",H$4:M$4,"d")</f>
        <v>1</v>
      </c>
      <c r="P68" s="13">
        <f>COUNTIFS(H68:M68,"x",H$4:M$4,"w")</f>
        <v>0</v>
      </c>
      <c r="Q68" s="13">
        <f>COUNTIFS(H68:M68,"x",H$4:M$4,"v")</f>
        <v>0</v>
      </c>
      <c r="R68" s="13">
        <f>COUNTIFS(H68:M68,"x",H$4:M$4,"s")</f>
        <v>0</v>
      </c>
      <c r="S68" s="13">
        <f>COUNTIFS(H68:M68,"x",H$4:M$4,"m")</f>
        <v>0</v>
      </c>
      <c r="T68" s="13">
        <f>COUNTIFS(H68:M68,"x",H$4:M$4,"r")</f>
        <v>0</v>
      </c>
      <c r="U68" s="21">
        <f>SUMIF(H68:M68,"x",$H$3:$M$3)</f>
        <v>37</v>
      </c>
      <c r="W68" s="44" t="str">
        <f>IF(ISBLANK(C68),IF(AND((O68+P68)&gt;=($AD$2+$AE$2),OR(Q68&gt;=$AF$2,H68="x")),"Yes!",""),"x")</f>
        <v/>
      </c>
      <c r="X68" s="51" t="str">
        <f>IF(ISBLANK(D68),IF(W68="x",IF(AND((O68+P68)&gt;=($AD$3+$AE$3),OR(Q68&gt;=$AF$3,H68="x")),"Yes!",""),IF(W68="Yes!",IF(AND((O68+P68)&gt;=($AD$2+$AD$3+$AE$2+$AE$3),OR(Q68&gt;=($AF$3+$AF$2),H68="x")),"Yes!",""),"")),"x")</f>
        <v/>
      </c>
      <c r="Y68" s="51" t="str">
        <f>IF(ISBLANK(E68),IF(X68="x",IF(AND((O68+(P68-$AE$4)&gt;=$AD$4),(P68&gt;=$AE$4),OR(Q68&gt;=$AF$4,H68="x"),OR(R68,S68)),"Yes!",""),IF(AND(X68="Yes!",W68="x"),IF(AND((O68+(P68-($AE$4+$AE$3))&gt;=$AD$3+$AD$4),(P68&gt;=$AE$4),OR(Q68&gt;=($AF$3+$AF$4),H68="x"),OR(R68,S68)),"Yes!",""),IF(AND(X68="Yes!",W68="Yes!"),IF(AND((O68+(P68-($AE$4+$AE$3+$AE$2))&gt;=$AD$2+$AD$3+$AD$4),(P68&gt;=$AE$2+$AE$3+$AE$4),OR(Q68&gt;=($AF$2+$AF$3+$AF$4),H68="x"),OR(R68,S68)),"Yes!",""),""))),"x")</f>
        <v/>
      </c>
      <c r="Z68" s="51" t="str">
        <f>IF(ISBLANK(F68),IF(Y68="x",IF(AND(((O68+(P68-$AE$5))&gt;=$AD$5),(P68&gt;=$AE$5),OR(Q68&gt;=$AF$5,H68="x"),S68),"Yes!",""),IF(AND(Y68="Yes!",X68="x"),IF(AND(((O68+(P68-(#REF!+#REF!)))&gt;=$AD$5+$AD$4),(P68&gt;=$AE$5+$AE$4),OR(Q68&gt;=($AF$5+$AF$4),H68="x"),R68,S68),"Yes!",""),IF(AND(Y68="Yes!",X68="Yes!"),IF(AND((O68+(P68-($AE$5+$AE$4+$AE$3))&gt;=$AD$5+$AD$4+$AD$3),(P68&gt;=$AE$5+$AE$4+$AE$3),OR(Q68&gt;=($AF$5+$AF$4+$AF$3),H68="x"),R68,S68),"Yes!",""),""))),"x")</f>
        <v/>
      </c>
      <c r="AA68" s="52" t="str">
        <f>IF(ISBLANK(G68),IF(Z68="x",IF(AND((O68+(P68-$AE$6)&gt;=$AD$6),(P68&gt;=$AE$6),OR(Q68&gt;=$AF$6,H68="x"),T68),"Yes!",""),IF(AND(Z68="Yes!",Y68="x"),IF(AND((O68+(P68-($AD$6+$AD$5))&gt;=$AD$6+$AD$5),(P68&gt;=$AE$6+$AE$5),OR(Q68&gt;=($AF$6+$AF$5),H68="x"),S68,T68),"Yes!",""),IF(AND(Z68="Yes!",Y68="Yes!"),IF(AND((O68+(P68-($AD$6+$AD$5+$AD$4))&gt;=$AD$6+$AD$5+$AD$4),(P68&gt;=$AE$6+$AE$5+$AE$4),OR(Q68&gt;=($AF$6+$AF$5+$AF$4),H68="x"),S68,T68),"Yes!",""),""))),"x")</f>
        <v/>
      </c>
    </row>
    <row r="69" spans="1:27" ht="14.5">
      <c r="A69" s="6" t="s">
        <v>139</v>
      </c>
      <c r="B69" s="37" t="s">
        <v>140</v>
      </c>
      <c r="C69" s="87"/>
      <c r="D69" s="87"/>
      <c r="E69" s="87"/>
      <c r="F69" s="87"/>
      <c r="G69" s="88"/>
      <c r="H69" s="108"/>
      <c r="I69" s="227"/>
      <c r="J69" s="108"/>
      <c r="K69" s="108"/>
      <c r="L69" s="227"/>
      <c r="M69" s="227"/>
      <c r="N69" s="77">
        <f>SUMIF(H69:M69,"x",$H$2:$M$2)</f>
        <v>0</v>
      </c>
      <c r="O69" s="13">
        <f>COUNTIFS(H69:M69,"x",H$4:M$4,"d")</f>
        <v>0</v>
      </c>
      <c r="P69" s="13">
        <f>COUNTIFS(H69:M69,"x",H$4:M$4,"w")</f>
        <v>0</v>
      </c>
      <c r="Q69" s="13">
        <f>COUNTIFS(H69:M69,"x",H$4:M$4,"v")</f>
        <v>0</v>
      </c>
      <c r="R69" s="13">
        <f>COUNTIFS(H69:M69,"x",H$4:M$4,"s")</f>
        <v>0</v>
      </c>
      <c r="S69" s="13">
        <f>COUNTIFS(H69:M69,"x",H$4:M$4,"m")</f>
        <v>0</v>
      </c>
      <c r="T69" s="13">
        <f>COUNTIFS(H69:M69,"x",H$4:M$4,"r")</f>
        <v>0</v>
      </c>
      <c r="U69" s="21">
        <f>SUMIF(H69:M69,"x",$H$3:$M$3)</f>
        <v>0</v>
      </c>
      <c r="W69" s="44" t="str">
        <f>IF(ISBLANK(C69),IF(AND((O69+P69)&gt;=($AD$2+$AE$2),OR(Q69&gt;=$AF$2,H69="x")),"Yes!",""),"x")</f>
        <v/>
      </c>
      <c r="X69" s="51" t="str">
        <f>IF(ISBLANK(D69),IF(W69="x",IF(AND((O69+P69)&gt;=($AD$3+$AE$3),OR(Q69&gt;=$AF$3,H69="x")),"Yes!",""),IF(W69="Yes!",IF(AND((O69+P69)&gt;=($AD$2+$AD$3+$AE$2+$AE$3),OR(Q69&gt;=($AF$3+$AF$2),H69="x")),"Yes!",""),"")),"x")</f>
        <v/>
      </c>
      <c r="Y69" s="51" t="str">
        <f>IF(ISBLANK(E69),IF(X69="x",IF(AND((O69+(P69-$AE$4)&gt;=$AD$4),(P69&gt;=$AE$4),OR(Q69&gt;=$AF$4,H69="x"),OR(R69,S69)),"Yes!",""),IF(AND(X69="Yes!",W69="x"),IF(AND((O69+(P69-($AE$4+$AE$3))&gt;=$AD$3+$AD$4),(P69&gt;=$AE$4),OR(Q69&gt;=($AF$3+$AF$4),H69="x"),OR(R69,S69)),"Yes!",""),IF(AND(X69="Yes!",W69="Yes!"),IF(AND((O69+(P69-($AE$4+$AE$3+$AE$2))&gt;=$AD$2+$AD$3+$AD$4),(P69&gt;=$AE$2+$AE$3+$AE$4),OR(Q69&gt;=($AF$2+$AF$3+$AF$4),H69="x"),OR(R69,S69)),"Yes!",""),""))),"x")</f>
        <v/>
      </c>
      <c r="Z69" s="51" t="str">
        <f>IF(ISBLANK(F69),IF(Y69="x",IF(AND(((O69+(P69-$AE$5))&gt;=$AD$5),(P69&gt;=$AE$5),OR(Q69&gt;=$AF$5,H69="x"),S69),"Yes!",""),IF(AND(Y69="Yes!",X69="x"),IF(AND(((O69+(P69-(#REF!+#REF!)))&gt;=$AD$5+$AD$4),(P69&gt;=$AE$5+$AE$4),OR(Q69&gt;=($AF$5+$AF$4),H69="x"),R69,S69),"Yes!",""),IF(AND(Y69="Yes!",X69="Yes!"),IF(AND((O69+(P69-($AE$5+$AE$4+$AE$3))&gt;=$AD$5+$AD$4+$AD$3),(P69&gt;=$AE$5+$AE$4+$AE$3),OR(Q69&gt;=($AF$5+$AF$4+$AF$3),H69="x"),R69,S69),"Yes!",""),""))),"x")</f>
        <v/>
      </c>
      <c r="AA69" s="52" t="str">
        <f>IF(ISBLANK(G69),IF(Z69="x",IF(AND((O69+(P69-$AE$6)&gt;=$AD$6),(P69&gt;=$AE$6),OR(Q69&gt;=$AF$6,H69="x"),T69),"Yes!",""),IF(AND(Z69="Yes!",Y69="x"),IF(AND((O69+(P69-($AD$6+$AD$5))&gt;=$AD$6+$AD$5),(P69&gt;=$AE$6+$AE$5),OR(Q69&gt;=($AF$6+$AF$5),H69="x"),S69,T69),"Yes!",""),IF(AND(Z69="Yes!",Y69="Yes!"),IF(AND((O69+(P69-($AD$6+$AD$5+$AD$4))&gt;=$AD$6+$AD$5+$AD$4),(P69&gt;=$AE$6+$AE$5+$AE$4),OR(Q69&gt;=($AF$6+$AF$5+$AF$4),H69="x"),S69,T69),"Yes!",""),""))),"x")</f>
        <v/>
      </c>
    </row>
    <row r="70" spans="1:27" ht="14.5">
      <c r="A70" s="5" t="s">
        <v>139</v>
      </c>
      <c r="B70" s="35" t="s">
        <v>141</v>
      </c>
      <c r="C70" s="85" t="s">
        <v>43</v>
      </c>
      <c r="D70" s="85" t="s">
        <v>43</v>
      </c>
      <c r="E70" s="85" t="s">
        <v>43</v>
      </c>
      <c r="F70" s="85"/>
      <c r="G70" s="86"/>
      <c r="H70" s="108"/>
      <c r="I70" s="227"/>
      <c r="J70" s="108"/>
      <c r="K70" s="108"/>
      <c r="L70" s="227"/>
      <c r="M70" s="227" t="s">
        <v>43</v>
      </c>
      <c r="N70" s="77">
        <f>SUMIF(H70:M70,"x",$H$2:$M$2)</f>
        <v>1</v>
      </c>
      <c r="O70" s="13">
        <f>COUNTIFS(H70:M70,"x",H$4:M$4,"d")</f>
        <v>0</v>
      </c>
      <c r="P70" s="13">
        <f>COUNTIFS(H70:M70,"x",H$4:M$4,"w")</f>
        <v>0</v>
      </c>
      <c r="Q70" s="13">
        <f>COUNTIFS(H70:M70,"x",H$4:M$4,"v")</f>
        <v>0</v>
      </c>
      <c r="R70" s="13">
        <f>COUNTIFS(H70:M70,"x",H$4:M$4,"s")</f>
        <v>0</v>
      </c>
      <c r="S70" s="13">
        <f>COUNTIFS(H70:M70,"x",H$4:M$4,"m")</f>
        <v>0</v>
      </c>
      <c r="T70" s="13">
        <f>COUNTIFS(H70:M70,"x",H$4:M$4,"r")</f>
        <v>0</v>
      </c>
      <c r="U70" s="21">
        <f>SUMIF(H70:M70,"x",$H$3:$M$3)</f>
        <v>0</v>
      </c>
      <c r="W70" s="139" t="str">
        <f>IF(ISBLANK(C70),IF(AND((O70+P70)&gt;=($AD$2+$AE$2),OR(Q70&gt;=$AF$2,H70="x")),"Yes!",""),"x")</f>
        <v>x</v>
      </c>
      <c r="X70" s="140" t="str">
        <f>IF(ISBLANK(D70),IF(W70="x",IF(AND((O70+P70)&gt;=($AD$3+$AE$3),OR(Q70&gt;=$AF$3,H70="x")),"Yes!",""),IF(W70="Yes!",IF(AND((O70+P70)&gt;=($AD$2+$AD$3+$AE$2+$AE$3),OR(Q70&gt;=($AF$3+$AF$2),H70="x")),"Yes!",""),"")),"x")</f>
        <v>x</v>
      </c>
      <c r="Y70" s="140" t="str">
        <f>IF(ISBLANK(E70),IF(X70="x",IF(AND((O70+(P70-$AE$4)&gt;=$AD$4),(P70&gt;=$AE$4),OR(Q70&gt;=$AF$4,H70="x"),OR(R70,S70)),"Yes!",""),IF(AND(X70="Yes!",W70="x"),IF(AND((O70+(P70-($AE$4+$AE$3))&gt;=$AD$3+$AD$4),(P70&gt;=$AE$4),OR(Q70&gt;=($AF$3+$AF$4),H70="x"),OR(R70,S70)),"Yes!",""),IF(AND(X70="Yes!",W70="Yes!"),IF(AND((O70+(P70-($AE$4+$AE$3+$AE$2))&gt;=$AD$2+$AD$3+$AD$4),(P70&gt;=$AE$2+$AE$3+$AE$4),OR(Q70&gt;=($AF$2+$AF$3+$AF$4),H70="x"),OR(R70,S70)),"Yes!",""),""))),"x")</f>
        <v>x</v>
      </c>
      <c r="Z70" s="51" t="str">
        <f>IF(ISBLANK(F70),IF(Y70="x",IF(AND(((O70+(P70-$AE$5))&gt;=$AD$5),(P70&gt;=$AE$5),OR(Q70&gt;=$AF$5,H70="x"),S70),"Yes!",""),IF(AND(Y70="Yes!",X70="x"),IF(AND(((O70+(P70-(#REF!+#REF!)))&gt;=$AD$5+$AD$4),(P70&gt;=$AE$5+$AE$4),OR(Q70&gt;=($AF$5+$AF$4),H70="x"),R70,S70),"Yes!",""),IF(AND(Y70="Yes!",X70="Yes!"),IF(AND((O70+(P70-($AE$5+$AE$4+$AE$3))&gt;=$AD$5+$AD$4+$AD$3),(P70&gt;=$AE$5+$AE$4+$AE$3),OR(Q70&gt;=($AF$5+$AF$4+$AF$3),H70="x"),R70,S70),"Yes!",""),""))),"x")</f>
        <v/>
      </c>
      <c r="AA70" s="52" t="str">
        <f>IF(ISBLANK(G70),IF(Z70="x",IF(AND((O70+(P70-$AE$6)&gt;=$AD$6),(P70&gt;=$AE$6),OR(Q70&gt;=$AF$6,H70="x"),T70),"Yes!",""),IF(AND(Z70="Yes!",Y70="x"),IF(AND((O70+(P70-($AD$6+$AD$5))&gt;=$AD$6+$AD$5),(P70&gt;=$AE$6+$AE$5),OR(Q70&gt;=($AF$6+$AF$5),H70="x"),S70,T70),"Yes!",""),IF(AND(Z70="Yes!",Y70="Yes!"),IF(AND((O70+(P70-($AD$6+$AD$5+$AD$4))&gt;=$AD$6+$AD$5+$AD$4),(P70&gt;=$AE$6+$AE$5+$AE$4),OR(Q70&gt;=($AF$6+$AF$5+$AF$4),H70="x"),S70,T70),"Yes!",""),""))),"x")</f>
        <v/>
      </c>
    </row>
    <row r="71" spans="1:27" ht="14.5">
      <c r="A71" s="5" t="s">
        <v>139</v>
      </c>
      <c r="B71" s="35" t="s">
        <v>142</v>
      </c>
      <c r="C71" s="85" t="s">
        <v>43</v>
      </c>
      <c r="D71" s="85"/>
      <c r="E71" s="85"/>
      <c r="F71" s="85"/>
      <c r="G71" s="86"/>
      <c r="H71" s="108"/>
      <c r="I71" s="227"/>
      <c r="J71" s="108"/>
      <c r="K71" s="108"/>
      <c r="L71" s="227"/>
      <c r="M71" s="227" t="s">
        <v>43</v>
      </c>
      <c r="N71" s="77">
        <f>SUMIF(H71:M71,"x",$H$2:$M$2)</f>
        <v>1</v>
      </c>
      <c r="O71" s="13">
        <f>COUNTIFS(H71:M71,"x",H$4:M$4,"d")</f>
        <v>0</v>
      </c>
      <c r="P71" s="13">
        <f>COUNTIFS(H71:M71,"x",H$4:M$4,"w")</f>
        <v>0</v>
      </c>
      <c r="Q71" s="13">
        <f>COUNTIFS(H71:M71,"x",H$4:M$4,"v")</f>
        <v>0</v>
      </c>
      <c r="R71" s="13">
        <f>COUNTIFS(H71:M71,"x",H$4:M$4,"s")</f>
        <v>0</v>
      </c>
      <c r="S71" s="13">
        <f>COUNTIFS(H71:M71,"x",H$4:M$4,"m")</f>
        <v>0</v>
      </c>
      <c r="T71" s="13">
        <f>COUNTIFS(H71:M71,"x",H$4:M$4,"r")</f>
        <v>0</v>
      </c>
      <c r="U71" s="21">
        <f>SUMIF(H71:M71,"x",$H$3:$M$3)</f>
        <v>0</v>
      </c>
      <c r="W71" s="139" t="str">
        <f>IF(ISBLANK(C71),IF(AND((O71+P71)&gt;=($AD$2+$AE$2),OR(Q71&gt;=$AF$2,H71="x")),"Yes!",""),"x")</f>
        <v>x</v>
      </c>
      <c r="X71" s="51" t="str">
        <f>IF(ISBLANK(D71),IF(W71="x",IF(AND((O71+P71)&gt;=($AD$3+$AE$3),OR(Q71&gt;=$AF$3,H71="x")),"Yes!",""),IF(W71="Yes!",IF(AND((O71+P71)&gt;=($AD$2+$AD$3+$AE$2+$AE$3),OR(Q71&gt;=($AF$3+$AF$2),H71="x")),"Yes!",""),"")),"x")</f>
        <v/>
      </c>
      <c r="Y71" s="51" t="str">
        <f>IF(ISBLANK(E71),IF(X71="x",IF(AND((O71+(P71-$AE$4)&gt;=$AD$4),(P71&gt;=$AE$4),OR(Q71&gt;=$AF$4,H71="x"),OR(R71,S71)),"Yes!",""),IF(AND(X71="Yes!",W71="x"),IF(AND((O71+(P71-($AE$4+$AE$3))&gt;=$AD$3+$AD$4),(P71&gt;=$AE$4),OR(Q71&gt;=($AF$3+$AF$4),H71="x"),OR(R71,S71)),"Yes!",""),IF(AND(X71="Yes!",W71="Yes!"),IF(AND((O71+(P71-($AE$4+$AE$3+$AE$2))&gt;=$AD$2+$AD$3+$AD$4),(P71&gt;=$AE$2+$AE$3+$AE$4),OR(Q71&gt;=($AF$2+$AF$3+$AF$4),H71="x"),OR(R71,S71)),"Yes!",""),""))),"x")</f>
        <v/>
      </c>
      <c r="Z71" s="51" t="str">
        <f>IF(ISBLANK(F71),IF(Y71="x",IF(AND(((O71+(P71-$AE$5))&gt;=$AD$5),(P71&gt;=$AE$5),OR(Q71&gt;=$AF$5,H71="x"),S71),"Yes!",""),IF(AND(Y71="Yes!",X71="x"),IF(AND(((O71+(P71-(#REF!+$AE68)))&gt;=$AD$5+$AD$4),(P71&gt;=$AE$5+$AE$4),OR(Q71&gt;=($AF$5+$AF$4),H71="x"),R71,S71),"Yes!",""),IF(AND(Y71="Yes!",X71="Yes!"),IF(AND((O71+(P71-($AE$5+$AE$4+$AE$3))&gt;=$AD$5+$AD$4+$AD$3),(P71&gt;=$AE$5+$AE$4+$AE$3),OR(Q71&gt;=($AF$5+$AF$4+$AF$3),H71="x"),R71,S71),"Yes!",""),""))),"x")</f>
        <v/>
      </c>
      <c r="AA71" s="52" t="str">
        <f>IF(ISBLANK(G71),IF(Z71="x",IF(AND((O71+(P71-$AE$6)&gt;=$AD$6),(P71&gt;=$AE$6),OR(Q71&gt;=$AF$6,H71="x"),T71),"Yes!",""),IF(AND(Z71="Yes!",Y71="x"),IF(AND((O71+(P71-($AD$6+$AD$5))&gt;=$AD$6+$AD$5),(P71&gt;=$AE$6+$AE$5),OR(Q71&gt;=($AF$6+$AF$5),H71="x"),S71,T71),"Yes!",""),IF(AND(Z71="Yes!",Y71="Yes!"),IF(AND((O71+(P71-($AD$6+$AD$5+$AD$4))&gt;=$AD$6+$AD$5+$AD$4),(P71&gt;=$AE$6+$AE$5+$AE$4),OR(Q71&gt;=($AF$6+$AF$5+$AF$4),H71="x"),S71,T71),"Yes!",""),""))),"x")</f>
        <v/>
      </c>
    </row>
    <row r="72" spans="1:27" ht="14.5">
      <c r="A72" s="6" t="s">
        <v>139</v>
      </c>
      <c r="B72" s="37" t="s">
        <v>140</v>
      </c>
      <c r="C72" s="87"/>
      <c r="D72" s="87"/>
      <c r="E72" s="87"/>
      <c r="F72" s="87"/>
      <c r="G72" s="88"/>
      <c r="H72" s="108"/>
      <c r="I72" s="227"/>
      <c r="J72" s="108"/>
      <c r="K72" s="108"/>
      <c r="L72" s="227"/>
      <c r="M72" s="227"/>
      <c r="N72" s="77">
        <f>SUMIF(H72:M72,"x",$H$2:$M$2)</f>
        <v>0</v>
      </c>
      <c r="O72" s="13">
        <f>COUNTIFS(H72:M72,"x",H$4:M$4,"d")</f>
        <v>0</v>
      </c>
      <c r="P72" s="13">
        <f>COUNTIFS(H72:M72,"x",H$4:M$4,"w")</f>
        <v>0</v>
      </c>
      <c r="Q72" s="13">
        <f>COUNTIFS(H72:M72,"x",H$4:M$4,"v")</f>
        <v>0</v>
      </c>
      <c r="R72" s="13">
        <f>COUNTIFS(H72:M72,"x",H$4:M$4,"s")</f>
        <v>0</v>
      </c>
      <c r="S72" s="13">
        <f>COUNTIFS(H72:M72,"x",H$4:M$4,"m")</f>
        <v>0</v>
      </c>
      <c r="T72" s="13">
        <f>COUNTIFS(H72:M72,"x",H$4:M$4,"r")</f>
        <v>0</v>
      </c>
      <c r="U72" s="21">
        <f>SUMIF(H72:M72,"x",$H$3:$M$3)</f>
        <v>0</v>
      </c>
      <c r="W72" s="44" t="str">
        <f>IF(ISBLANK(C72),IF(AND((O72+P72)&gt;=($AD$2+$AE$2),OR(Q72&gt;=$AF$2,H72="x")),"Yes!",""),"x")</f>
        <v/>
      </c>
      <c r="X72" s="51" t="str">
        <f>IF(ISBLANK(D72),IF(W72="x",IF(AND((O72+P72)&gt;=($AD$3+$AE$3),OR(Q72&gt;=$AF$3,H72="x")),"Yes!",""),IF(W72="Yes!",IF(AND((O72+P72)&gt;=($AD$2+$AD$3+$AE$2+$AE$3),OR(Q72&gt;=($AF$3+$AF$2),H72="x")),"Yes!",""),"")),"x")</f>
        <v/>
      </c>
      <c r="Y72" s="51" t="str">
        <f>IF(ISBLANK(E72),IF(X72="x",IF(AND((O72+(P72-$AE$4)&gt;=$AD$4),(P72&gt;=$AE$4),OR(Q72&gt;=$AF$4,H72="x"),OR(R72,S72)),"Yes!",""),IF(AND(X72="Yes!",W72="x"),IF(AND((O72+(P72-($AE$4+$AE$3))&gt;=$AD$3+$AD$4),(P72&gt;=$AE$4),OR(Q72&gt;=($AF$3+$AF$4),H72="x"),OR(R72,S72)),"Yes!",""),IF(AND(X72="Yes!",W72="Yes!"),IF(AND((O72+(P72-($AE$4+$AE$3+$AE$2))&gt;=$AD$2+$AD$3+$AD$4),(P72&gt;=$AE$2+$AE$3+$AE$4),OR(Q72&gt;=($AF$2+$AF$3+$AF$4),H72="x"),OR(R72,S72)),"Yes!",""),""))),"x")</f>
        <v/>
      </c>
      <c r="Z72" s="51" t="str">
        <f>IF(ISBLANK(F72),IF(Y72="x",IF(AND(((O72+(P72-$AE$5))&gt;=$AD$5),(P72&gt;=$AE$5),OR(Q72&gt;=$AF$5,H72="x"),S72),"Yes!",""),IF(AND(Y72="Yes!",X72="x"),IF(AND(((O72+(P72-(#REF!+#REF!)))&gt;=$AD$5+$AD$4),(P72&gt;=$AE$5+$AE$4),OR(Q72&gt;=($AF$5+$AF$4),H72="x"),R72,S72),"Yes!",""),IF(AND(Y72="Yes!",X72="Yes!"),IF(AND((O72+(P72-($AE$5+$AE$4+$AE$3))&gt;=$AD$5+$AD$4+$AD$3),(P72&gt;=$AE$5+$AE$4+$AE$3),OR(Q72&gt;=($AF$5+$AF$4+$AF$3),H72="x"),R72,S72),"Yes!",""),""))),"x")</f>
        <v/>
      </c>
      <c r="AA72" s="52" t="str">
        <f>IF(ISBLANK(G72),IF(Z72="x",IF(AND((O72+(P72-$AE$6)&gt;=$AD$6),(P72&gt;=$AE$6),OR(Q72&gt;=$AF$6,H72="x"),T72),"Yes!",""),IF(AND(Z72="Yes!",Y72="x"),IF(AND((O72+(P72-($AD$6+$AD$5))&gt;=$AD$6+$AD$5),(P72&gt;=$AE$6+$AE$5),OR(Q72&gt;=($AF$6+$AF$5),H72="x"),S72,T72),"Yes!",""),IF(AND(Z72="Yes!",Y72="Yes!"),IF(AND((O72+(P72-($AD$6+$AD$5+$AD$4))&gt;=$AD$6+$AD$5+$AD$4),(P72&gt;=$AE$6+$AE$5+$AE$4),OR(Q72&gt;=($AF$6+$AF$5+$AF$4),H72="x"),S72,T72),"Yes!",""),""))),"x")</f>
        <v/>
      </c>
    </row>
    <row r="73" spans="1:27" ht="14.5">
      <c r="A73" s="5" t="s">
        <v>143</v>
      </c>
      <c r="B73" s="35" t="s">
        <v>109</v>
      </c>
      <c r="C73" s="85" t="s">
        <v>43</v>
      </c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77">
        <f>SUMIF(H73:M73,"x",$H$2:$M$2)</f>
        <v>0</v>
      </c>
      <c r="O73" s="13">
        <f>COUNTIFS(H73:M73,"x",H$4:M$4,"d")</f>
        <v>0</v>
      </c>
      <c r="P73" s="13">
        <f>COUNTIFS(H73:M73,"x",H$4:M$4,"w")</f>
        <v>0</v>
      </c>
      <c r="Q73" s="13">
        <f>COUNTIFS(H73:M73,"x",H$4:M$4,"v")</f>
        <v>0</v>
      </c>
      <c r="R73" s="13">
        <f>COUNTIFS(H73:M73,"x",H$4:M$4,"s")</f>
        <v>0</v>
      </c>
      <c r="S73" s="13">
        <f>COUNTIFS(H73:M73,"x",H$4:M$4,"m")</f>
        <v>0</v>
      </c>
      <c r="T73" s="13">
        <f>COUNTIFS(H73:M73,"x",H$4:M$4,"r")</f>
        <v>0</v>
      </c>
      <c r="U73" s="21">
        <f>SUMIF(H73:M73,"x",$H$3:$M$3)</f>
        <v>0</v>
      </c>
      <c r="W73" s="139" t="str">
        <f>IF(ISBLANK(C73),IF(AND((O73+P73)&gt;=($AD$2+$AE$2),OR(Q73&gt;=$AF$2,H73="x")),"Yes!",""),"x")</f>
        <v>x</v>
      </c>
      <c r="X73" s="51" t="str">
        <f>IF(ISBLANK(D73),IF(W73="x",IF(AND((O73+P73)&gt;=($AD$3+$AE$3),OR(Q73&gt;=$AF$3,H73="x")),"Yes!",""),IF(W73="Yes!",IF(AND((O73+P73)&gt;=($AD$2+$AD$3+$AE$2+$AE$3),OR(Q73&gt;=($AF$3+$AF$2),H73="x")),"Yes!",""),"")),"x")</f>
        <v/>
      </c>
      <c r="Y73" s="51" t="str">
        <f>IF(ISBLANK(E73),IF(X73="x",IF(AND((O73+(P73-$AE$4)&gt;=$AD$4),(P73&gt;=$AE$4),OR(Q73&gt;=$AF$4,H73="x"),OR(R73,S73)),"Yes!",""),IF(AND(X73="Yes!",W73="x"),IF(AND((O73+(P73-($AE$4+$AE$3))&gt;=$AD$3+$AD$4),(P73&gt;=$AE$4),OR(Q73&gt;=($AF$3+$AF$4),H73="x"),OR(R73,S73)),"Yes!",""),IF(AND(X73="Yes!",W73="Yes!"),IF(AND((O73+(P73-($AE$4+$AE$3+$AE$2))&gt;=$AD$2+$AD$3+$AD$4),(P73&gt;=$AE$2+$AE$3+$AE$4),OR(Q73&gt;=($AF$2+$AF$3+$AF$4),H73="x"),OR(R73,S73)),"Yes!",""),""))),"x")</f>
        <v/>
      </c>
      <c r="Z73" s="51" t="str">
        <f>IF(ISBLANK(F73),IF(Y73="x",IF(AND(((O73+(P73-$AE$5))&gt;=$AD$5),(P73&gt;=$AE$5),OR(Q73&gt;=$AF$5,H73="x"),S73),"Yes!",""),IF(AND(Y73="Yes!",X73="x"),IF(AND(((O73+(P73-($AE69+$AE71)))&gt;=$AD$5+$AD$4),(P73&gt;=$AE$5+$AE$4),OR(Q73&gt;=($AF$5+$AF$4),H73="x"),R73,S73),"Yes!",""),IF(AND(Y73="Yes!",X73="Yes!"),IF(AND((O73+(P73-($AE$5+$AE$4+$AE$3))&gt;=$AD$5+$AD$4+$AD$3),(P73&gt;=$AE$5+$AE$4+$AE$3),OR(Q73&gt;=($AF$5+$AF$4+$AF$3),H73="x"),R73,S73),"Yes!",""),""))),"x")</f>
        <v/>
      </c>
      <c r="AA73" s="52" t="str">
        <f>IF(ISBLANK(G73),IF(Z73="x",IF(AND((O73+(P73-$AE$6)&gt;=$AD$6),(P73&gt;=$AE$6),OR(Q73&gt;=$AF$6,H73="x"),T73),"Yes!",""),IF(AND(Z73="Yes!",Y73="x"),IF(AND((O73+(P73-($AD$6+$AD$5))&gt;=$AD$6+$AD$5),(P73&gt;=$AE$6+$AE$5),OR(Q73&gt;=($AF$6+$AF$5),H73="x"),S73,T73),"Yes!",""),IF(AND(Z73="Yes!",Y73="Yes!"),IF(AND((O73+(P73-($AD$6+$AD$5+$AD$4))&gt;=$AD$6+$AD$5+$AD$4),(P73&gt;=$AE$6+$AE$5+$AE$4),OR(Q73&gt;=($AF$6+$AF$5+$AF$4),H73="x"),S73,T73),"Yes!",""),""))),"x")</f>
        <v/>
      </c>
    </row>
    <row r="74" spans="1:27" ht="14.5">
      <c r="A74" s="11" t="s">
        <v>144</v>
      </c>
      <c r="B74" s="151" t="s">
        <v>145</v>
      </c>
      <c r="C74" s="95"/>
      <c r="D74" s="95"/>
      <c r="E74" s="95"/>
      <c r="F74" s="95"/>
      <c r="G74" s="96"/>
      <c r="H74" s="108"/>
      <c r="I74" s="227"/>
      <c r="J74" s="108"/>
      <c r="K74" s="108"/>
      <c r="L74" s="227"/>
      <c r="M74" s="227"/>
      <c r="N74" s="77">
        <f>SUMIF(H74:M74,"x",$H$2:$M$2)</f>
        <v>0</v>
      </c>
      <c r="O74" s="13">
        <f>COUNTIFS(H74:M74,"x",H$4:M$4,"d")</f>
        <v>0</v>
      </c>
      <c r="P74" s="13">
        <f>COUNTIFS(H74:M74,"x",H$4:M$4,"w")</f>
        <v>0</v>
      </c>
      <c r="Q74" s="13">
        <f>COUNTIFS(H74:M74,"x",H$4:M$4,"v")</f>
        <v>0</v>
      </c>
      <c r="R74" s="13">
        <f>COUNTIFS(H74:M74,"x",H$4:M$4,"s")</f>
        <v>0</v>
      </c>
      <c r="S74" s="13">
        <f>COUNTIFS(H74:M74,"x",H$4:M$4,"m")</f>
        <v>0</v>
      </c>
      <c r="T74" s="13">
        <f>COUNTIFS(H74:M74,"x",H$4:M$4,"r")</f>
        <v>0</v>
      </c>
      <c r="U74" s="21">
        <f>SUMIF(H74:M74,"x",$H$3:$M$3)</f>
        <v>0</v>
      </c>
      <c r="W74" s="44" t="str">
        <f>IF(ISBLANK(C74),IF(AND((O74+P74)&gt;=($AD$2+$AE$2),OR(Q74&gt;=$AF$2,H74="x")),"Yes!",""),"x")</f>
        <v/>
      </c>
      <c r="X74" s="51" t="str">
        <f>IF(ISBLANK(D74),IF(W74="x",IF(AND((O74+P74)&gt;=($AD$3+$AE$3),OR(Q74&gt;=$AF$3,H74="x")),"Yes!",""),IF(W74="Yes!",IF(AND((O74+P74)&gt;=($AD$2+$AD$3+$AE$2+$AE$3),OR(Q74&gt;=($AF$3+$AF$2),H74="x")),"Yes!",""),"")),"x")</f>
        <v/>
      </c>
      <c r="Y74" s="51" t="str">
        <f>IF(ISBLANK(E74),IF(X74="x",IF(AND((O74+(P74-$AE$4)&gt;=$AD$4),(P74&gt;=$AE$4),OR(Q74&gt;=$AF$4,H74="x"),OR(R74,S74)),"Yes!",""),IF(AND(X74="Yes!",W74="x"),IF(AND((O74+(P74-($AE$4+$AE$3))&gt;=$AD$3+$AD$4),(P74&gt;=$AE$4),OR(Q74&gt;=($AF$3+$AF$4),H74="x"),OR(R74,S74)),"Yes!",""),IF(AND(X74="Yes!",W74="Yes!"),IF(AND((O74+(P74-($AE$4+$AE$3+$AE$2))&gt;=$AD$2+$AD$3+$AD$4),(P74&gt;=$AE$2+$AE$3+$AE$4),OR(Q74&gt;=($AF$2+$AF$3+$AF$4),H74="x"),OR(R74,S74)),"Yes!",""),""))),"x")</f>
        <v/>
      </c>
      <c r="Z74" s="51" t="str">
        <f>IF(ISBLANK(F74),IF(Y74="x",IF(AND(((O74+(P74-$AE$5))&gt;=$AD$5),(P74&gt;=$AE$5),OR(Q74&gt;=$AF$5,H74="x"),S74),"Yes!",""),IF(AND(Y74="Yes!",X74="x"),IF(AND(((O74+(P74-($AE71+$AE72)))&gt;=$AD$5+$AD$4),(P74&gt;=$AE$5+$AE$4),OR(Q74&gt;=($AF$5+$AF$4),H74="x"),R74,S74),"Yes!",""),IF(AND(Y74="Yes!",X74="Yes!"),IF(AND((O74+(P74-($AE$5+$AE$4+$AE$3))&gt;=$AD$5+$AD$4+$AD$3),(P74&gt;=$AE$5+$AE$4+$AE$3),OR(Q74&gt;=($AF$5+$AF$4+$AF$3),H74="x"),R74,S74),"Yes!",""),""))),"x")</f>
        <v/>
      </c>
      <c r="AA74" s="52" t="str">
        <f>IF(ISBLANK(G74),IF(Z74="x",IF(AND((O74+(P74-$AE$6)&gt;=$AD$6),(P74&gt;=$AE$6),OR(Q74&gt;=$AF$6,H74="x"),T74),"Yes!",""),IF(AND(Z74="Yes!",Y74="x"),IF(AND((O74+(P74-($AD$6+$AD$5))&gt;=$AD$6+$AD$5),(P74&gt;=$AE$6+$AE$5),OR(Q74&gt;=($AF$6+$AF$5),H74="x"),S74,T74),"Yes!",""),IF(AND(Z74="Yes!",Y74="Yes!"),IF(AND((O74+(P74-($AD$6+$AD$5+$AD$4))&gt;=$AD$6+$AD$5+$AD$4),(P74&gt;=$AE$6+$AE$5+$AE$4),OR(Q74&gt;=($AF$6+$AF$5+$AF$4),H74="x"),S74,T74),"Yes!",""),""))),"x")</f>
        <v/>
      </c>
    </row>
    <row r="75" spans="1:27" ht="14.5">
      <c r="A75" s="5" t="s">
        <v>146</v>
      </c>
      <c r="B75" s="35" t="s">
        <v>147</v>
      </c>
      <c r="C75" s="85"/>
      <c r="D75" s="85"/>
      <c r="E75" s="85"/>
      <c r="F75" s="85"/>
      <c r="G75" s="86"/>
      <c r="H75" s="108"/>
      <c r="I75" s="227"/>
      <c r="J75" s="108"/>
      <c r="K75" s="108"/>
      <c r="L75" s="227"/>
      <c r="M75" s="227"/>
      <c r="N75" s="77">
        <f>SUMIF(H75:M75,"x",$H$2:$M$2)</f>
        <v>0</v>
      </c>
      <c r="O75" s="13">
        <f>COUNTIFS(H75:M75,"x",H$4:M$4,"d")</f>
        <v>0</v>
      </c>
      <c r="P75" s="13">
        <f>COUNTIFS(H75:M75,"x",H$4:M$4,"w")</f>
        <v>0</v>
      </c>
      <c r="Q75" s="13">
        <f>COUNTIFS(H75:M75,"x",H$4:M$4,"v")</f>
        <v>0</v>
      </c>
      <c r="R75" s="13">
        <f>COUNTIFS(H75:M75,"x",H$4:M$4,"s")</f>
        <v>0</v>
      </c>
      <c r="S75" s="13">
        <f>COUNTIFS(H75:M75,"x",H$4:M$4,"m")</f>
        <v>0</v>
      </c>
      <c r="T75" s="13">
        <f>COUNTIFS(H75:M75,"x",H$4:M$4,"r")</f>
        <v>0</v>
      </c>
      <c r="U75" s="21">
        <f>SUMIF(H75:M75,"x",$H$3:$M$3)</f>
        <v>0</v>
      </c>
      <c r="W75" s="44" t="str">
        <f>IF(ISBLANK(C75),IF(AND((O75+P75)&gt;=($AD$2+$AE$2),OR(Q75&gt;=$AF$2,H75="x")),"Yes!",""),"x")</f>
        <v/>
      </c>
      <c r="X75" s="51" t="str">
        <f>IF(ISBLANK(D75),IF(W75="x",IF(AND((O75+P75)&gt;=($AD$3+$AE$3),OR(Q75&gt;=$AF$3,H75="x")),"Yes!",""),IF(W75="Yes!",IF(AND((O75+P75)&gt;=($AD$2+$AD$3+$AE$2+$AE$3),OR(Q75&gt;=($AF$3+$AF$2),H75="x")),"Yes!",""),"")),"x")</f>
        <v/>
      </c>
      <c r="Y75" s="51" t="str">
        <f>IF(ISBLANK(E75),IF(X75="x",IF(AND((O75+(P75-$AE$4)&gt;=$AD$4),(P75&gt;=$AE$4),OR(Q75&gt;=$AF$4,H75="x"),OR(R75,S75)),"Yes!",""),IF(AND(X75="Yes!",W75="x"),IF(AND((O75+(P75-($AE$4+$AE$3))&gt;=$AD$3+$AD$4),(P75&gt;=$AE$4),OR(Q75&gt;=($AF$3+$AF$4),H75="x"),OR(R75,S75)),"Yes!",""),IF(AND(X75="Yes!",W75="Yes!"),IF(AND((O75+(P75-($AE$4+$AE$3+$AE$2))&gt;=$AD$2+$AD$3+$AD$4),(P75&gt;=$AE$2+$AE$3+$AE$4),OR(Q75&gt;=($AF$2+$AF$3+$AF$4),H75="x"),OR(R75,S75)),"Yes!",""),""))),"x")</f>
        <v/>
      </c>
      <c r="Z75" s="51" t="str">
        <f>IF(ISBLANK(F75),IF(Y75="x",IF(AND(((O75+(P75-$AE$5))&gt;=$AD$5),(P75&gt;=$AE$5),OR(Q75&gt;=$AF$5,H75="x"),S75),"Yes!",""),IF(AND(Y75="Yes!",X75="x"),IF(AND(((O75+(P75-($AE72+$AE73)))&gt;=$AD$5+$AD$4),(P75&gt;=$AE$5+$AE$4),OR(Q75&gt;=($AF$5+$AF$4),H75="x"),R75,S75),"Yes!",""),IF(AND(Y75="Yes!",X75="Yes!"),IF(AND((O75+(P75-($AE$5+$AE$4+$AE$3))&gt;=$AD$5+$AD$4+$AD$3),(P75&gt;=$AE$5+$AE$4+$AE$3),OR(Q75&gt;=($AF$5+$AF$4+$AF$3),H75="x"),R75,S75),"Yes!",""),""))),"x")</f>
        <v/>
      </c>
      <c r="AA75" s="52" t="str">
        <f>IF(ISBLANK(G75),IF(Z75="x",IF(AND((O75+(P75-$AE$6)&gt;=$AD$6),(P75&gt;=$AE$6),OR(Q75&gt;=$AF$6,H75="x"),T75),"Yes!",""),IF(AND(Z75="Yes!",Y75="x"),IF(AND((O75+(P75-($AD$6+$AD$5))&gt;=$AD$6+$AD$5),(P75&gt;=$AE$6+$AE$5),OR(Q75&gt;=($AF$6+$AF$5),H75="x"),S75,T75),"Yes!",""),IF(AND(Z75="Yes!",Y75="Yes!"),IF(AND((O75+(P75-($AD$6+$AD$5+$AD$4))&gt;=$AD$6+$AD$5+$AD$4),(P75&gt;=$AE$6+$AE$5+$AE$4),OR(Q75&gt;=($AF$6+$AF$5+$AF$4),H75="x"),S75,T75),"Yes!",""),""))),"x")</f>
        <v/>
      </c>
    </row>
    <row r="76" spans="1:27" ht="14.5">
      <c r="A76" s="5" t="s">
        <v>146</v>
      </c>
      <c r="B76" s="35" t="s">
        <v>114</v>
      </c>
      <c r="C76" s="85" t="s">
        <v>43</v>
      </c>
      <c r="D76" s="85"/>
      <c r="E76" s="85"/>
      <c r="F76" s="85"/>
      <c r="G76" s="86"/>
      <c r="H76" s="108"/>
      <c r="I76" s="227"/>
      <c r="J76" s="108"/>
      <c r="K76" s="108"/>
      <c r="L76" s="227"/>
      <c r="M76" s="227"/>
      <c r="N76" s="77">
        <f>SUMIF(H76:M76,"x",$H$2:$M$2)</f>
        <v>0</v>
      </c>
      <c r="O76" s="13">
        <f>COUNTIFS(H76:M76,"x",H$4:M$4,"d")</f>
        <v>0</v>
      </c>
      <c r="P76" s="13">
        <f>COUNTIFS(H76:M76,"x",H$4:M$4,"w")</f>
        <v>0</v>
      </c>
      <c r="Q76" s="13">
        <f>COUNTIFS(H76:M76,"x",H$4:M$4,"v")</f>
        <v>0</v>
      </c>
      <c r="R76" s="13">
        <f>COUNTIFS(H76:M76,"x",H$4:M$4,"s")</f>
        <v>0</v>
      </c>
      <c r="S76" s="13">
        <f>COUNTIFS(H76:M76,"x",H$4:M$4,"m")</f>
        <v>0</v>
      </c>
      <c r="T76" s="13">
        <f>COUNTIFS(H76:M76,"x",H$4:M$4,"r")</f>
        <v>0</v>
      </c>
      <c r="U76" s="21">
        <f>SUMIF(H76:M76,"x",$H$3:$M$3)</f>
        <v>0</v>
      </c>
      <c r="W76" s="139" t="str">
        <f>IF(ISBLANK(C76),IF(AND((O76+P76)&gt;=($AD$2+$AE$2),OR(Q76&gt;=$AF$2,H76="x")),"Yes!",""),"x")</f>
        <v>x</v>
      </c>
      <c r="X76" s="51" t="str">
        <f>IF(ISBLANK(D76),IF(W76="x",IF(AND((O76+P76)&gt;=($AD$3+$AE$3),OR(Q76&gt;=$AF$3,H76="x")),"Yes!",""),IF(W76="Yes!",IF(AND((O76+P76)&gt;=($AD$2+$AD$3+$AE$2+$AE$3),OR(Q76&gt;=($AF$3+$AF$2),H76="x")),"Yes!",""),"")),"x")</f>
        <v/>
      </c>
      <c r="Y76" s="51" t="str">
        <f>IF(ISBLANK(E76),IF(X76="x",IF(AND((O76+(P76-$AE$4)&gt;=$AD$4),(P76&gt;=$AE$4),OR(Q76&gt;=$AF$4,H76="x"),OR(R76,S76)),"Yes!",""),IF(AND(X76="Yes!",W76="x"),IF(AND((O76+(P76-($AE$4+$AE$3))&gt;=$AD$3+$AD$4),(P76&gt;=$AE$4),OR(Q76&gt;=($AF$3+$AF$4),H76="x"),OR(R76,S76)),"Yes!",""),IF(AND(X76="Yes!",W76="Yes!"),IF(AND((O76+(P76-($AE$4+$AE$3+$AE$2))&gt;=$AD$2+$AD$3+$AD$4),(P76&gt;=$AE$2+$AE$3+$AE$4),OR(Q76&gt;=($AF$2+$AF$3+$AF$4),H76="x"),OR(R76,S76)),"Yes!",""),""))),"x")</f>
        <v/>
      </c>
      <c r="Z76" s="51" t="str">
        <f>IF(ISBLANK(F76),IF(Y76="x",IF(AND(((O76+(P76-$AE$5))&gt;=$AD$5),(P76&gt;=$AE$5),OR(Q76&gt;=$AF$5,H76="x"),S76),"Yes!",""),IF(AND(Y76="Yes!",X76="x"),IF(AND(((O76+(P76-($AE73+$AE74)))&gt;=$AD$5+$AD$4),(P76&gt;=$AE$5+$AE$4),OR(Q76&gt;=($AF$5+$AF$4),H76="x"),R76,S76),"Yes!",""),IF(AND(Y76="Yes!",X76="Yes!"),IF(AND((O76+(P76-($AE$5+$AE$4+$AE$3))&gt;=$AD$5+$AD$4+$AD$3),(P76&gt;=$AE$5+$AE$4+$AE$3),OR(Q76&gt;=($AF$5+$AF$4+$AF$3),H76="x"),R76,S76),"Yes!",""),""))),"x")</f>
        <v/>
      </c>
      <c r="AA76" s="52" t="str">
        <f>IF(ISBLANK(G76),IF(Z76="x",IF(AND((O76+(P76-$AE$6)&gt;=$AD$6),(P76&gt;=$AE$6),OR(Q76&gt;=$AF$6,H76="x"),T76),"Yes!",""),IF(AND(Z76="Yes!",Y76="x"),IF(AND((O76+(P76-($AD$6+$AD$5))&gt;=$AD$6+$AD$5),(P76&gt;=$AE$6+$AE$5),OR(Q76&gt;=($AF$6+$AF$5),H76="x"),S76,T76),"Yes!",""),IF(AND(Z76="Yes!",Y76="Yes!"),IF(AND((O76+(P76-($AD$6+$AD$5+$AD$4))&gt;=$AD$6+$AD$5+$AD$4),(P76&gt;=$AE$6+$AE$5+$AE$4),OR(Q76&gt;=($AF$6+$AF$5+$AF$4),H76="x"),S76,T76),"Yes!",""),""))),"x")</f>
        <v/>
      </c>
    </row>
    <row r="77" spans="1:27" ht="14.5">
      <c r="A77" s="5" t="s">
        <v>148</v>
      </c>
      <c r="B77" s="30" t="s">
        <v>138</v>
      </c>
      <c r="C77" s="85"/>
      <c r="D77" s="85"/>
      <c r="E77" s="85"/>
      <c r="F77" s="85"/>
      <c r="G77" s="86"/>
      <c r="H77" s="108"/>
      <c r="I77" s="227"/>
      <c r="J77" s="108"/>
      <c r="K77" s="108"/>
      <c r="L77" s="227"/>
      <c r="M77" s="227"/>
      <c r="N77" s="77">
        <f>SUMIF(H77:M77,"x",$H$2:$M$2)</f>
        <v>0</v>
      </c>
      <c r="O77" s="13">
        <f>COUNTIFS(H77:M77,"x",H$4:M$4,"d")</f>
        <v>0</v>
      </c>
      <c r="P77" s="13">
        <f>COUNTIFS(H77:M77,"x",H$4:M$4,"w")</f>
        <v>0</v>
      </c>
      <c r="Q77" s="13">
        <f>COUNTIFS(H77:M77,"x",H$4:M$4,"v")</f>
        <v>0</v>
      </c>
      <c r="R77" s="13">
        <f>COUNTIFS(H77:M77,"x",H$4:M$4,"s")</f>
        <v>0</v>
      </c>
      <c r="S77" s="13">
        <f>COUNTIFS(H77:M77,"x",H$4:M$4,"m")</f>
        <v>0</v>
      </c>
      <c r="T77" s="13">
        <f>COUNTIFS(H77:M77,"x",H$4:M$4,"r")</f>
        <v>0</v>
      </c>
      <c r="U77" s="21">
        <f>SUMIF(H77:M77,"x",$H$3:$M$3)</f>
        <v>0</v>
      </c>
      <c r="W77" s="44" t="str">
        <f>IF(ISBLANK(C77),IF(AND((O77+P77)&gt;=($AD$2+$AE$2),OR(Q77&gt;=$AF$2,H77="x")),"Yes!",""),"x")</f>
        <v/>
      </c>
      <c r="X77" s="51" t="str">
        <f>IF(ISBLANK(D77),IF(W77="x",IF(AND((O77+P77)&gt;=($AD$3+$AE$3),OR(Q77&gt;=$AF$3,H77="x")),"Yes!",""),IF(W77="Yes!",IF(AND((O77+P77)&gt;=($AD$2+$AD$3+$AE$2+$AE$3),OR(Q77&gt;=($AF$3+$AF$2),H77="x")),"Yes!",""),"")),"x")</f>
        <v/>
      </c>
      <c r="Y77" s="51" t="str">
        <f>IF(ISBLANK(E77),IF(X77="x",IF(AND((O77+(P77-$AE$4)&gt;=$AD$4),(P77&gt;=$AE$4),OR(Q77&gt;=$AF$4,H77="x"),OR(R77,S77)),"Yes!",""),IF(AND(X77="Yes!",W77="x"),IF(AND((O77+(P77-($AE$4+$AE$3))&gt;=$AD$3+$AD$4),(P77&gt;=$AE$4),OR(Q77&gt;=($AF$3+$AF$4),H77="x"),OR(R77,S77)),"Yes!",""),IF(AND(X77="Yes!",W77="Yes!"),IF(AND((O77+(P77-($AE$4+$AE$3+$AE$2))&gt;=$AD$2+$AD$3+$AD$4),(P77&gt;=$AE$2+$AE$3+$AE$4),OR(Q77&gt;=($AF$2+$AF$3+$AF$4),H77="x"),OR(R77,S77)),"Yes!",""),""))),"x")</f>
        <v/>
      </c>
      <c r="Z77" s="51" t="str">
        <f>IF(ISBLANK(F77),IF(Y77="x",IF(AND(((O77+(P77-$AE$5))&gt;=$AD$5),(P77&gt;=$AE$5),OR(Q77&gt;=$AF$5,H77="x"),S77),"Yes!",""),IF(AND(Y77="Yes!",X77="x"),IF(AND(((O77+(P77-($AE74+$AE75)))&gt;=$AD$5+$AD$4),(P77&gt;=$AE$5+$AE$4),OR(Q77&gt;=($AF$5+$AF$4),H77="x"),R77,S77),"Yes!",""),IF(AND(Y77="Yes!",X77="Yes!"),IF(AND((O77+(P77-($AE$5+$AE$4+$AE$3))&gt;=$AD$5+$AD$4+$AD$3),(P77&gt;=$AE$5+$AE$4+$AE$3),OR(Q77&gt;=($AF$5+$AF$4+$AF$3),H77="x"),R77,S77),"Yes!",""),""))),"x")</f>
        <v/>
      </c>
      <c r="AA77" s="52" t="str">
        <f>IF(ISBLANK(G77),IF(Z77="x",IF(AND((O77+(P77-$AE$6)&gt;=$AD$6),(P77&gt;=$AE$6),OR(Q77&gt;=$AF$6,H77="x"),T77),"Yes!",""),IF(AND(Z77="Yes!",Y77="x"),IF(AND((O77+(P77-($AD$6+$AD$5))&gt;=$AD$6+$AD$5),(P77&gt;=$AE$6+$AE$5),OR(Q77&gt;=($AF$6+$AF$5),H77="x"),S77,T77),"Yes!",""),IF(AND(Z77="Yes!",Y77="Yes!"),IF(AND((O77+(P77-($AD$6+$AD$5+$AD$4))&gt;=$AD$6+$AD$5+$AD$4),(P77&gt;=$AE$6+$AE$5+$AE$4),OR(Q77&gt;=($AF$6+$AF$5+$AF$4),H77="x"),S77,T77),"Yes!",""),""))),"x")</f>
        <v/>
      </c>
    </row>
    <row r="78" spans="1:27" ht="14.5">
      <c r="A78" s="6" t="s">
        <v>149</v>
      </c>
      <c r="B78" s="37" t="s">
        <v>150</v>
      </c>
      <c r="C78" s="87"/>
      <c r="D78" s="87"/>
      <c r="E78" s="87"/>
      <c r="F78" s="87"/>
      <c r="G78" s="88"/>
      <c r="H78" s="108"/>
      <c r="I78" s="227"/>
      <c r="J78" s="108"/>
      <c r="K78" s="108"/>
      <c r="L78" s="227"/>
      <c r="M78" s="227"/>
      <c r="N78" s="77">
        <f>SUMIF(H78:M78,"x",$H$2:$M$2)</f>
        <v>0</v>
      </c>
      <c r="O78" s="13">
        <f>COUNTIFS(H78:M78,"x",H$4:M$4,"d")</f>
        <v>0</v>
      </c>
      <c r="P78" s="13">
        <f>COUNTIFS(H78:M78,"x",H$4:M$4,"w")</f>
        <v>0</v>
      </c>
      <c r="Q78" s="13">
        <f>COUNTIFS(H78:M78,"x",H$4:M$4,"v")</f>
        <v>0</v>
      </c>
      <c r="R78" s="13">
        <f>COUNTIFS(H78:M78,"x",H$4:M$4,"s")</f>
        <v>0</v>
      </c>
      <c r="S78" s="13">
        <f>COUNTIFS(H78:M78,"x",H$4:M$4,"m")</f>
        <v>0</v>
      </c>
      <c r="T78" s="13">
        <f>COUNTIFS(H78:M78,"x",H$4:M$4,"r")</f>
        <v>0</v>
      </c>
      <c r="U78" s="21">
        <f>SUMIF(H78:M78,"x",$H$3:$M$3)</f>
        <v>0</v>
      </c>
      <c r="W78" s="44" t="str">
        <f>IF(ISBLANK(C78),IF(AND((O78+P78)&gt;=($AD$2+$AE$2),OR(Q78&gt;=$AF$2,H78="x")),"Yes!",""),"x")</f>
        <v/>
      </c>
      <c r="X78" s="51" t="str">
        <f>IF(ISBLANK(D78),IF(W78="x",IF(AND((O78+P78)&gt;=($AD$3+$AE$3),OR(Q78&gt;=$AF$3,H78="x")),"Yes!",""),IF(W78="Yes!",IF(AND((O78+P78)&gt;=($AD$2+$AD$3+$AE$2+$AE$3),OR(Q78&gt;=($AF$3+$AF$2),H78="x")),"Yes!",""),"")),"x")</f>
        <v/>
      </c>
      <c r="Y78" s="51" t="str">
        <f>IF(ISBLANK(E78),IF(X78="x",IF(AND((O78+(P78-$AE$4)&gt;=$AD$4),(P78&gt;=$AE$4),OR(Q78&gt;=$AF$4,H78="x"),OR(R78,S78)),"Yes!",""),IF(AND(X78="Yes!",W78="x"),IF(AND((O78+(P78-($AE$4+$AE$3))&gt;=$AD$3+$AD$4),(P78&gt;=$AE$4),OR(Q78&gt;=($AF$3+$AF$4),H78="x"),OR(R78,S78)),"Yes!",""),IF(AND(X78="Yes!",W78="Yes!"),IF(AND((O78+(P78-($AE$4+$AE$3+$AE$2))&gt;=$AD$2+$AD$3+$AD$4),(P78&gt;=$AE$2+$AE$3+$AE$4),OR(Q78&gt;=($AF$2+$AF$3+$AF$4),H78="x"),OR(R78,S78)),"Yes!",""),""))),"x")</f>
        <v/>
      </c>
      <c r="Z78" s="51" t="str">
        <f>IF(ISBLANK(F78),IF(Y78="x",IF(AND(((O78+(P78-$AE$5))&gt;=$AD$5),(P78&gt;=$AE$5),OR(Q78&gt;=$AF$5,H78="x"),S78),"Yes!",""),IF(AND(Y78="Yes!",X78="x"),IF(AND(((O78+(P78-($AE76+#REF!)))&gt;=$AD$5+$AD$4),(P78&gt;=$AE$5+$AE$4),OR(Q78&gt;=($AF$5+$AF$4),H78="x"),R78,S78),"Yes!",""),IF(AND(Y78="Yes!",X78="Yes!"),IF(AND((O78+(P78-($AE$5+$AE$4+$AE$3))&gt;=$AD$5+$AD$4+$AD$3),(P78&gt;=$AE$5+$AE$4+$AE$3),OR(Q78&gt;=($AF$5+$AF$4+$AF$3),H78="x"),R78,S78),"Yes!",""),""))),"x")</f>
        <v/>
      </c>
      <c r="AA78" s="52" t="str">
        <f>IF(ISBLANK(G78),IF(Z78="x",IF(AND((O78+(P78-$AE$6)&gt;=$AD$6),(P78&gt;=$AE$6),OR(Q78&gt;=$AF$6,H78="x"),T78),"Yes!",""),IF(AND(Z78="Yes!",Y78="x"),IF(AND((O78+(P78-($AD$6+$AD$5))&gt;=$AD$6+$AD$5),(P78&gt;=$AE$6+$AE$5),OR(Q78&gt;=($AF$6+$AF$5),H78="x"),S78,T78),"Yes!",""),IF(AND(Z78="Yes!",Y78="Yes!"),IF(AND((O78+(P78-($AD$6+$AD$5+$AD$4))&gt;=$AD$6+$AD$5+$AD$4),(P78&gt;=$AE$6+$AE$5+$AE$4),OR(Q78&gt;=($AF$6+$AF$5+$AF$4),H78="x"),S78,T78),"Yes!",""),""))),"x")</f>
        <v/>
      </c>
    </row>
    <row r="79" spans="1:27" ht="14.5">
      <c r="A79" s="6" t="s">
        <v>149</v>
      </c>
      <c r="B79" s="37" t="s">
        <v>151</v>
      </c>
      <c r="C79" s="87"/>
      <c r="D79" s="87"/>
      <c r="E79" s="87"/>
      <c r="F79" s="87"/>
      <c r="G79" s="88"/>
      <c r="H79" s="108"/>
      <c r="I79" s="227"/>
      <c r="J79" s="108"/>
      <c r="K79" s="108"/>
      <c r="L79" s="227"/>
      <c r="M79" s="227"/>
      <c r="N79" s="77">
        <f>SUMIF(H79:M79,"x",$H$2:$M$2)</f>
        <v>0</v>
      </c>
      <c r="O79" s="13">
        <f>COUNTIFS(H79:M79,"x",H$4:M$4,"d")</f>
        <v>0</v>
      </c>
      <c r="P79" s="13">
        <f>COUNTIFS(H79:M79,"x",H$4:M$4,"w")</f>
        <v>0</v>
      </c>
      <c r="Q79" s="13">
        <f>COUNTIFS(H79:M79,"x",H$4:M$4,"v")</f>
        <v>0</v>
      </c>
      <c r="R79" s="13">
        <f>COUNTIFS(H79:M79,"x",H$4:M$4,"s")</f>
        <v>0</v>
      </c>
      <c r="S79" s="13">
        <f>COUNTIFS(H79:M79,"x",H$4:M$4,"m")</f>
        <v>0</v>
      </c>
      <c r="T79" s="13">
        <f>COUNTIFS(H79:M79,"x",H$4:M$4,"r")</f>
        <v>0</v>
      </c>
      <c r="U79" s="21">
        <f>SUMIF(H79:M79,"x",$H$3:$M$3)</f>
        <v>0</v>
      </c>
      <c r="W79" s="44" t="str">
        <f>IF(ISBLANK(C79),IF(AND((O79+P79)&gt;=($AD$2+$AE$2),OR(Q79&gt;=$AF$2,H79="x")),"Yes!",""),"x")</f>
        <v/>
      </c>
      <c r="X79" s="51" t="str">
        <f>IF(ISBLANK(D79),IF(W79="x",IF(AND((O79+P79)&gt;=($AD$3+$AE$3),OR(Q79&gt;=$AF$3,H79="x")),"Yes!",""),IF(W79="Yes!",IF(AND((O79+P79)&gt;=($AD$2+$AD$3+$AE$2+$AE$3),OR(Q79&gt;=($AF$3+$AF$2),H79="x")),"Yes!",""),"")),"x")</f>
        <v/>
      </c>
      <c r="Y79" s="51" t="str">
        <f>IF(ISBLANK(E79),IF(X79="x",IF(AND((O79+(P79-$AE$4)&gt;=$AD$4),(P79&gt;=$AE$4),OR(Q79&gt;=$AF$4,H79="x"),OR(R79,S79)),"Yes!",""),IF(AND(X79="Yes!",W79="x"),IF(AND((O79+(P79-($AE$4+$AE$3))&gt;=$AD$3+$AD$4),(P79&gt;=$AE$4),OR(Q79&gt;=($AF$3+$AF$4),H79="x"),OR(R79,S79)),"Yes!",""),IF(AND(X79="Yes!",W79="Yes!"),IF(AND((O79+(P79-($AE$4+$AE$3+$AE$2))&gt;=$AD$2+$AD$3+$AD$4),(P79&gt;=$AE$2+$AE$3+$AE$4),OR(Q79&gt;=($AF$2+$AF$3+$AF$4),H79="x"),OR(R79,S79)),"Yes!",""),""))),"x")</f>
        <v/>
      </c>
      <c r="Z79" s="51" t="str">
        <f>IF(ISBLANK(F79),IF(Y79="x",IF(AND(((O79+(P79-$AE$5))&gt;=$AD$5),(P79&gt;=$AE$5),OR(Q79&gt;=$AF$5,H79="x"),S79),"Yes!",""),IF(AND(Y79="Yes!",X79="x"),IF(AND(((O79+(P79-(#REF!+#REF!)))&gt;=$AD$5+$AD$4),(P79&gt;=$AE$5+$AE$4),OR(Q79&gt;=($AF$5+$AF$4),H79="x"),R79,S79),"Yes!",""),IF(AND(Y79="Yes!",X79="Yes!"),IF(AND((O79+(P79-($AE$5+$AE$4+$AE$3))&gt;=$AD$5+$AD$4+$AD$3),(P79&gt;=$AE$5+$AE$4+$AE$3),OR(Q79&gt;=($AF$5+$AF$4+$AF$3),H79="x"),R79,S79),"Yes!",""),""))),"x")</f>
        <v/>
      </c>
      <c r="AA79" s="52" t="str">
        <f>IF(ISBLANK(G79),IF(Z79="x",IF(AND((O79+(P79-$AE$6)&gt;=$AD$6),(P79&gt;=$AE$6),OR(Q79&gt;=$AF$6,H79="x"),T79),"Yes!",""),IF(AND(Z79="Yes!",Y79="x"),IF(AND((O79+(P79-($AD$6+$AD$5))&gt;=$AD$6+$AD$5),(P79&gt;=$AE$6+$AE$5),OR(Q79&gt;=($AF$6+$AF$5),H79="x"),S79,T79),"Yes!",""),IF(AND(Z79="Yes!",Y79="Yes!"),IF(AND((O79+(P79-($AD$6+$AD$5+$AD$4))&gt;=$AD$6+$AD$5+$AD$4),(P79&gt;=$AE$6+$AE$5+$AE$4),OR(Q79&gt;=($AF$6+$AF$5+$AF$4),H79="x"),S79,T79),"Yes!",""),""))),"x")</f>
        <v/>
      </c>
    </row>
    <row r="80" spans="1:27" ht="14.5">
      <c r="A80" s="7" t="s">
        <v>152</v>
      </c>
      <c r="B80" s="39" t="s">
        <v>153</v>
      </c>
      <c r="C80" s="91"/>
      <c r="D80" s="91"/>
      <c r="E80" s="91"/>
      <c r="F80" s="91"/>
      <c r="G80" s="92"/>
      <c r="H80" s="108"/>
      <c r="I80" s="227"/>
      <c r="J80" s="108"/>
      <c r="K80" s="108"/>
      <c r="L80" s="227"/>
      <c r="M80" s="227"/>
      <c r="N80" s="77">
        <f>SUMIF(H80:M80,"x",$H$2:$M$2)</f>
        <v>0</v>
      </c>
      <c r="O80" s="13">
        <f>COUNTIFS(H80:M80,"x",H$4:M$4,"d")</f>
        <v>0</v>
      </c>
      <c r="P80" s="13">
        <f>COUNTIFS(H80:M80,"x",H$4:M$4,"w")</f>
        <v>0</v>
      </c>
      <c r="Q80" s="13">
        <f>COUNTIFS(H80:M80,"x",H$4:M$4,"v")</f>
        <v>0</v>
      </c>
      <c r="R80" s="13">
        <f>COUNTIFS(H80:M80,"x",H$4:M$4,"s")</f>
        <v>0</v>
      </c>
      <c r="S80" s="13">
        <f>COUNTIFS(H80:M80,"x",H$4:M$4,"m")</f>
        <v>0</v>
      </c>
      <c r="T80" s="13">
        <f>COUNTIFS(H80:M80,"x",H$4:M$4,"r")</f>
        <v>0</v>
      </c>
      <c r="U80" s="21">
        <f>SUMIF(H80:M80,"x",$H$3:$M$3)</f>
        <v>0</v>
      </c>
      <c r="W80" s="44" t="str">
        <f>IF(ISBLANK(C80),IF(AND((O80+P80)&gt;=($AD$2+$AE$2),OR(Q80&gt;=$AF$2,H80="x")),"Yes!",""),"x")</f>
        <v/>
      </c>
      <c r="X80" s="51" t="str">
        <f>IF(ISBLANK(D80),IF(W80="x",IF(AND((O80+P80)&gt;=($AD$3+$AE$3),OR(Q80&gt;=$AF$3,H80="x")),"Yes!",""),IF(W80="Yes!",IF(AND((O80+P80)&gt;=($AD$2+$AD$3+$AE$2+$AE$3),OR(Q80&gt;=($AF$3+$AF$2),H80="x")),"Yes!",""),"")),"x")</f>
        <v/>
      </c>
      <c r="Y80" s="51" t="str">
        <f>IF(ISBLANK(E80),IF(X80="x",IF(AND((O80+(P80-$AE$4)&gt;=$AD$4),(P80&gt;=$AE$4),OR(Q80&gt;=$AF$4,H80="x"),OR(R80,S80)),"Yes!",""),IF(AND(X80="Yes!",W80="x"),IF(AND((O80+(P80-($AE$4+$AE$3))&gt;=$AD$3+$AD$4),(P80&gt;=$AE$4),OR(Q80&gt;=($AF$3+$AF$4),H80="x"),OR(R80,S80)),"Yes!",""),IF(AND(X80="Yes!",W80="Yes!"),IF(AND((O80+(P80-($AE$4+$AE$3+$AE$2))&gt;=$AD$2+$AD$3+$AD$4),(P80&gt;=$AE$2+$AE$3+$AE$4),OR(Q80&gt;=($AF$2+$AF$3+$AF$4),H80="x"),OR(R80,S80)),"Yes!",""),""))),"x")</f>
        <v/>
      </c>
      <c r="Z80" s="51" t="str">
        <f>IF(ISBLANK(F80),IF(Y80="x",IF(AND(((O80+(P80-$AE$5))&gt;=$AD$5),(P80&gt;=$AE$5),OR(Q80&gt;=$AF$5,H80="x"),S80),"Yes!",""),IF(AND(Y80="Yes!",X80="x"),IF(AND(((O80+(P80-($AE78+$AE79)))&gt;=$AD$5+$AD$4),(P80&gt;=$AE$5+$AE$4),OR(Q80&gt;=($AF$5+$AF$4),H80="x"),R80,S80),"Yes!",""),IF(AND(Y80="Yes!",X80="Yes!"),IF(AND((O80+(P80-($AE$5+$AE$4+$AE$3))&gt;=$AD$5+$AD$4+$AD$3),(P80&gt;=$AE$5+$AE$4+$AE$3),OR(Q80&gt;=($AF$5+$AF$4+$AF$3),H80="x"),R80,S80),"Yes!",""),""))),"x")</f>
        <v/>
      </c>
      <c r="AA80" s="52" t="str">
        <f>IF(ISBLANK(G80),IF(Z80="x",IF(AND((O80+(P80-$AE$6)&gt;=$AD$6),(P80&gt;=$AE$6),OR(Q80&gt;=$AF$6,H80="x"),T80),"Yes!",""),IF(AND(Z80="Yes!",Y80="x"),IF(AND((O80+(P80-($AD$6+$AD$5))&gt;=$AD$6+$AD$5),(P80&gt;=$AE$6+$AE$5),OR(Q80&gt;=($AF$6+$AF$5),H80="x"),S80,T80),"Yes!",""),IF(AND(Z80="Yes!",Y80="Yes!"),IF(AND((O80+(P80-($AD$6+$AD$5+$AD$4))&gt;=$AD$6+$AD$5+$AD$4),(P80&gt;=$AE$6+$AE$5+$AE$4),OR(Q80&gt;=($AF$6+$AF$5+$AF$4),H80="x"),S80,T80),"Yes!",""),""))),"x")</f>
        <v/>
      </c>
    </row>
    <row r="81" spans="1:38" ht="14.5">
      <c r="A81" s="5" t="s">
        <v>154</v>
      </c>
      <c r="B81" s="35" t="s">
        <v>155</v>
      </c>
      <c r="C81" s="85"/>
      <c r="D81" s="85"/>
      <c r="E81" s="85"/>
      <c r="F81" s="85"/>
      <c r="G81" s="86"/>
      <c r="H81" s="108"/>
      <c r="I81" s="227"/>
      <c r="J81" s="108"/>
      <c r="K81" s="108"/>
      <c r="L81" s="227"/>
      <c r="M81" s="227"/>
      <c r="N81" s="77">
        <f>SUMIF(H81:M81,"x",$H$2:$M$2)</f>
        <v>0</v>
      </c>
      <c r="O81" s="13">
        <f>COUNTIFS(H81:M81,"x",H$4:M$4,"d")</f>
        <v>0</v>
      </c>
      <c r="P81" s="13">
        <f>COUNTIFS(H81:M81,"x",H$4:M$4,"w")</f>
        <v>0</v>
      </c>
      <c r="Q81" s="13">
        <f>COUNTIFS(H81:M81,"x",H$4:M$4,"v")</f>
        <v>0</v>
      </c>
      <c r="R81" s="13">
        <f>COUNTIFS(H81:M81,"x",H$4:M$4,"s")</f>
        <v>0</v>
      </c>
      <c r="S81" s="13">
        <f>COUNTIFS(H81:M81,"x",H$4:M$4,"m")</f>
        <v>0</v>
      </c>
      <c r="T81" s="13">
        <f>COUNTIFS(H81:M81,"x",H$4:M$4,"r")</f>
        <v>0</v>
      </c>
      <c r="U81" s="21">
        <f>SUMIF(H81:M81,"x",$H$3:$M$3)</f>
        <v>0</v>
      </c>
      <c r="W81" s="44" t="str">
        <f>IF(ISBLANK(C81),IF(AND((O81+P81)&gt;=($AD$2+$AE$2),OR(Q81&gt;=$AF$2,H81="x")),"Yes!",""),"x")</f>
        <v/>
      </c>
      <c r="X81" s="51" t="str">
        <f>IF(ISBLANK(D81),IF(W81="x",IF(AND((O81+P81)&gt;=($AD$3+$AE$3),OR(Q81&gt;=$AF$3,H81="x")),"Yes!",""),IF(W81="Yes!",IF(AND((O81+P81)&gt;=($AD$2+$AD$3+$AE$2+$AE$3),OR(Q81&gt;=($AF$3+$AF$2),H81="x")),"Yes!",""),"")),"x")</f>
        <v/>
      </c>
      <c r="Y81" s="51" t="str">
        <f>IF(ISBLANK(E81),IF(X81="x",IF(AND((O81+(P81-$AE$4)&gt;=$AD$4),(P81&gt;=$AE$4),OR(Q81&gt;=$AF$4,H81="x"),OR(R81,S81)),"Yes!",""),IF(AND(X81="Yes!",W81="x"),IF(AND((O81+(P81-($AE$4+$AE$3))&gt;=$AD$3+$AD$4),(P81&gt;=$AE$4),OR(Q81&gt;=($AF$3+$AF$4),H81="x"),OR(R81,S81)),"Yes!",""),IF(AND(X81="Yes!",W81="Yes!"),IF(AND((O81+(P81-($AE$4+$AE$3+$AE$2))&gt;=$AD$2+$AD$3+$AD$4),(P81&gt;=$AE$2+$AE$3+$AE$4),OR(Q81&gt;=($AF$2+$AF$3+$AF$4),H81="x"),OR(R81,S81)),"Yes!",""),""))),"x")</f>
        <v/>
      </c>
      <c r="Z81" s="51" t="str">
        <f>IF(ISBLANK(F81),IF(Y81="x",IF(AND(((O81+(P81-$AE$5))&gt;=$AD$5),(P81&gt;=$AE$5),OR(Q81&gt;=$AF$5,H81="x"),S81),"Yes!",""),IF(AND(Y81="Yes!",X81="x"),IF(AND(((O81+(P81-(#REF!+$AE78)))&gt;=$AD$5+$AD$4),(P81&gt;=$AE$5+$AE$4),OR(Q81&gt;=($AF$5+$AF$4),H81="x"),R81,S81),"Yes!",""),IF(AND(Y81="Yes!",X81="Yes!"),IF(AND((O81+(P81-($AE$5+$AE$4+$AE$3))&gt;=$AD$5+$AD$4+$AD$3),(P81&gt;=$AE$5+$AE$4+$AE$3),OR(Q81&gt;=($AF$5+$AF$4+$AF$3),H81="x"),R81,S81),"Yes!",""),""))),"x")</f>
        <v/>
      </c>
      <c r="AA81" s="52" t="str">
        <f>IF(ISBLANK(G81),IF(Z81="x",IF(AND((O81+(P81-$AE$6)&gt;=$AD$6),(P81&gt;=$AE$6),OR(Q81&gt;=$AF$6,H81="x"),T81),"Yes!",""),IF(AND(Z81="Yes!",Y81="x"),IF(AND((O81+(P81-($AD$6+$AD$5))&gt;=$AD$6+$AD$5),(P81&gt;=$AE$6+$AE$5),OR(Q81&gt;=($AF$6+$AF$5),H81="x"),S81,T81),"Yes!",""),IF(AND(Z81="Yes!",Y81="Yes!"),IF(AND((O81+(P81-($AD$6+$AD$5+$AD$4))&gt;=$AD$6+$AD$5+$AD$4),(P81&gt;=$AE$6+$AE$5+$AE$4),OR(Q81&gt;=($AF$6+$AF$5+$AF$4),H81="x"),S81,T81),"Yes!",""),""))),"x")</f>
        <v/>
      </c>
    </row>
    <row r="82" spans="1:38" ht="14.5">
      <c r="A82" s="5" t="s">
        <v>154</v>
      </c>
      <c r="B82" s="35" t="s">
        <v>56</v>
      </c>
      <c r="C82" s="85"/>
      <c r="D82" s="85"/>
      <c r="E82" s="85"/>
      <c r="F82" s="85"/>
      <c r="G82" s="86"/>
      <c r="H82" s="108"/>
      <c r="I82" s="227"/>
      <c r="J82" s="108" t="s">
        <v>43</v>
      </c>
      <c r="K82" s="108"/>
      <c r="L82" s="227"/>
      <c r="M82" s="227"/>
      <c r="N82" s="77">
        <f>SUMIF(H82:M82,"x",$H$2:$M$2)</f>
        <v>2</v>
      </c>
      <c r="O82" s="13">
        <f>COUNTIFS(H82:M82,"x",H$4:M$4,"d")</f>
        <v>1</v>
      </c>
      <c r="P82" s="13">
        <f>COUNTIFS(H82:M82,"x",H$4:M$4,"w")</f>
        <v>0</v>
      </c>
      <c r="Q82" s="13">
        <f>COUNTIFS(H82:M82,"x",H$4:M$4,"v")</f>
        <v>0</v>
      </c>
      <c r="R82" s="13">
        <f>COUNTIFS(H82:M82,"x",H$4:M$4,"s")</f>
        <v>0</v>
      </c>
      <c r="S82" s="13">
        <f>COUNTIFS(H82:M82,"x",H$4:M$4,"m")</f>
        <v>0</v>
      </c>
      <c r="T82" s="13">
        <f>COUNTIFS(H82:M82,"x",H$4:M$4,"r")</f>
        <v>0</v>
      </c>
      <c r="U82" s="21">
        <f>SUMIF(H82:M82,"x",$H$3:$M$3)</f>
        <v>37</v>
      </c>
      <c r="W82" s="44" t="str">
        <f>IF(ISBLANK(C82),IF(AND((O82+P82)&gt;=($AD$2+$AE$2),OR(Q82&gt;=$AF$2,H82="x")),"Yes!",""),"x")</f>
        <v/>
      </c>
      <c r="X82" s="51" t="str">
        <f>IF(ISBLANK(D82),IF(W82="x",IF(AND((O82+P82)&gt;=($AD$3+$AE$3),OR(Q82&gt;=$AF$3,H82="x")),"Yes!",""),IF(W82="Yes!",IF(AND((O82+P82)&gt;=($AD$2+$AD$3+$AE$2+$AE$3),OR(Q82&gt;=($AF$3+$AF$2),H82="x")),"Yes!",""),"")),"x")</f>
        <v/>
      </c>
      <c r="Y82" s="51" t="str">
        <f>IF(ISBLANK(E82),IF(X82="x",IF(AND((O82+(P82-$AE$4)&gt;=$AD$4),(P82&gt;=$AE$4),OR(Q82&gt;=$AF$4,H82="x"),OR(R82,S82)),"Yes!",""),IF(AND(X82="Yes!",W82="x"),IF(AND((O82+(P82-($AE$4+$AE$3))&gt;=$AD$3+$AD$4),(P82&gt;=$AE$4),OR(Q82&gt;=($AF$3+$AF$4),H82="x"),OR(R82,S82)),"Yes!",""),IF(AND(X82="Yes!",W82="Yes!"),IF(AND((O82+(P82-($AE$4+$AE$3+$AE$2))&gt;=$AD$2+$AD$3+$AD$4),(P82&gt;=$AE$2+$AE$3+$AE$4),OR(Q82&gt;=($AF$2+$AF$3+$AF$4),H82="x"),OR(R82,S82)),"Yes!",""),""))),"x")</f>
        <v/>
      </c>
      <c r="Z82" s="51" t="str">
        <f>IF(ISBLANK(F82),IF(Y82="x",IF(AND(((O82+(P82-$AE$5))&gt;=$AD$5),(P82&gt;=$AE$5),OR(Q82&gt;=$AF$5,H82="x"),S82),"Yes!",""),IF(AND(Y82="Yes!",X82="x"),IF(AND(((O82+(P82-($AE78+$AE79)))&gt;=$AD$5+$AD$4),(P82&gt;=$AE$5+$AE$4),OR(Q82&gt;=($AF$5+$AF$4),H82="x"),R82,S82),"Yes!",""),IF(AND(Y82="Yes!",X82="Yes!"),IF(AND((O82+(P82-($AE$5+$AE$4+$AE$3))&gt;=$AD$5+$AD$4+$AD$3),(P82&gt;=$AE$5+$AE$4+$AE$3),OR(Q82&gt;=($AF$5+$AF$4+$AF$3),H82="x"),R82,S82),"Yes!",""),""))),"x")</f>
        <v/>
      </c>
      <c r="AA82" s="52" t="str">
        <f>IF(ISBLANK(G82),IF(Z82="x",IF(AND((O82+(P82-$AE$6)&gt;=$AD$6),(P82&gt;=$AE$6),OR(Q82&gt;=$AF$6,H82="x"),T82),"Yes!",""),IF(AND(Z82="Yes!",Y82="x"),IF(AND((O82+(P82-($AD$6+$AD$5))&gt;=$AD$6+$AD$5),(P82&gt;=$AE$6+$AE$5),OR(Q82&gt;=($AF$6+$AF$5),H82="x"),S82,T82),"Yes!",""),IF(AND(Z82="Yes!",Y82="Yes!"),IF(AND((O82+(P82-($AD$6+$AD$5+$AD$4))&gt;=$AD$6+$AD$5+$AD$4),(P82&gt;=$AE$6+$AE$5+$AE$4),OR(Q82&gt;=($AF$6+$AF$5+$AF$4),H82="x"),S82,T82),"Yes!",""),""))),"x")</f>
        <v/>
      </c>
    </row>
    <row r="83" spans="1:38" ht="14.5">
      <c r="A83" s="5" t="s">
        <v>154</v>
      </c>
      <c r="B83" s="30" t="s">
        <v>156</v>
      </c>
      <c r="C83" s="85"/>
      <c r="D83" s="85"/>
      <c r="E83" s="85"/>
      <c r="F83" s="85"/>
      <c r="G83" s="86"/>
      <c r="H83" s="108"/>
      <c r="I83" s="227"/>
      <c r="J83" s="108" t="s">
        <v>43</v>
      </c>
      <c r="K83" s="108"/>
      <c r="L83" s="227"/>
      <c r="M83" s="227"/>
      <c r="N83" s="77">
        <f>SUMIF(H83:M83,"x",$H$2:$M$2)</f>
        <v>2</v>
      </c>
      <c r="O83" s="13">
        <f>COUNTIFS(H83:M83,"x",H$4:M$4,"d")</f>
        <v>1</v>
      </c>
      <c r="P83" s="13">
        <f>COUNTIFS(H83:M83,"x",H$4:M$4,"w")</f>
        <v>0</v>
      </c>
      <c r="Q83" s="13">
        <f>COUNTIFS(H83:M83,"x",H$4:M$4,"v")</f>
        <v>0</v>
      </c>
      <c r="R83" s="13">
        <f>COUNTIFS(H83:M83,"x",H$4:M$4,"s")</f>
        <v>0</v>
      </c>
      <c r="S83" s="13">
        <f>COUNTIFS(H83:M83,"x",H$4:M$4,"m")</f>
        <v>0</v>
      </c>
      <c r="T83" s="13">
        <f>COUNTIFS(H83:M83,"x",H$4:M$4,"r")</f>
        <v>0</v>
      </c>
      <c r="U83" s="21">
        <f>SUMIF(H83:M83,"x",$H$3:$M$3)</f>
        <v>37</v>
      </c>
      <c r="W83" s="44" t="str">
        <f>IF(ISBLANK(C83),IF(AND((O83+P83)&gt;=($AD$2+$AE$2),OR(Q83&gt;=$AF$2,H83="x")),"Yes!",""),"x")</f>
        <v/>
      </c>
      <c r="X83" s="51" t="str">
        <f>IF(ISBLANK(D83),IF(W83="x",IF(AND((O83+P83)&gt;=($AD$3+$AE$3),OR(Q83&gt;=$AF$3,H83="x")),"Yes!",""),IF(W83="Yes!",IF(AND((O83+P83)&gt;=($AD$2+$AD$3+$AE$2+$AE$3),OR(Q83&gt;=($AF$3+$AF$2),H83="x")),"Yes!",""),"")),"x")</f>
        <v/>
      </c>
      <c r="Y83" s="51" t="str">
        <f>IF(ISBLANK(E83),IF(X83="x",IF(AND((O83+(P83-$AE$4)&gt;=$AD$4),(P83&gt;=$AE$4),OR(Q83&gt;=$AF$4,H83="x"),OR(R83,S83)),"Yes!",""),IF(AND(X83="Yes!",W83="x"),IF(AND((O83+(P83-($AE$4+$AE$3))&gt;=$AD$3+$AD$4),(P83&gt;=$AE$4),OR(Q83&gt;=($AF$3+$AF$4),H83="x"),OR(R83,S83)),"Yes!",""),IF(AND(X83="Yes!",W83="Yes!"),IF(AND((O83+(P83-($AE$4+$AE$3+$AE$2))&gt;=$AD$2+$AD$3+$AD$4),(P83&gt;=$AE$2+$AE$3+$AE$4),OR(Q83&gt;=($AF$2+$AF$3+$AF$4),H83="x"),OR(R83,S83)),"Yes!",""),""))),"x")</f>
        <v/>
      </c>
      <c r="Z83" s="51" t="str">
        <f>IF(ISBLANK(F83),IF(Y83="x",IF(AND(((O83+(P83-$AE$5))&gt;=$AD$5),(P83&gt;=$AE$5),OR(Q83&gt;=$AF$5,H83="x"),S83),"Yes!",""),IF(AND(Y83="Yes!",X83="x"),IF(AND(((O83+(P83-($AE79+$AE80)))&gt;=$AD$5+$AD$4),(P83&gt;=$AE$5+$AE$4),OR(Q83&gt;=($AF$5+$AF$4),H83="x"),R83,S83),"Yes!",""),IF(AND(Y83="Yes!",X83="Yes!"),IF(AND((O83+(P83-($AE$5+$AE$4+$AE$3))&gt;=$AD$5+$AD$4+$AD$3),(P83&gt;=$AE$5+$AE$4+$AE$3),OR(Q83&gt;=($AF$5+$AF$4+$AF$3),H83="x"),R83,S83),"Yes!",""),""))),"x")</f>
        <v/>
      </c>
      <c r="AA83" s="52" t="str">
        <f>IF(ISBLANK(G83),IF(Z83="x",IF(AND((O83+(P83-$AE$6)&gt;=$AD$6),(P83&gt;=$AE$6),OR(Q83&gt;=$AF$6,H83="x"),T83),"Yes!",""),IF(AND(Z83="Yes!",Y83="x"),IF(AND((O83+(P83-($AD$6+$AD$5))&gt;=$AD$6+$AD$5),(P83&gt;=$AE$6+$AE$5),OR(Q83&gt;=($AF$6+$AF$5),H83="x"),S83,T83),"Yes!",""),IF(AND(Z83="Yes!",Y83="Yes!"),IF(AND((O83+(P83-($AD$6+$AD$5+$AD$4))&gt;=$AD$6+$AD$5+$AD$4),(P83&gt;=$AE$6+$AE$5+$AE$4),OR(Q83&gt;=($AF$6+$AF$5+$AF$4),H83="x"),S83,T83),"Yes!",""),""))),"x")</f>
        <v/>
      </c>
    </row>
    <row r="84" spans="1:38" ht="14.5">
      <c r="A84" s="5" t="s">
        <v>157</v>
      </c>
      <c r="B84" s="30" t="s">
        <v>158</v>
      </c>
      <c r="C84" s="85" t="s">
        <v>43</v>
      </c>
      <c r="D84" s="85"/>
      <c r="E84" s="85"/>
      <c r="F84" s="85"/>
      <c r="G84" s="86"/>
      <c r="H84" s="108" t="s">
        <v>43</v>
      </c>
      <c r="I84" s="227"/>
      <c r="J84" s="108"/>
      <c r="K84" s="108"/>
      <c r="L84" s="227" t="s">
        <v>43</v>
      </c>
      <c r="M84" s="227" t="s">
        <v>43</v>
      </c>
      <c r="N84" s="77">
        <f>SUMIF(H84:M84,"x",$H$2:$M$2)</f>
        <v>2</v>
      </c>
      <c r="O84" s="13">
        <f>COUNTIFS(H84:M84,"x",H$4:M$4,"d")</f>
        <v>0</v>
      </c>
      <c r="P84" s="13">
        <f>COUNTIFS(H84:M84,"x",H$4:M$4,"w")</f>
        <v>0</v>
      </c>
      <c r="Q84" s="13">
        <f>COUNTIFS(H84:M84,"x",H$4:M$4,"v")</f>
        <v>0</v>
      </c>
      <c r="R84" s="13">
        <f>COUNTIFS(H84:M84,"x",H$4:M$4,"s")</f>
        <v>0</v>
      </c>
      <c r="S84" s="13">
        <f>COUNTIFS(H84:M84,"x",H$4:M$4,"m")</f>
        <v>0</v>
      </c>
      <c r="T84" s="13">
        <f>COUNTIFS(H84:M84,"x",H$4:M$4,"r")</f>
        <v>0</v>
      </c>
      <c r="U84" s="21">
        <f>SUMIF(H84:M84,"x",$H$3:$M$3)</f>
        <v>0</v>
      </c>
      <c r="W84" s="139" t="str">
        <f>IF(ISBLANK(C84),IF(AND((O84+P84)&gt;=($AD$2+$AE$2),OR(Q84&gt;=$AF$2,H84="x")),"Yes!",""),"x")</f>
        <v>x</v>
      </c>
      <c r="X84" s="51" t="str">
        <f>IF(ISBLANK(D84),IF(W84="x",IF(AND((O84+P84)&gt;=($AD$3+$AE$3),OR(Q84&gt;=$AF$3,H84="x")),"Yes!",""),IF(W84="Yes!",IF(AND((O84+P84)&gt;=($AD$2+$AD$3+$AE$2+$AE$3),OR(Q84&gt;=($AF$3+$AF$2),H84="x")),"Yes!",""),"")),"x")</f>
        <v/>
      </c>
      <c r="Y84" s="51" t="str">
        <f>IF(ISBLANK(E84),IF(X84="x",IF(AND((O84+(P84-$AE$4)&gt;=$AD$4),(P84&gt;=$AE$4),OR(Q84&gt;=$AF$4,H84="x"),OR(R84,S84)),"Yes!",""),IF(AND(X84="Yes!",W84="x"),IF(AND((O84+(P84-($AE$4+$AE$3))&gt;=$AD$3+$AD$4),(P84&gt;=$AE$4),OR(Q84&gt;=($AF$3+$AF$4),H84="x"),OR(R84,S84)),"Yes!",""),IF(AND(X84="Yes!",W84="Yes!"),IF(AND((O84+(P84-($AE$4+$AE$3+$AE$2))&gt;=$AD$2+$AD$3+$AD$4),(P84&gt;=$AE$2+$AE$3+$AE$4),OR(Q84&gt;=($AF$2+$AF$3+$AF$4),H84="x"),OR(R84,S84)),"Yes!",""),""))),"x")</f>
        <v/>
      </c>
      <c r="Z84" s="51" t="str">
        <f>IF(ISBLANK(F84),IF(Y84="x",IF(AND(((O84+(P84-$AE$5))&gt;=$AD$5),(P84&gt;=$AE$5),OR(Q84&gt;=$AF$5,H84="x"),S84),"Yes!",""),IF(AND(Y84="Yes!",X84="x"),IF(AND(((O84+(P84-(#REF!+#REF!)))&gt;=$AD$5+$AD$4),(P84&gt;=$AE$5+$AE$4),OR(Q84&gt;=($AF$5+$AF$4),H84="x"),R84,S84),"Yes!",""),IF(AND(Y84="Yes!",X84="Yes!"),IF(AND((O84+(P84-($AE$5+$AE$4+$AE$3))&gt;=$AD$5+$AD$4+$AD$3),(P84&gt;=$AE$5+$AE$4+$AE$3),OR(Q84&gt;=($AF$5+$AF$4+$AF$3),H84="x"),R84,S84),"Yes!",""),""))),"x")</f>
        <v/>
      </c>
      <c r="AA84" s="52" t="str">
        <f>IF(ISBLANK(G84),IF(Z84="x",IF(AND((O84+(P84-$AE$6)&gt;=$AD$6),(P84&gt;=$AE$6),OR(Q84&gt;=$AF$6,H84="x"),T84),"Yes!",""),IF(AND(Z84="Yes!",Y84="x"),IF(AND((O84+(P84-($AD$6+$AD$5))&gt;=$AD$6+$AD$5),(P84&gt;=$AE$6+$AE$5),OR(Q84&gt;=($AF$6+$AF$5),H84="x"),S84,T84),"Yes!",""),IF(AND(Z84="Yes!",Y84="Yes!"),IF(AND((O84+(P84-($AD$6+$AD$5+$AD$4))&gt;=$AD$6+$AD$5+$AD$4),(P84&gt;=$AE$6+$AE$5+$AE$4),OR(Q84&gt;=($AF$6+$AF$5+$AF$4),H84="x"),S84,T84),"Yes!",""),""))),"x")</f>
        <v/>
      </c>
    </row>
    <row r="85" spans="1:38" ht="14.5">
      <c r="A85" s="5" t="s">
        <v>157</v>
      </c>
      <c r="B85" s="30" t="s">
        <v>103</v>
      </c>
      <c r="C85" s="85" t="s">
        <v>43</v>
      </c>
      <c r="D85" s="85" t="s">
        <v>43</v>
      </c>
      <c r="E85" s="85" t="s">
        <v>43</v>
      </c>
      <c r="F85" s="85"/>
      <c r="G85" s="86"/>
      <c r="H85" s="108" t="s">
        <v>43</v>
      </c>
      <c r="I85" s="227"/>
      <c r="J85" s="108" t="s">
        <v>43</v>
      </c>
      <c r="K85" s="108"/>
      <c r="L85" s="227"/>
      <c r="M85" s="227"/>
      <c r="N85" s="77">
        <f>SUMIF(H85:M85,"x",$H$2:$M$2)</f>
        <v>2</v>
      </c>
      <c r="O85" s="13">
        <f>COUNTIFS(H85:M85,"x",H$4:M$4,"d")</f>
        <v>1</v>
      </c>
      <c r="P85" s="13">
        <f>COUNTIFS(H85:M85,"x",H$4:M$4,"w")</f>
        <v>0</v>
      </c>
      <c r="Q85" s="13">
        <f>COUNTIFS(H85:M85,"x",H$4:M$4,"v")</f>
        <v>0</v>
      </c>
      <c r="R85" s="13">
        <f>COUNTIFS(H85:M85,"x",H$4:M$4,"s")</f>
        <v>0</v>
      </c>
      <c r="S85" s="13">
        <f>COUNTIFS(H85:M85,"x",H$4:M$4,"m")</f>
        <v>0</v>
      </c>
      <c r="T85" s="13">
        <f>COUNTIFS(H85:M85,"x",H$4:M$4,"r")</f>
        <v>0</v>
      </c>
      <c r="U85" s="21">
        <f>SUMIF(H85:M85,"x",$H$3:$M$3)</f>
        <v>37</v>
      </c>
      <c r="W85" s="139" t="str">
        <f>IF(ISBLANK(C85),IF(AND((O85+P85)&gt;=($AD$2+$AE$2),OR(Q85&gt;=$AF$2,H85="x")),"Yes!",""),"x")</f>
        <v>x</v>
      </c>
      <c r="X85" s="140" t="str">
        <f>IF(ISBLANK(D85),IF(W85="x",IF(AND((O85+P85)&gt;=($AD$3+$AE$3),OR(Q85&gt;=$AF$3,H85="x")),"Yes!",""),IF(W85="Yes!",IF(AND((O85+P85)&gt;=($AD$2+$AD$3+$AE$2+$AE$3),OR(Q85&gt;=($AF$3+$AF$2),H85="x")),"Yes!",""),"")),"x")</f>
        <v>x</v>
      </c>
      <c r="Y85" s="140" t="str">
        <f>IF(ISBLANK(E85),IF(X85="x",IF(AND((O85+(P85-$AE$4)&gt;=$AD$4),(P85&gt;=$AE$4),OR(Q85&gt;=$AF$4,H85="x"),OR(R85,S85)),"Yes!",""),IF(AND(X85="Yes!",W85="x"),IF(AND((O85+(P85-($AE$4+$AE$3))&gt;=$AD$3+$AD$4),(P85&gt;=$AE$4),OR(Q85&gt;=($AF$3+$AF$4),H85="x"),OR(R85,S85)),"Yes!",""),IF(AND(X85="Yes!",W85="Yes!"),IF(AND((O85+(P85-($AE$4+$AE$3+$AE$2))&gt;=$AD$2+$AD$3+$AD$4),(P85&gt;=$AE$2+$AE$3+$AE$4),OR(Q85&gt;=($AF$2+$AF$3+$AF$4),H85="x"),OR(R85,S85)),"Yes!",""),""))),"x")</f>
        <v>x</v>
      </c>
      <c r="Z85" s="51" t="str">
        <f>IF(ISBLANK(F85),IF(Y85="x",IF(AND(((O85+(P85-$AE$5))&gt;=$AD$5),(P85&gt;=$AE$5),OR(Q85&gt;=$AF$5,H85="x"),S85),"Yes!",""),IF(AND(Y85="Yes!",X85="x"),IF(AND(((O85+(P85-(#REF!+#REF!)))&gt;=$AD$5+$AD$4),(P85&gt;=$AE$5+$AE$4),OR(Q85&gt;=($AF$5+$AF$4),H85="x"),R85,S85),"Yes!",""),IF(AND(Y85="Yes!",X85="Yes!"),IF(AND((O85+(P85-($AE$5+$AE$4+$AE$3))&gt;=$AD$5+$AD$4+$AD$3),(P85&gt;=$AE$5+$AE$4+$AE$3),OR(Q85&gt;=($AF$5+$AF$4+$AF$3),H85="x"),R85,S85),"Yes!",""),""))),"x")</f>
        <v/>
      </c>
      <c r="AA85" s="52" t="str">
        <f>IF(ISBLANK(G85),IF(Z85="x",IF(AND((O85+(P85-$AE$6)&gt;=$AD$6),(P85&gt;=$AE$6),OR(Q85&gt;=$AF$6,H85="x"),T85),"Yes!",""),IF(AND(Z85="Yes!",Y85="x"),IF(AND((O85+(P85-($AD$6+$AD$5))&gt;=$AD$6+$AD$5),(P85&gt;=$AE$6+$AE$5),OR(Q85&gt;=($AF$6+$AF$5),H85="x"),S85,T85),"Yes!",""),IF(AND(Z85="Yes!",Y85="Yes!"),IF(AND((O85+(P85-($AD$6+$AD$5+$AD$4))&gt;=$AD$6+$AD$5+$AD$4),(P85&gt;=$AE$6+$AE$5+$AE$4),OR(Q85&gt;=($AF$6+$AF$5+$AF$4),H85="x"),S85,T85),"Yes!",""),""))),"x")</f>
        <v/>
      </c>
    </row>
    <row r="86" spans="1:38" ht="14.5">
      <c r="A86" s="6" t="s">
        <v>159</v>
      </c>
      <c r="B86" s="37" t="s">
        <v>160</v>
      </c>
      <c r="C86" s="87" t="s">
        <v>43</v>
      </c>
      <c r="D86" s="87" t="s">
        <v>43</v>
      </c>
      <c r="E86" s="87" t="s">
        <v>43</v>
      </c>
      <c r="F86" s="87"/>
      <c r="G86" s="88"/>
      <c r="H86" s="108"/>
      <c r="I86" s="227"/>
      <c r="J86" s="108"/>
      <c r="K86" s="108"/>
      <c r="L86" s="227"/>
      <c r="M86" s="227"/>
      <c r="N86" s="77">
        <f>SUMIF(H86:M86,"x",$H$2:$M$2)</f>
        <v>0</v>
      </c>
      <c r="O86" s="13">
        <f>COUNTIFS(H86:M86,"x",H$4:M$4,"d")</f>
        <v>0</v>
      </c>
      <c r="P86" s="13">
        <f>COUNTIFS(H86:M86,"x",H$4:M$4,"w")</f>
        <v>0</v>
      </c>
      <c r="Q86" s="13">
        <f>COUNTIFS(H86:M86,"x",H$4:M$4,"v")</f>
        <v>0</v>
      </c>
      <c r="R86" s="13">
        <f>COUNTIFS(H86:M86,"x",H$4:M$4,"s")</f>
        <v>0</v>
      </c>
      <c r="S86" s="13">
        <f>COUNTIFS(H86:M86,"x",H$4:M$4,"m")</f>
        <v>0</v>
      </c>
      <c r="T86" s="13">
        <f>COUNTIFS(H86:M86,"x",H$4:M$4,"r")</f>
        <v>0</v>
      </c>
      <c r="U86" s="21">
        <f>SUMIF(H86:M86,"x",$H$3:$M$3)</f>
        <v>0</v>
      </c>
      <c r="W86" s="139" t="str">
        <f>IF(ISBLANK(C86),IF(AND((O86+P86)&gt;=($AD$2+$AE$2),OR(Q86&gt;=$AF$2,H86="x")),"Yes!",""),"x")</f>
        <v>x</v>
      </c>
      <c r="X86" s="140" t="str">
        <f>IF(ISBLANK(D86),IF(W86="x",IF(AND((O86+P86)&gt;=($AD$3+$AE$3),OR(Q86&gt;=$AF$3,H86="x")),"Yes!",""),IF(W86="Yes!",IF(AND((O86+P86)&gt;=($AD$2+$AD$3+$AE$2+$AE$3),OR(Q86&gt;=($AF$3+$AF$2),H86="x")),"Yes!",""),"")),"x")</f>
        <v>x</v>
      </c>
      <c r="Y86" s="140" t="str">
        <f>IF(ISBLANK(E86),IF(X86="x",IF(AND((O86+(P86-$AE$4)&gt;=$AD$4),(P86&gt;=$AE$4),OR(Q86&gt;=$AF$4,H86="x"),OR(R86,S86)),"Yes!",""),IF(AND(X86="Yes!",W86="x"),IF(AND((O86+(P86-($AE$4+$AE$3))&gt;=$AD$3+$AD$4),(P86&gt;=$AE$4),OR(Q86&gt;=($AF$3+$AF$4),H86="x"),OR(R86,S86)),"Yes!",""),IF(AND(X86="Yes!",W86="Yes!"),IF(AND((O86+(P86-($AE$4+$AE$3+$AE$2))&gt;=$AD$2+$AD$3+$AD$4),(P86&gt;=$AE$2+$AE$3+$AE$4),OR(Q86&gt;=($AF$2+$AF$3+$AF$4),H86="x"),OR(R86,S86)),"Yes!",""),""))),"x")</f>
        <v>x</v>
      </c>
      <c r="Z86" s="51" t="str">
        <f>IF(ISBLANK(F86),IF(Y86="x",IF(AND(((O86+(P86-$AE$5))&gt;=$AD$5),(P86&gt;=$AE$5),OR(Q86&gt;=$AF$5,H86="x"),S86),"Yes!",""),IF(AND(Y86="Yes!",X86="x"),IF(AND(((O86+(P86-(#REF!+$AE84)))&gt;=$AD$5+$AD$4),(P86&gt;=$AE$5+$AE$4),OR(Q86&gt;=($AF$5+$AF$4),H86="x"),R86,S86),"Yes!",""),IF(AND(Y86="Yes!",X86="Yes!"),IF(AND((O86+(P86-($AE$5+$AE$4+$AE$3))&gt;=$AD$5+$AD$4+$AD$3),(P86&gt;=$AE$5+$AE$4+$AE$3),OR(Q86&gt;=($AF$5+$AF$4+$AF$3),H86="x"),R86,S86),"Yes!",""),""))),"x")</f>
        <v/>
      </c>
      <c r="AA86" s="52" t="str">
        <f>IF(ISBLANK(G86),IF(Z86="x",IF(AND((O86+(P86-$AE$6)&gt;=$AD$6),(P86&gt;=$AE$6),OR(Q86&gt;=$AF$6,H86="x"),T86),"Yes!",""),IF(AND(Z86="Yes!",Y86="x"),IF(AND((O86+(P86-($AD$6+$AD$5))&gt;=$AD$6+$AD$5),(P86&gt;=$AE$6+$AE$5),OR(Q86&gt;=($AF$6+$AF$5),H86="x"),S86,T86),"Yes!",""),IF(AND(Z86="Yes!",Y86="Yes!"),IF(AND((O86+(P86-($AD$6+$AD$5+$AD$4))&gt;=$AD$6+$AD$5+$AD$4),(P86&gt;=$AE$6+$AE$5+$AE$4),OR(Q86&gt;=($AF$6+$AF$5+$AF$4),H86="x"),S86,T86),"Yes!",""),""))),"x")</f>
        <v/>
      </c>
    </row>
    <row r="87" spans="1:38" ht="14.5">
      <c r="A87" s="9" t="s">
        <v>159</v>
      </c>
      <c r="B87" s="38" t="s">
        <v>161</v>
      </c>
      <c r="C87" s="89" t="s">
        <v>43</v>
      </c>
      <c r="D87" s="89" t="s">
        <v>43</v>
      </c>
      <c r="E87" s="89"/>
      <c r="F87" s="89"/>
      <c r="G87" s="90"/>
      <c r="H87" s="108"/>
      <c r="I87" s="227"/>
      <c r="J87" s="108"/>
      <c r="K87" s="108"/>
      <c r="L87" s="227"/>
      <c r="M87" s="227"/>
      <c r="N87" s="77">
        <f>SUMIF(H87:M87,"x",$H$2:$M$2)</f>
        <v>0</v>
      </c>
      <c r="O87" s="13">
        <f>COUNTIFS(H87:M87,"x",H$4:M$4,"d")</f>
        <v>0</v>
      </c>
      <c r="P87" s="13">
        <f>COUNTIFS(H87:M87,"x",H$4:M$4,"w")</f>
        <v>0</v>
      </c>
      <c r="Q87" s="13">
        <f>COUNTIFS(H87:M87,"x",H$4:M$4,"v")</f>
        <v>0</v>
      </c>
      <c r="R87" s="13">
        <f>COUNTIFS(H87:M87,"x",H$4:M$4,"s")</f>
        <v>0</v>
      </c>
      <c r="S87" s="13">
        <f>COUNTIFS(H87:M87,"x",H$4:M$4,"m")</f>
        <v>0</v>
      </c>
      <c r="T87" s="13">
        <f>COUNTIFS(H87:M87,"x",H$4:M$4,"r")</f>
        <v>0</v>
      </c>
      <c r="U87" s="21">
        <f>SUMIF(H87:M87,"x",$H$3:$M$3)</f>
        <v>0</v>
      </c>
      <c r="W87" s="139" t="str">
        <f>IF(ISBLANK(C87),IF(AND((O87+P87)&gt;=($AD$2+$AE$2),OR(Q87&gt;=$AF$2,H87="x")),"Yes!",""),"x")</f>
        <v>x</v>
      </c>
      <c r="X87" s="140" t="str">
        <f>IF(ISBLANK(D87),IF(W87="x",IF(AND((O87+P87)&gt;=($AD$3+$AE$3),OR(Q87&gt;=$AF$3,H87="x")),"Yes!",""),IF(W87="Yes!",IF(AND((O87+P87)&gt;=($AD$2+$AD$3+$AE$2+$AE$3),OR(Q87&gt;=($AF$3+$AF$2),H87="x")),"Yes!",""),"")),"x")</f>
        <v>x</v>
      </c>
      <c r="Y87" s="51" t="str">
        <f>IF(ISBLANK(E87),IF(X87="x",IF(AND((O87+(P87-$AE$4)&gt;=$AD$4),(P87&gt;=$AE$4),OR(Q87&gt;=$AF$4,H87="x"),OR(R87,S87)),"Yes!",""),IF(AND(X87="Yes!",W87="x"),IF(AND((O87+(P87-($AE$4+$AE$3))&gt;=$AD$3+$AD$4),(P87&gt;=$AE$4),OR(Q87&gt;=($AF$3+$AF$4),H87="x"),OR(R87,S87)),"Yes!",""),IF(AND(X87="Yes!",W87="Yes!"),IF(AND((O87+(P87-($AE$4+$AE$3+$AE$2))&gt;=$AD$2+$AD$3+$AD$4),(P87&gt;=$AE$2+$AE$3+$AE$4),OR(Q87&gt;=($AF$2+$AF$3+$AF$4),H87="x"),OR(R87,S87)),"Yes!",""),""))),"x")</f>
        <v/>
      </c>
      <c r="Z87" s="51" t="str">
        <f>IF(ISBLANK(F87),IF(Y87="x",IF(AND(((O87+(P87-$AE$5))&gt;=$AD$5),(P87&gt;=$AE$5),OR(Q87&gt;=$AF$5,H87="x"),S87),"Yes!",""),IF(AND(Y87="Yes!",X87="x"),IF(AND(((O87+(P87-($AE84+$AE85)))&gt;=$AD$5+$AD$4),(P87&gt;=$AE$5+$AE$4),OR(Q87&gt;=($AF$5+$AF$4),H87="x"),R87,S87),"Yes!",""),IF(AND(Y87="Yes!",X87="Yes!"),IF(AND((O87+(P87-($AE$5+$AE$4+$AE$3))&gt;=$AD$5+$AD$4+$AD$3),(P87&gt;=$AE$5+$AE$4+$AE$3),OR(Q87&gt;=($AF$5+$AF$4+$AF$3),H87="x"),R87,S87),"Yes!",""),""))),"x")</f>
        <v/>
      </c>
      <c r="AA87" s="52" t="str">
        <f>IF(ISBLANK(G87),IF(Z87="x",IF(AND((O87+(P87-$AE$6)&gt;=$AD$6),(P87&gt;=$AE$6),OR(Q87&gt;=$AF$6,H87="x"),T87),"Yes!",""),IF(AND(Z87="Yes!",Y87="x"),IF(AND((O87+(P87-($AD$6+$AD$5))&gt;=$AD$6+$AD$5),(P87&gt;=$AE$6+$AE$5),OR(Q87&gt;=($AF$6+$AF$5),H87="x"),S87,T87),"Yes!",""),IF(AND(Z87="Yes!",Y87="Yes!"),IF(AND((O87+(P87-($AD$6+$AD$5+$AD$4))&gt;=$AD$6+$AD$5+$AD$4),(P87&gt;=$AE$6+$AE$5+$AE$4),OR(Q87&gt;=($AF$6+$AF$5+$AF$4),H87="x"),S87,T87),"Yes!",""),""))),"x")</f>
        <v/>
      </c>
    </row>
    <row r="88" spans="1:38" ht="14.5">
      <c r="A88" s="9" t="s">
        <v>162</v>
      </c>
      <c r="B88" s="38" t="s">
        <v>104</v>
      </c>
      <c r="C88" s="89"/>
      <c r="D88" s="89"/>
      <c r="E88" s="89"/>
      <c r="F88" s="89"/>
      <c r="G88" s="90"/>
      <c r="H88" s="108"/>
      <c r="I88" s="227"/>
      <c r="J88" s="108"/>
      <c r="K88" s="108"/>
      <c r="L88" s="227"/>
      <c r="M88" s="227"/>
      <c r="N88" s="77">
        <f>SUMIF(H88:M88,"x",$H$2:$M$2)</f>
        <v>0</v>
      </c>
      <c r="O88" s="13">
        <f>COUNTIFS(H88:M88,"x",H$4:M$4,"d")</f>
        <v>0</v>
      </c>
      <c r="P88" s="13">
        <f>COUNTIFS(H88:M88,"x",H$4:M$4,"w")</f>
        <v>0</v>
      </c>
      <c r="Q88" s="13">
        <f>COUNTIFS(H88:M88,"x",H$4:M$4,"v")</f>
        <v>0</v>
      </c>
      <c r="R88" s="13">
        <f>COUNTIFS(H88:M88,"x",H$4:M$4,"s")</f>
        <v>0</v>
      </c>
      <c r="S88" s="13">
        <f>COUNTIFS(H88:M88,"x",H$4:M$4,"m")</f>
        <v>0</v>
      </c>
      <c r="T88" s="13">
        <f>COUNTIFS(H88:M88,"x",H$4:M$4,"r")</f>
        <v>0</v>
      </c>
      <c r="U88" s="21">
        <f>SUMIF(H88:M88,"x",$H$3:$M$3)</f>
        <v>0</v>
      </c>
      <c r="W88" s="44" t="str">
        <f>IF(ISBLANK(C88),IF(AND((O88+P88)&gt;=($AD$2+$AE$2),OR(Q88&gt;=$AF$2,H88="x")),"Yes!",""),"x")</f>
        <v/>
      </c>
      <c r="X88" s="51" t="str">
        <f>IF(ISBLANK(D88),IF(W88="x",IF(AND((O88+P88)&gt;=($AD$3+$AE$3),OR(Q88&gt;=$AF$3,H88="x")),"Yes!",""),IF(W88="Yes!",IF(AND((O88+P88)&gt;=($AD$2+$AD$3+$AE$2+$AE$3),OR(Q88&gt;=($AF$3+$AF$2),H88="x")),"Yes!",""),"")),"x")</f>
        <v/>
      </c>
      <c r="Y88" s="51" t="str">
        <f>IF(ISBLANK(E88),IF(X88="x",IF(AND((O88+(P88-$AE$4)&gt;=$AD$4),(P88&gt;=$AE$4),OR(Q88&gt;=$AF$4,H88="x"),OR(R88,S88)),"Yes!",""),IF(AND(X88="Yes!",W88="x"),IF(AND((O88+(P88-($AE$4+$AE$3))&gt;=$AD$3+$AD$4),(P88&gt;=$AE$4),OR(Q88&gt;=($AF$3+$AF$4),H88="x"),OR(R88,S88)),"Yes!",""),IF(AND(X88="Yes!",W88="Yes!"),IF(AND((O88+(P88-($AE$4+$AE$3+$AE$2))&gt;=$AD$2+$AD$3+$AD$4),(P88&gt;=$AE$2+$AE$3+$AE$4),OR(Q88&gt;=($AF$2+$AF$3+$AF$4),H88="x"),OR(R88,S88)),"Yes!",""),""))),"x")</f>
        <v/>
      </c>
      <c r="Z88" s="51" t="str">
        <f>IF(ISBLANK(F88),IF(Y88="x",IF(AND(((O88+(P88-$AE$5))&gt;=$AD$5),(P88&gt;=$AE$5),OR(Q88&gt;=$AF$5,H88="x"),S88),"Yes!",""),IF(AND(Y88="Yes!",X88="x"),IF(AND(((O88+(P88-($AE85+$AE86)))&gt;=$AD$5+$AD$4),(P88&gt;=$AE$5+$AE$4),OR(Q88&gt;=($AF$5+$AF$4),H88="x"),R88,S88),"Yes!",""),IF(AND(Y88="Yes!",X88="Yes!"),IF(AND((O88+(P88-($AE$5+$AE$4+$AE$3))&gt;=$AD$5+$AD$4+$AD$3),(P88&gt;=$AE$5+$AE$4+$AE$3),OR(Q88&gt;=($AF$5+$AF$4+$AF$3),H88="x"),R88,S88),"Yes!",""),""))),"x")</f>
        <v/>
      </c>
      <c r="AA88" s="52" t="str">
        <f>IF(ISBLANK(G88),IF(Z88="x",IF(AND((O88+(P88-$AE$6)&gt;=$AD$6),(P88&gt;=$AE$6),OR(Q88&gt;=$AF$6,H88="x"),T88),"Yes!",""),IF(AND(Z88="Yes!",Y88="x"),IF(AND((O88+(P88-($AD$6+$AD$5))&gt;=$AD$6+$AD$5),(P88&gt;=$AE$6+$AE$5),OR(Q88&gt;=($AF$6+$AF$5),H88="x"),S88,T88),"Yes!",""),IF(AND(Z88="Yes!",Y88="Yes!"),IF(AND((O88+(P88-($AD$6+$AD$5+$AD$4))&gt;=$AD$6+$AD$5+$AD$4),(P88&gt;=$AE$6+$AE$5+$AE$4),OR(Q88&gt;=($AF$6+$AF$5+$AF$4),H88="x"),S88,T88),"Yes!",""),""))),"x")</f>
        <v/>
      </c>
    </row>
    <row r="89" spans="1:38" ht="14.5">
      <c r="A89" s="9" t="s">
        <v>163</v>
      </c>
      <c r="B89" s="38" t="s">
        <v>164</v>
      </c>
      <c r="C89" s="89" t="s">
        <v>43</v>
      </c>
      <c r="D89" s="89"/>
      <c r="E89" s="89"/>
      <c r="F89" s="89"/>
      <c r="G89" s="90"/>
      <c r="H89" s="108"/>
      <c r="I89" s="227"/>
      <c r="J89" s="108" t="s">
        <v>43</v>
      </c>
      <c r="K89" s="108"/>
      <c r="L89" s="227"/>
      <c r="M89" s="227"/>
      <c r="N89" s="77">
        <f>SUMIF(H89:M89,"x",$H$2:$M$2)</f>
        <v>2</v>
      </c>
      <c r="O89" s="13">
        <f>COUNTIFS(H89:M89,"x",H$4:M$4,"d")</f>
        <v>1</v>
      </c>
      <c r="P89" s="13">
        <f>COUNTIFS(H89:M89,"x",H$4:M$4,"w")</f>
        <v>0</v>
      </c>
      <c r="Q89" s="13">
        <f>COUNTIFS(H89:M89,"x",H$4:M$4,"v")</f>
        <v>0</v>
      </c>
      <c r="R89" s="13">
        <f>COUNTIFS(H89:M89,"x",H$4:M$4,"s")</f>
        <v>0</v>
      </c>
      <c r="S89" s="13">
        <f>COUNTIFS(H89:M89,"x",H$4:M$4,"m")</f>
        <v>0</v>
      </c>
      <c r="T89" s="13">
        <f>COUNTIFS(H89:M89,"x",H$4:M$4,"r")</f>
        <v>0</v>
      </c>
      <c r="U89" s="21">
        <f>SUMIF(H89:M89,"x",$H$3:$M$3)</f>
        <v>37</v>
      </c>
      <c r="W89" s="139" t="str">
        <f>IF(ISBLANK(C89),IF(AND((O89+P89)&gt;=($AD$2+$AE$2),OR(Q89&gt;=$AF$2,H89="x")),"Yes!",""),"x")</f>
        <v>x</v>
      </c>
      <c r="X89" s="51" t="str">
        <f>IF(ISBLANK(D89),IF(W89="x",IF(AND((O89+P89)&gt;=($AD$3+$AE$3),OR(Q89&gt;=$AF$3,H89="x")),"Yes!",""),IF(W89="Yes!",IF(AND((O89+P89)&gt;=($AD$2+$AD$3+$AE$2+$AE$3),OR(Q89&gt;=($AF$3+$AF$2),H89="x")),"Yes!",""),"")),"x")</f>
        <v/>
      </c>
      <c r="Y89" s="51" t="str">
        <f>IF(ISBLANK(E89),IF(X89="x",IF(AND((O89+(P89-$AE$4)&gt;=$AD$4),(P89&gt;=$AE$4),OR(Q89&gt;=$AF$4,H89="x"),OR(R89,S89)),"Yes!",""),IF(AND(X89="Yes!",W89="x"),IF(AND((O89+(P89-($AE$4+$AE$3))&gt;=$AD$3+$AD$4),(P89&gt;=$AE$4),OR(Q89&gt;=($AF$3+$AF$4),H89="x"),OR(R89,S89)),"Yes!",""),IF(AND(X89="Yes!",W89="Yes!"),IF(AND((O89+(P89-($AE$4+$AE$3+$AE$2))&gt;=$AD$2+$AD$3+$AD$4),(P89&gt;=$AE$2+$AE$3+$AE$4),OR(Q89&gt;=($AF$2+$AF$3+$AF$4),H89="x"),OR(R89,S89)),"Yes!",""),""))),"x")</f>
        <v/>
      </c>
      <c r="Z89" s="51" t="str">
        <f>IF(ISBLANK(F89),IF(Y89="x",IF(AND(((O89+(P89-$AE$5))&gt;=$AD$5),(P89&gt;=$AE$5),OR(Q89&gt;=$AF$5,H89="x"),S89),"Yes!",""),IF(AND(Y89="Yes!",X89="x"),IF(AND(((O89+(P89-(#REF!+#REF!)))&gt;=$AD$5+$AD$4),(P89&gt;=$AE$5+$AE$4),OR(Q89&gt;=($AF$5+$AF$4),H89="x"),R89,S89),"Yes!",""),IF(AND(Y89="Yes!",X89="Yes!"),IF(AND((O89+(P89-($AE$5+$AE$4+$AE$3))&gt;=$AD$5+$AD$4+$AD$3),(P89&gt;=$AE$5+$AE$4+$AE$3),OR(Q89&gt;=($AF$5+$AF$4+$AF$3),H89="x"),R89,S89),"Yes!",""),""))),"x")</f>
        <v/>
      </c>
      <c r="AA89" s="52" t="str">
        <f>IF(ISBLANK(G89),IF(Z89="x",IF(AND((O89+(P89-$AE$6)&gt;=$AD$6),(P89&gt;=$AE$6),OR(Q89&gt;=$AF$6,H89="x"),T89),"Yes!",""),IF(AND(Z89="Yes!",Y89="x"),IF(AND((O89+(P89-($AD$6+$AD$5))&gt;=$AD$6+$AD$5),(P89&gt;=$AE$6+$AE$5),OR(Q89&gt;=($AF$6+$AF$5),H89="x"),S89,T89),"Yes!",""),IF(AND(Z89="Yes!",Y89="Yes!"),IF(AND((O89+(P89-($AD$6+$AD$5+$AD$4))&gt;=$AD$6+$AD$5+$AD$4),(P89&gt;=$AE$6+$AE$5+$AE$4),OR(Q89&gt;=($AF$6+$AF$5+$AF$4),H89="x"),S89,T89),"Yes!",""),""))),"x")</f>
        <v/>
      </c>
    </row>
    <row r="90" spans="1:38" ht="14.5">
      <c r="A90" s="7" t="s">
        <v>165</v>
      </c>
      <c r="B90" s="39" t="s">
        <v>166</v>
      </c>
      <c r="C90" s="91" t="s">
        <v>43</v>
      </c>
      <c r="D90" s="91" t="s">
        <v>43</v>
      </c>
      <c r="E90" s="91"/>
      <c r="F90" s="91"/>
      <c r="G90" s="92"/>
      <c r="H90" s="108"/>
      <c r="I90" s="227"/>
      <c r="J90" s="108" t="s">
        <v>43</v>
      </c>
      <c r="K90" s="108"/>
      <c r="L90" s="227"/>
      <c r="M90" s="227"/>
      <c r="N90" s="77">
        <f>SUMIF(H90:M90,"x",$H$2:$M$2)</f>
        <v>2</v>
      </c>
      <c r="O90" s="13">
        <f>COUNTIFS(H90:M90,"x",H$4:M$4,"d")</f>
        <v>1</v>
      </c>
      <c r="P90" s="13">
        <f>COUNTIFS(H90:M90,"x",H$4:M$4,"w")</f>
        <v>0</v>
      </c>
      <c r="Q90" s="13">
        <f>COUNTIFS(H90:M90,"x",H$4:M$4,"v")</f>
        <v>0</v>
      </c>
      <c r="R90" s="13">
        <f>COUNTIFS(H90:M90,"x",H$4:M$4,"s")</f>
        <v>0</v>
      </c>
      <c r="S90" s="13">
        <f>COUNTIFS(H90:M90,"x",H$4:M$4,"m")</f>
        <v>0</v>
      </c>
      <c r="T90" s="13">
        <f>COUNTIFS(H90:M90,"x",H$4:M$4,"r")</f>
        <v>0</v>
      </c>
      <c r="U90" s="21">
        <f>SUMIF(H90:M90,"x",$H$3:$M$3)</f>
        <v>37</v>
      </c>
      <c r="W90" s="139" t="str">
        <f>IF(ISBLANK(C90),IF(AND((O90+P90)&gt;=($AD$2+$AE$2),OR(Q90&gt;=$AF$2,H90="x")),"Yes!",""),"x")</f>
        <v>x</v>
      </c>
      <c r="X90" s="140" t="str">
        <f>IF(ISBLANK(D90),IF(W90="x",IF(AND((O90+P90)&gt;=($AD$3+$AE$3),OR(Q90&gt;=$AF$3,H90="x")),"Yes!",""),IF(W90="Yes!",IF(AND((O90+P90)&gt;=($AD$2+$AD$3+$AE$2+$AE$3),OR(Q90&gt;=($AF$3+$AF$2),H90="x")),"Yes!",""),"")),"x")</f>
        <v>x</v>
      </c>
      <c r="Y90" s="51" t="str">
        <f>IF(ISBLANK(E90),IF(X90="x",IF(AND((O90+(P90-$AE$4)&gt;=$AD$4),(P90&gt;=$AE$4),OR(Q90&gt;=$AF$4,H90="x"),OR(R90,S90)),"Yes!",""),IF(AND(X90="Yes!",W90="x"),IF(AND((O90+(P90-($AE$4+$AE$3))&gt;=$AD$3+$AD$4),(P90&gt;=$AE$4),OR(Q90&gt;=($AF$3+$AF$4),H90="x"),OR(R90,S90)),"Yes!",""),IF(AND(X90="Yes!",W90="Yes!"),IF(AND((O90+(P90-($AE$4+$AE$3+$AE$2))&gt;=$AD$2+$AD$3+$AD$4),(P90&gt;=$AE$2+$AE$3+$AE$4),OR(Q90&gt;=($AF$2+$AF$3+$AF$4),H90="x"),OR(R90,S90)),"Yes!",""),""))),"x")</f>
        <v/>
      </c>
      <c r="Z90" s="51" t="str">
        <f>IF(ISBLANK(F90),IF(Y90="x",IF(AND(((O90+(P90-$AE$5))&gt;=$AD$5),(P90&gt;=$AE$5),OR(Q90&gt;=$AF$5,H90="x"),S90),"Yes!",""),IF(AND(Y90="Yes!",X90="x"),IF(AND(((O90+(P90-(#REF!+#REF!)))&gt;=$AD$5+$AD$4),(P90&gt;=$AE$5+$AE$4),OR(Q90&gt;=($AF$5+$AF$4),H90="x"),R90,S90),"Yes!",""),IF(AND(Y90="Yes!",X90="Yes!"),IF(AND((O90+(P90-($AE$5+$AE$4+$AE$3))&gt;=$AD$5+$AD$4+$AD$3),(P90&gt;=$AE$5+$AE$4+$AE$3),OR(Q90&gt;=($AF$5+$AF$4+$AF$3),H90="x"),R90,S90),"Yes!",""),""))),"x")</f>
        <v/>
      </c>
      <c r="AA90" s="52" t="str">
        <f>IF(ISBLANK(G90),IF(Z90="x",IF(AND((O90+(P90-$AE$6)&gt;=$AD$6),(P90&gt;=$AE$6),OR(Q90&gt;=$AF$6,H90="x"),T90),"Yes!",""),IF(AND(Z90="Yes!",Y90="x"),IF(AND((O90+(P90-($AD$6+$AD$5))&gt;=$AD$6+$AD$5),(P90&gt;=$AE$6+$AE$5),OR(Q90&gt;=($AF$6+$AF$5),H90="x"),S90,T90),"Yes!",""),IF(AND(Z90="Yes!",Y90="Yes!"),IF(AND((O90+(P90-($AD$6+$AD$5+$AD$4))&gt;=$AD$6+$AD$5+$AD$4),(P90&gt;=$AE$6+$AE$5+$AE$4),OR(Q90&gt;=($AF$6+$AF$5+$AF$4),H90="x"),S90,T90),"Yes!",""),""))),"x")</f>
        <v/>
      </c>
      <c r="AK90" s="54"/>
      <c r="AL90" s="54"/>
    </row>
    <row r="91" spans="1:38" ht="14.5">
      <c r="A91" s="5" t="s">
        <v>165</v>
      </c>
      <c r="B91" s="35" t="s">
        <v>167</v>
      </c>
      <c r="C91" s="85"/>
      <c r="D91" s="85"/>
      <c r="E91" s="85"/>
      <c r="F91" s="85"/>
      <c r="G91" s="86"/>
      <c r="H91" s="108"/>
      <c r="I91" s="227"/>
      <c r="J91" s="108"/>
      <c r="K91" s="108"/>
      <c r="L91" s="227" t="s">
        <v>43</v>
      </c>
      <c r="M91" s="227"/>
      <c r="N91" s="77">
        <f>SUMIF(H91:M91,"x",$H$2:$M$2)</f>
        <v>1</v>
      </c>
      <c r="O91" s="13">
        <f>COUNTIFS(H91:M91,"x",H$4:M$4,"d")</f>
        <v>0</v>
      </c>
      <c r="P91" s="13">
        <f>COUNTIFS(H91:M91,"x",H$4:M$4,"w")</f>
        <v>0</v>
      </c>
      <c r="Q91" s="13">
        <f>COUNTIFS(H91:M91,"x",H$4:M$4,"v")</f>
        <v>0</v>
      </c>
      <c r="R91" s="13">
        <f>COUNTIFS(H91:M91,"x",H$4:M$4,"s")</f>
        <v>0</v>
      </c>
      <c r="S91" s="13">
        <f>COUNTIFS(H91:M91,"x",H$4:M$4,"m")</f>
        <v>0</v>
      </c>
      <c r="T91" s="13">
        <f>COUNTIFS(H91:M91,"x",H$4:M$4,"r")</f>
        <v>0</v>
      </c>
      <c r="U91" s="21">
        <f>SUMIF(H91:M91,"x",$H$3:$M$3)</f>
        <v>0</v>
      </c>
      <c r="W91" s="44" t="str">
        <f>IF(ISBLANK(C91),IF(AND((O91+P91)&gt;=($AD$2+$AE$2),OR(Q91&gt;=$AF$2,H91="x")),"Yes!",""),"x")</f>
        <v/>
      </c>
      <c r="X91" s="51" t="str">
        <f>IF(ISBLANK(D91),IF(W91="x",IF(AND((O91+P91)&gt;=($AD$3+$AE$3),OR(Q91&gt;=$AF$3,H91="x")),"Yes!",""),IF(W91="Yes!",IF(AND((O91+P91)&gt;=($AD$2+$AD$3+$AE$2+$AE$3),OR(Q91&gt;=($AF$3+$AF$2),H91="x")),"Yes!",""),"")),"x")</f>
        <v/>
      </c>
      <c r="Y91" s="51" t="str">
        <f>IF(ISBLANK(E91),IF(X91="x",IF(AND((O91+(P91-$AE$4)&gt;=$AD$4),(P91&gt;=$AE$4),OR(Q91&gt;=$AF$4,H91="x"),OR(R91,S91)),"Yes!",""),IF(AND(X91="Yes!",W91="x"),IF(AND((O91+(P91-($AE$4+$AE$3))&gt;=$AD$3+$AD$4),(P91&gt;=$AE$4),OR(Q91&gt;=($AF$3+$AF$4),H91="x"),OR(R91,S91)),"Yes!",""),IF(AND(X91="Yes!",W91="Yes!"),IF(AND((O91+(P91-($AE$4+$AE$3+$AE$2))&gt;=$AD$2+$AD$3+$AD$4),(P91&gt;=$AE$2+$AE$3+$AE$4),OR(Q91&gt;=($AF$2+$AF$3+$AF$4),H91="x"),OR(R91,S91)),"Yes!",""),""))),"x")</f>
        <v/>
      </c>
      <c r="Z91" s="51" t="str">
        <f>IF(ISBLANK(F91),IF(Y91="x",IF(AND(((O91+(P91-$AE$5))&gt;=$AD$5),(P91&gt;=$AE$5),OR(Q91&gt;=$AF$5,H91="x"),S91),"Yes!",""),IF(AND(Y91="Yes!",X91="x"),IF(AND(((O91+(P91-(#REF!+#REF!)))&gt;=$AD$5+$AD$4),(P91&gt;=$AE$5+$AE$4),OR(Q91&gt;=($AF$5+$AF$4),H91="x"),R91,S91),"Yes!",""),IF(AND(Y91="Yes!",X91="Yes!"),IF(AND((O91+(P91-($AE$5+$AE$4+$AE$3))&gt;=$AD$5+$AD$4+$AD$3),(P91&gt;=$AE$5+$AE$4+$AE$3),OR(Q91&gt;=($AF$5+$AF$4+$AF$3),H91="x"),R91,S91),"Yes!",""),""))),"x")</f>
        <v/>
      </c>
      <c r="AA91" s="52" t="str">
        <f>IF(ISBLANK(G91),IF(Z91="x",IF(AND((O91+(P91-$AE$6)&gt;=$AD$6),(P91&gt;=$AE$6),OR(Q91&gt;=$AF$6,H91="x"),T91),"Yes!",""),IF(AND(Z91="Yes!",Y91="x"),IF(AND((O91+(P91-($AD$6+$AD$5))&gt;=$AD$6+$AD$5),(P91&gt;=$AE$6+$AE$5),OR(Q91&gt;=($AF$6+$AF$5),H91="x"),S91,T91),"Yes!",""),IF(AND(Z91="Yes!",Y91="Yes!"),IF(AND((O91+(P91-($AD$6+$AD$5+$AD$4))&gt;=$AD$6+$AD$5+$AD$4),(P91&gt;=$AE$6+$AE$5+$AE$4),OR(Q91&gt;=($AF$6+$AF$5+$AF$4),H91="x"),S91,T91),"Yes!",""),""))),"x")</f>
        <v/>
      </c>
      <c r="AK91" s="54"/>
      <c r="AL91" s="54"/>
    </row>
    <row r="92" spans="1:38" ht="14.5">
      <c r="A92" s="5" t="s">
        <v>168</v>
      </c>
      <c r="B92" s="35" t="s">
        <v>169</v>
      </c>
      <c r="C92" s="85"/>
      <c r="D92" s="85"/>
      <c r="E92" s="85"/>
      <c r="F92" s="85"/>
      <c r="G92" s="86"/>
      <c r="H92" s="108"/>
      <c r="I92" s="227"/>
      <c r="J92" s="108"/>
      <c r="K92" s="108"/>
      <c r="L92" s="227"/>
      <c r="M92" s="227"/>
      <c r="N92" s="77">
        <f>SUMIF(H92:M92,"x",$H$2:$M$2)</f>
        <v>0</v>
      </c>
      <c r="O92" s="13">
        <f>COUNTIFS(H92:M92,"x",H$4:M$4,"d")</f>
        <v>0</v>
      </c>
      <c r="P92" s="13">
        <f>COUNTIFS(H92:M92,"x",H$4:M$4,"w")</f>
        <v>0</v>
      </c>
      <c r="Q92" s="13">
        <f>COUNTIFS(H92:M92,"x",H$4:M$4,"v")</f>
        <v>0</v>
      </c>
      <c r="R92" s="13">
        <f>COUNTIFS(H92:M92,"x",H$4:M$4,"s")</f>
        <v>0</v>
      </c>
      <c r="S92" s="13">
        <f>COUNTIFS(H92:M92,"x",H$4:M$4,"m")</f>
        <v>0</v>
      </c>
      <c r="T92" s="13">
        <f>COUNTIFS(H92:M92,"x",H$4:M$4,"r")</f>
        <v>0</v>
      </c>
      <c r="U92" s="21">
        <f>SUMIF(H92:M92,"x",$H$3:$M$3)</f>
        <v>0</v>
      </c>
      <c r="W92" s="44" t="str">
        <f>IF(ISBLANK(C92),IF(AND((O92+P92)&gt;=($AD$2+$AE$2),OR(Q92&gt;=$AF$2,H92="x")),"Yes!",""),"x")</f>
        <v/>
      </c>
      <c r="X92" s="51" t="str">
        <f>IF(ISBLANK(D92),IF(W92="x",IF(AND((O92+P92)&gt;=($AD$3+$AE$3),OR(Q92&gt;=$AF$3,H92="x")),"Yes!",""),IF(W92="Yes!",IF(AND((O92+P92)&gt;=($AD$2+$AD$3+$AE$2+$AE$3),OR(Q92&gt;=($AF$3+$AF$2),H92="x")),"Yes!",""),"")),"x")</f>
        <v/>
      </c>
      <c r="Y92" s="51" t="str">
        <f>IF(ISBLANK(E92),IF(X92="x",IF(AND((O92+(P92-$AE$4)&gt;=$AD$4),(P92&gt;=$AE$4),OR(Q92&gt;=$AF$4,H92="x"),OR(R92,S92)),"Yes!",""),IF(AND(X92="Yes!",W92="x"),IF(AND((O92+(P92-($AE$4+$AE$3))&gt;=$AD$3+$AD$4),(P92&gt;=$AE$4),OR(Q92&gt;=($AF$3+$AF$4),H92="x"),OR(R92,S92)),"Yes!",""),IF(AND(X92="Yes!",W92="Yes!"),IF(AND((O92+(P92-($AE$4+$AE$3+$AE$2))&gt;=$AD$2+$AD$3+$AD$4),(P92&gt;=$AE$2+$AE$3+$AE$4),OR(Q92&gt;=($AF$2+$AF$3+$AF$4),H92="x"),OR(R92,S92)),"Yes!",""),""))),"x")</f>
        <v/>
      </c>
      <c r="Z92" s="51" t="str">
        <f>IF(ISBLANK(F92),IF(Y92="x",IF(AND(((O92+(P92-$AE$5))&gt;=$AD$5),(P92&gt;=$AE$5),OR(Q92&gt;=$AF$5,H92="x"),S92),"Yes!",""),IF(AND(Y92="Yes!",X92="x"),IF(AND(((O92+(P92-(#REF!+$AE89)))&gt;=$AD$5+$AD$4),(P92&gt;=$AE$5+$AE$4),OR(Q92&gt;=($AF$5+$AF$4),H92="x"),R92,S92),"Yes!",""),IF(AND(Y92="Yes!",X92="Yes!"),IF(AND((O92+(P92-($AE$5+$AE$4+$AE$3))&gt;=$AD$5+$AD$4+$AD$3),(P92&gt;=$AE$5+$AE$4+$AE$3),OR(Q92&gt;=($AF$5+$AF$4+$AF$3),H92="x"),R92,S92),"Yes!",""),""))),"x")</f>
        <v/>
      </c>
      <c r="AA92" s="52" t="str">
        <f>IF(ISBLANK(G92),IF(Z92="x",IF(AND((O92+(P92-$AE$6)&gt;=$AD$6),(P92&gt;=$AE$6),OR(Q92&gt;=$AF$6,H92="x"),T92),"Yes!",""),IF(AND(Z92="Yes!",Y92="x"),IF(AND((O92+(P92-($AD$6+$AD$5))&gt;=$AD$6+$AD$5),(P92&gt;=$AE$6+$AE$5),OR(Q92&gt;=($AF$6+$AF$5),H92="x"),S92,T92),"Yes!",""),IF(AND(Z92="Yes!",Y92="Yes!"),IF(AND((O92+(P92-($AD$6+$AD$5+$AD$4))&gt;=$AD$6+$AD$5+$AD$4),(P92&gt;=$AE$6+$AE$5+$AE$4),OR(Q92&gt;=($AF$6+$AF$5+$AF$4),H92="x"),S92,T92),"Yes!",""),""))),"x")</f>
        <v/>
      </c>
      <c r="AK92" s="54"/>
      <c r="AL92" s="54"/>
    </row>
    <row r="93" spans="1:38" ht="14.5">
      <c r="A93" s="5" t="s">
        <v>170</v>
      </c>
      <c r="B93" s="35" t="s">
        <v>171</v>
      </c>
      <c r="C93" s="85"/>
      <c r="D93" s="85"/>
      <c r="E93" s="85"/>
      <c r="F93" s="85"/>
      <c r="G93" s="86"/>
      <c r="H93" s="108"/>
      <c r="I93" s="227"/>
      <c r="J93" s="108"/>
      <c r="K93" s="108"/>
      <c r="L93" s="227" t="s">
        <v>43</v>
      </c>
      <c r="M93" s="227" t="s">
        <v>43</v>
      </c>
      <c r="N93" s="77">
        <f>SUMIF(H93:M93,"x",$H$2:$M$2)</f>
        <v>2</v>
      </c>
      <c r="O93" s="13">
        <f>COUNTIFS(H93:M93,"x",H$4:M$4,"d")</f>
        <v>0</v>
      </c>
      <c r="P93" s="13">
        <f>COUNTIFS(H93:M93,"x",H$4:M$4,"w")</f>
        <v>0</v>
      </c>
      <c r="Q93" s="13">
        <f>COUNTIFS(H93:M93,"x",H$4:M$4,"v")</f>
        <v>0</v>
      </c>
      <c r="R93" s="13">
        <f>COUNTIFS(H93:M93,"x",H$4:M$4,"s")</f>
        <v>0</v>
      </c>
      <c r="S93" s="13">
        <f>COUNTIFS(H93:M93,"x",H$4:M$4,"m")</f>
        <v>0</v>
      </c>
      <c r="T93" s="13">
        <f>COUNTIFS(H93:M93,"x",H$4:M$4,"r")</f>
        <v>0</v>
      </c>
      <c r="U93" s="21">
        <f>SUMIF(H93:M93,"x",$H$3:$M$3)</f>
        <v>0</v>
      </c>
      <c r="W93" s="44" t="str">
        <f>IF(ISBLANK(C93),IF(AND((O93+P93)&gt;=($AD$2+$AE$2),OR(Q93&gt;=$AF$2,H93="x")),"Yes!",""),"x")</f>
        <v/>
      </c>
      <c r="X93" s="51" t="str">
        <f>IF(ISBLANK(D93),IF(W93="x",IF(AND((O93+P93)&gt;=($AD$3+$AE$3),OR(Q93&gt;=$AF$3,H93="x")),"Yes!",""),IF(W93="Yes!",IF(AND((O93+P93)&gt;=($AD$2+$AD$3+$AE$2+$AE$3),OR(Q93&gt;=($AF$3+$AF$2),H93="x")),"Yes!",""),"")),"x")</f>
        <v/>
      </c>
      <c r="Y93" s="51" t="str">
        <f>IF(ISBLANK(E93),IF(X93="x",IF(AND((O93+(P93-$AE$4)&gt;=$AD$4),(P93&gt;=$AE$4),OR(Q93&gt;=$AF$4,H93="x"),OR(R93,S93)),"Yes!",""),IF(AND(X93="Yes!",W93="x"),IF(AND((O93+(P93-($AE$4+$AE$3))&gt;=$AD$3+$AD$4),(P93&gt;=$AE$4),OR(Q93&gt;=($AF$3+$AF$4),H93="x"),OR(R93,S93)),"Yes!",""),IF(AND(X93="Yes!",W93="Yes!"),IF(AND((O93+(P93-($AE$4+$AE$3+$AE$2))&gt;=$AD$2+$AD$3+$AD$4),(P93&gt;=$AE$2+$AE$3+$AE$4),OR(Q93&gt;=($AF$2+$AF$3+$AF$4),H93="x"),OR(R93,S93)),"Yes!",""),""))),"x")</f>
        <v/>
      </c>
      <c r="Z93" s="51" t="str">
        <f>IF(ISBLANK(F93),IF(Y93="x",IF(AND(((O93+(P93-$AE$5))&gt;=$AD$5),(P93&gt;=$AE$5),OR(Q93&gt;=$AF$5,H93="x"),S93),"Yes!",""),IF(AND(Y93="Yes!",X93="x"),IF(AND(((O93+(P93-($AE89+$AE90)))&gt;=$AD$5+$AD$4),(P93&gt;=$AE$5+$AE$4),OR(Q93&gt;=($AF$5+$AF$4),H93="x"),R93,S93),"Yes!",""),IF(AND(Y93="Yes!",X93="Yes!"),IF(AND((O93+(P93-($AE$5+$AE$4+$AE$3))&gt;=$AD$5+$AD$4+$AD$3),(P93&gt;=$AE$5+$AE$4+$AE$3),OR(Q93&gt;=($AF$5+$AF$4+$AF$3),H93="x"),R93,S93),"Yes!",""),""))),"x")</f>
        <v/>
      </c>
      <c r="AA93" s="52" t="str">
        <f>IF(ISBLANK(G93),IF(Z93="x",IF(AND((O93+(P93-$AE$6)&gt;=$AD$6),(P93&gt;=$AE$6),OR(Q93&gt;=$AF$6,H93="x"),T93),"Yes!",""),IF(AND(Z93="Yes!",Y93="x"),IF(AND((O93+(P93-($AD$6+$AD$5))&gt;=$AD$6+$AD$5),(P93&gt;=$AE$6+$AE$5),OR(Q93&gt;=($AF$6+$AF$5),H93="x"),S93,T93),"Yes!",""),IF(AND(Z93="Yes!",Y93="Yes!"),IF(AND((O93+(P93-($AD$6+$AD$5+$AD$4))&gt;=$AD$6+$AD$5+$AD$4),(P93&gt;=$AE$6+$AE$5+$AE$4),OR(Q93&gt;=($AF$6+$AF$5+$AF$4),H93="x"),S93,T93),"Yes!",""),""))),"x")</f>
        <v/>
      </c>
    </row>
    <row r="94" spans="1:38" ht="14.5">
      <c r="A94" s="169" t="s">
        <v>172</v>
      </c>
      <c r="B94" s="170" t="s">
        <v>173</v>
      </c>
      <c r="C94" s="171" t="s">
        <v>43</v>
      </c>
      <c r="D94" s="171" t="s">
        <v>43</v>
      </c>
      <c r="E94" s="171" t="s">
        <v>43</v>
      </c>
      <c r="F94" s="171" t="s">
        <v>43</v>
      </c>
      <c r="G94" s="172" t="s">
        <v>43</v>
      </c>
      <c r="H94" s="108" t="s">
        <v>43</v>
      </c>
      <c r="I94" s="227"/>
      <c r="J94" s="108" t="s">
        <v>43</v>
      </c>
      <c r="K94" s="108" t="s">
        <v>43</v>
      </c>
      <c r="L94" s="227"/>
      <c r="M94" s="227" t="s">
        <v>43</v>
      </c>
      <c r="N94" s="77">
        <f>SUMIF(H94:M94,"x",$H$2:$M$2)</f>
        <v>4</v>
      </c>
      <c r="O94" s="13">
        <f>COUNTIFS(H94:M94,"x",H$4:M$4,"d")</f>
        <v>1</v>
      </c>
      <c r="P94" s="13">
        <f>COUNTIFS(H94:M94,"x",H$4:M$4,"w")</f>
        <v>0</v>
      </c>
      <c r="Q94" s="13">
        <f>COUNTIFS(H94:M94,"x",H$4:M$4,"v")</f>
        <v>1</v>
      </c>
      <c r="R94" s="13">
        <f>COUNTIFS(H94:M94,"x",H$4:M$4,"s")</f>
        <v>0</v>
      </c>
      <c r="S94" s="13">
        <f>COUNTIFS(H94:M94,"x",H$4:M$4,"m")</f>
        <v>0</v>
      </c>
      <c r="T94" s="13">
        <f>COUNTIFS(H94:M94,"x",H$4:M$4,"r")</f>
        <v>0</v>
      </c>
      <c r="U94" s="21">
        <f>SUMIF(H94:M94,"x",$H$3:$M$3)</f>
        <v>37</v>
      </c>
      <c r="W94" s="139" t="str">
        <f>IF(ISBLANK(C94),IF(AND((O94+P94)&gt;=($AD$2+$AE$2),OR(Q94&gt;=$AF$2,H94="x")),"Yes!",""),"x")</f>
        <v>x</v>
      </c>
      <c r="X94" s="140" t="str">
        <f>IF(ISBLANK(D94),IF(W94="x",IF(AND((O94+P94)&gt;=($AD$3+$AE$3),OR(Q94&gt;=$AF$3,H94="x")),"Yes!",""),IF(W94="Yes!",IF(AND((O94+P94)&gt;=($AD$2+$AD$3+$AE$2+$AE$3),OR(Q94&gt;=($AF$3+$AF$2),H94="x")),"Yes!",""),"")),"x")</f>
        <v>x</v>
      </c>
      <c r="Y94" s="140" t="str">
        <f>IF(ISBLANK(E94),IF(X94="x",IF(AND((O94+(P94-$AE$4)&gt;=$AD$4),(P94&gt;=$AE$4),OR(Q94&gt;=$AF$4,H94="x"),OR(R94,S94)),"Yes!",""),IF(AND(X94="Yes!",W94="x"),IF(AND((O94+(P94-($AE$4+$AE$3))&gt;=$AD$3+$AD$4),(P94&gt;=$AE$4),OR(Q94&gt;=($AF$3+$AF$4),H94="x"),OR(R94,S94)),"Yes!",""),IF(AND(X94="Yes!",W94="Yes!"),IF(AND((O94+(P94-($AE$4+$AE$3+$AE$2))&gt;=$AD$2+$AD$3+$AD$4),(P94&gt;=$AE$2+$AE$3+$AE$4),OR(Q94&gt;=($AF$2+$AF$3+$AF$4),H94="x"),OR(R94,S94)),"Yes!",""),""))),"x")</f>
        <v>x</v>
      </c>
      <c r="Z94" s="140" t="str">
        <f>IF(ISBLANK(F94),IF(Y94="x",IF(AND(((O94+(P94-$AE$5))&gt;=$AD$5),(P94&gt;=$AE$5),OR(Q94&gt;=$AF$5,H94="x"),S94),"Yes!",""),IF(AND(Y94="Yes!",X94="x"),IF(AND(((O94+(P94-($AE90+$AE92)))&gt;=$AD$5+$AD$4),(P94&gt;=$AE$5+$AE$4),OR(Q94&gt;=($AF$5+$AF$4),H94="x"),R94,S94),"Yes!",""),IF(AND(Y94="Yes!",X94="Yes!"),IF(AND((O94+(P94-($AE$5+$AE$4+$AE$3))&gt;=$AD$5+$AD$4+$AD$3),(P94&gt;=$AE$5+$AE$4+$AE$3),OR(Q94&gt;=($AF$5+$AF$4+$AF$3),H94="x"),R94,S94),"Yes!",""),""))),"x")</f>
        <v>x</v>
      </c>
      <c r="AA94" s="182" t="str">
        <f>IF(ISBLANK(G94),IF(Z94="x",IF(AND((O94+(P94-$AE$6)&gt;=$AD$6),(P94&gt;=$AE$6),OR(Q94&gt;=$AF$6,H94="x"),T94),"Yes!",""),IF(AND(Z94="Yes!",Y94="x"),IF(AND((O94+(P94-($AD$6+$AD$5))&gt;=$AD$6+$AD$5),(P94&gt;=$AE$6+$AE$5),OR(Q94&gt;=($AF$6+$AF$5),H94="x"),S94,T94),"Yes!",""),IF(AND(Z94="Yes!",Y94="Yes!"),IF(AND((O94+(P94-($AD$6+$AD$5+$AD$4))&gt;=$AD$6+$AD$5+$AD$4),(P94&gt;=$AE$6+$AE$5+$AE$4),OR(Q94&gt;=($AF$6+$AF$5+$AF$4),H94="x"),S94,T94),"Yes!",""),""))),"x")</f>
        <v>x</v>
      </c>
    </row>
    <row r="95" spans="1:38" ht="14.5">
      <c r="A95" s="5" t="s">
        <v>172</v>
      </c>
      <c r="B95" s="30" t="s">
        <v>174</v>
      </c>
      <c r="C95" s="85" t="s">
        <v>43</v>
      </c>
      <c r="D95" s="85"/>
      <c r="E95" s="85"/>
      <c r="F95" s="85"/>
      <c r="G95" s="86"/>
      <c r="H95" s="108"/>
      <c r="I95" s="227"/>
      <c r="J95" s="108"/>
      <c r="K95" s="108"/>
      <c r="L95" s="227" t="s">
        <v>43</v>
      </c>
      <c r="M95" s="227"/>
      <c r="N95" s="77">
        <f>SUMIF(H95:M95,"x",$H$2:$M$2)</f>
        <v>1</v>
      </c>
      <c r="O95" s="13">
        <f>COUNTIFS(H95:M95,"x",H$4:M$4,"d")</f>
        <v>0</v>
      </c>
      <c r="P95" s="13">
        <f>COUNTIFS(H95:M95,"x",H$4:M$4,"w")</f>
        <v>0</v>
      </c>
      <c r="Q95" s="13">
        <f>COUNTIFS(H95:M95,"x",H$4:M$4,"v")</f>
        <v>0</v>
      </c>
      <c r="R95" s="13">
        <f>COUNTIFS(H95:M95,"x",H$4:M$4,"s")</f>
        <v>0</v>
      </c>
      <c r="S95" s="13">
        <f>COUNTIFS(H95:M95,"x",H$4:M$4,"m")</f>
        <v>0</v>
      </c>
      <c r="T95" s="13">
        <f>COUNTIFS(H95:M95,"x",H$4:M$4,"r")</f>
        <v>0</v>
      </c>
      <c r="U95" s="21">
        <f>SUMIF(H95:M95,"x",$H$3:$M$3)</f>
        <v>0</v>
      </c>
      <c r="W95" s="139" t="str">
        <f>IF(ISBLANK(C95),IF(AND((O95+P95)&gt;=($AD$2+$AE$2),OR(Q95&gt;=$AF$2,H95="x")),"Yes!",""),"x")</f>
        <v>x</v>
      </c>
      <c r="X95" s="51" t="str">
        <f>IF(ISBLANK(D95),IF(W95="x",IF(AND((O95+P95)&gt;=($AD$3+$AE$3),OR(Q95&gt;=$AF$3,H95="x")),"Yes!",""),IF(W95="Yes!",IF(AND((O95+P95)&gt;=($AD$2+$AD$3+$AE$2+$AE$3),OR(Q95&gt;=($AF$3+$AF$2),H95="x")),"Yes!",""),"")),"x")</f>
        <v/>
      </c>
      <c r="Y95" s="51" t="str">
        <f>IF(ISBLANK(E95),IF(X95="x",IF(AND((O95+(P95-$AE$4)&gt;=$AD$4),(P95&gt;=$AE$4),OR(Q95&gt;=$AF$4,H95="x"),OR(R95,S95)),"Yes!",""),IF(AND(X95="Yes!",W95="x"),IF(AND((O95+(P95-($AE$4+$AE$3))&gt;=$AD$3+$AD$4),(P95&gt;=$AE$4),OR(Q95&gt;=($AF$3+$AF$4),H95="x"),OR(R95,S95)),"Yes!",""),IF(AND(X95="Yes!",W95="Yes!"),IF(AND((O95+(P95-($AE$4+$AE$3+$AE$2))&gt;=$AD$2+$AD$3+$AD$4),(P95&gt;=$AE$2+$AE$3+$AE$4),OR(Q95&gt;=($AF$2+$AF$3+$AF$4),H95="x"),OR(R95,S95)),"Yes!",""),""))),"x")</f>
        <v/>
      </c>
      <c r="Z95" s="51" t="str">
        <f>IF(ISBLANK(F95),IF(Y95="x",IF(AND(((O95+(P95-$AE$5))&gt;=$AD$5),(P95&gt;=$AE$5),OR(Q95&gt;=$AF$5,H95="x"),S95),"Yes!",""),IF(AND(Y95="Yes!",X95="x"),IF(AND(((O95+(P95-($AE92+$AE93)))&gt;=$AD$5+$AD$4),(P95&gt;=$AE$5+$AE$4),OR(Q95&gt;=($AF$5+$AF$4),H95="x"),R95,S95),"Yes!",""),IF(AND(Y95="Yes!",X95="Yes!"),IF(AND((O95+(P95-($AE$5+$AE$4+$AE$3))&gt;=$AD$5+$AD$4+$AD$3),(P95&gt;=$AE$5+$AE$4+$AE$3),OR(Q95&gt;=($AF$5+$AF$4+$AF$3),H95="x"),R95,S95),"Yes!",""),""))),"x")</f>
        <v/>
      </c>
      <c r="AA95" s="52" t="str">
        <f>IF(ISBLANK(G95),IF(Z95="x",IF(AND((O95+(P95-$AE$6)&gt;=$AD$6),(P95&gt;=$AE$6),OR(Q95&gt;=$AF$6,H95="x"),T95),"Yes!",""),IF(AND(Z95="Yes!",Y95="x"),IF(AND((O95+(P95-($AD$6+$AD$5))&gt;=$AD$6+$AD$5),(P95&gt;=$AE$6+$AE$5),OR(Q95&gt;=($AF$6+$AF$5),H95="x"),S95,T95),"Yes!",""),IF(AND(Z95="Yes!",Y95="Yes!"),IF(AND((O95+(P95-($AD$6+$AD$5+$AD$4))&gt;=$AD$6+$AD$5+$AD$4),(P95&gt;=$AE$6+$AE$5+$AE$4),OR(Q95&gt;=($AF$6+$AF$5+$AF$4),H95="x"),S95,T95),"Yes!",""),""))),"x")</f>
        <v/>
      </c>
    </row>
    <row r="96" spans="1:38" ht="14.5">
      <c r="A96" s="6" t="s">
        <v>175</v>
      </c>
      <c r="B96" s="141" t="s">
        <v>176</v>
      </c>
      <c r="C96" s="87" t="s">
        <v>43</v>
      </c>
      <c r="D96" s="87" t="s">
        <v>43</v>
      </c>
      <c r="E96" s="87"/>
      <c r="F96" s="87"/>
      <c r="G96" s="88"/>
      <c r="H96" s="108"/>
      <c r="I96" s="227"/>
      <c r="J96" s="108"/>
      <c r="K96" s="108"/>
      <c r="L96" s="227"/>
      <c r="M96" s="227"/>
      <c r="N96" s="77">
        <f>SUMIF(H96:M96,"x",$H$2:$M$2)</f>
        <v>0</v>
      </c>
      <c r="O96" s="13">
        <f>COUNTIFS(H96:M96,"x",H$4:M$4,"d")</f>
        <v>0</v>
      </c>
      <c r="P96" s="13">
        <f>COUNTIFS(H96:M96,"x",H$4:M$4,"w")</f>
        <v>0</v>
      </c>
      <c r="Q96" s="13">
        <f>COUNTIFS(H96:M96,"x",H$4:M$4,"v")</f>
        <v>0</v>
      </c>
      <c r="R96" s="13">
        <f>COUNTIFS(H96:M96,"x",H$4:M$4,"s")</f>
        <v>0</v>
      </c>
      <c r="S96" s="13">
        <f>COUNTIFS(H96:M96,"x",H$4:M$4,"m")</f>
        <v>0</v>
      </c>
      <c r="T96" s="13">
        <f>COUNTIFS(H96:M96,"x",H$4:M$4,"r")</f>
        <v>0</v>
      </c>
      <c r="U96" s="21">
        <f>SUMIF(H96:M96,"x",$H$3:$M$3)</f>
        <v>0</v>
      </c>
      <c r="W96" s="139" t="str">
        <f>IF(ISBLANK(C96),IF(AND((O96+P96)&gt;=($AD$2+$AE$2),OR(Q96&gt;=$AF$2,H96="x")),"Yes!",""),"x")</f>
        <v>x</v>
      </c>
      <c r="X96" s="140" t="str">
        <f>IF(ISBLANK(D96),IF(W96="x",IF(AND((O96+P96)&gt;=($AD$3+$AE$3),OR(Q96&gt;=$AF$3,H96="x")),"Yes!",""),IF(W96="Yes!",IF(AND((O96+P96)&gt;=($AD$2+$AD$3+$AE$2+$AE$3),OR(Q96&gt;=($AF$3+$AF$2),H96="x")),"Yes!",""),"")),"x")</f>
        <v>x</v>
      </c>
      <c r="Y96" s="51" t="str">
        <f>IF(ISBLANK(E96),IF(X96="x",IF(AND((O96+(P96-$AE$4)&gt;=$AD$4),(P96&gt;=$AE$4),OR(Q96&gt;=$AF$4,H96="x"),OR(R96,S96)),"Yes!",""),IF(AND(X96="Yes!",W96="x"),IF(AND((O96+(P96-($AE$4+$AE$3))&gt;=$AD$3+$AD$4),(P96&gt;=$AE$4),OR(Q96&gt;=($AF$3+$AF$4),H96="x"),OR(R96,S96)),"Yes!",""),IF(AND(X96="Yes!",W96="Yes!"),IF(AND((O96+(P96-($AE$4+$AE$3+$AE$2))&gt;=$AD$2+$AD$3+$AD$4),(P96&gt;=$AE$2+$AE$3+$AE$4),OR(Q96&gt;=($AF$2+$AF$3+$AF$4),H96="x"),OR(R96,S96)),"Yes!",""),""))),"x")</f>
        <v/>
      </c>
      <c r="Z96" s="51" t="str">
        <f>IF(ISBLANK(F96),IF(Y96="x",IF(AND(((O96+(P96-$AE$5))&gt;=$AD$5),(P96&gt;=$AE$5),OR(Q96&gt;=$AF$5,H96="x"),S96),"Yes!",""),IF(AND(Y96="Yes!",X96="x"),IF(AND(((O96+(P96-($AE94+$AE95)))&gt;=$AD$5+$AD$4),(P96&gt;=$AE$5+$AE$4),OR(Q96&gt;=($AF$5+$AF$4),H96="x"),R96,S96),"Yes!",""),IF(AND(Y96="Yes!",X96="Yes!"),IF(AND((O96+(P96-($AE$5+$AE$4+$AE$3))&gt;=$AD$5+$AD$4+$AD$3),(P96&gt;=$AE$5+$AE$4+$AE$3),OR(Q96&gt;=($AF$5+$AF$4+$AF$3),H96="x"),R96,S96),"Yes!",""),""))),"x")</f>
        <v/>
      </c>
      <c r="AA96" s="52" t="str">
        <f>IF(ISBLANK(G96),IF(Z96="x",IF(AND((O96+(P96-$AE$6)&gt;=$AD$6),(P96&gt;=$AE$6),OR(Q96&gt;=$AF$6,H96="x"),T96),"Yes!",""),IF(AND(Z96="Yes!",Y96="x"),IF(AND((O96+(P96-($AD$6+$AD$5))&gt;=$AD$6+$AD$5),(P96&gt;=$AE$6+$AE$5),OR(Q96&gt;=($AF$6+$AF$5),H96="x"),S96,T96),"Yes!",""),IF(AND(Z96="Yes!",Y96="Yes!"),IF(AND((O96+(P96-($AD$6+$AD$5+$AD$4))&gt;=$AD$6+$AD$5+$AD$4),(P96&gt;=$AE$6+$AE$5+$AE$4),OR(Q96&gt;=($AF$6+$AF$5+$AF$4),H96="x"),S96,T96),"Yes!",""),""))),"x")</f>
        <v/>
      </c>
    </row>
    <row r="97" spans="1:27" ht="14.5">
      <c r="A97" s="5" t="s">
        <v>177</v>
      </c>
      <c r="B97" s="30" t="s">
        <v>169</v>
      </c>
      <c r="C97" s="85" t="s">
        <v>43</v>
      </c>
      <c r="D97" s="85" t="s">
        <v>43</v>
      </c>
      <c r="E97" s="85"/>
      <c r="F97" s="85"/>
      <c r="G97" s="86"/>
      <c r="H97" s="108"/>
      <c r="I97" s="227"/>
      <c r="J97" s="108"/>
      <c r="K97" s="108"/>
      <c r="L97" s="227"/>
      <c r="M97" s="227"/>
      <c r="N97" s="77">
        <f>SUMIF(H97:M97,"x",$H$2:$M$2)</f>
        <v>0</v>
      </c>
      <c r="O97" s="13">
        <f>COUNTIFS(H97:M97,"x",H$4:M$4,"d")</f>
        <v>0</v>
      </c>
      <c r="P97" s="13">
        <f>COUNTIFS(H97:M97,"x",H$4:M$4,"w")</f>
        <v>0</v>
      </c>
      <c r="Q97" s="13">
        <f>COUNTIFS(H97:M97,"x",H$4:M$4,"v")</f>
        <v>0</v>
      </c>
      <c r="R97" s="13">
        <f>COUNTIFS(H97:M97,"x",H$4:M$4,"s")</f>
        <v>0</v>
      </c>
      <c r="S97" s="13">
        <f>COUNTIFS(H97:M97,"x",H$4:M$4,"m")</f>
        <v>0</v>
      </c>
      <c r="T97" s="13">
        <f>COUNTIFS(H97:M97,"x",H$4:M$4,"r")</f>
        <v>0</v>
      </c>
      <c r="U97" s="21">
        <f>SUMIF(H97:M97,"x",$H$3:$M$3)</f>
        <v>0</v>
      </c>
      <c r="W97" s="139" t="str">
        <f>IF(ISBLANK(C97),IF(AND((O97+P97)&gt;=($AD$2+$AE$2),OR(Q97&gt;=$AF$2,H97="x")),"Yes!",""),"x")</f>
        <v>x</v>
      </c>
      <c r="X97" s="140" t="str">
        <f>IF(ISBLANK(D97),IF(W97="x",IF(AND((O97+P97)&gt;=($AD$3+$AE$3),OR(Q97&gt;=$AF$3,H97="x")),"Yes!",""),IF(W97="Yes!",IF(AND((O97+P97)&gt;=($AD$2+$AD$3+$AE$2+$AE$3),OR(Q97&gt;=($AF$3+$AF$2),H97="x")),"Yes!",""),"")),"x")</f>
        <v>x</v>
      </c>
      <c r="Y97" s="51" t="str">
        <f>IF(ISBLANK(E97),IF(X97="x",IF(AND((O97+(P97-$AE$4)&gt;=$AD$4),(P97&gt;=$AE$4),OR(Q97&gt;=$AF$4,H97="x"),OR(R97,S97)),"Yes!",""),IF(AND(X97="Yes!",W97="x"),IF(AND((O97+(P97-($AE$4+$AE$3))&gt;=$AD$3+$AD$4),(P97&gt;=$AE$4),OR(Q97&gt;=($AF$3+$AF$4),H97="x"),OR(R97,S97)),"Yes!",""),IF(AND(X97="Yes!",W97="Yes!"),IF(AND((O97+(P97-($AE$4+$AE$3+$AE$2))&gt;=$AD$2+$AD$3+$AD$4),(P97&gt;=$AE$2+$AE$3+$AE$4),OR(Q97&gt;=($AF$2+$AF$3+$AF$4),H97="x"),OR(R97,S97)),"Yes!",""),""))),"x")</f>
        <v/>
      </c>
      <c r="Z97" s="51" t="str">
        <f>IF(ISBLANK(F97),IF(Y97="x",IF(AND(((O97+(P97-$AE$5))&gt;=$AD$5),(P97&gt;=$AE$5),OR(Q97&gt;=$AF$5,H97="x"),S97),"Yes!",""),IF(AND(Y97="Yes!",X97="x"),IF(AND(((O97+(P97-(#REF!+#REF!)))&gt;=$AD$5+$AD$4),(P97&gt;=$AE$5+$AE$4),OR(Q97&gt;=($AF$5+$AF$4),H97="x"),R97,S97),"Yes!",""),IF(AND(Y97="Yes!",X97="Yes!"),IF(AND((O97+(P97-($AE$5+$AE$4+$AE$3))&gt;=$AD$5+$AD$4+$AD$3),(P97&gt;=$AE$5+$AE$4+$AE$3),OR(Q97&gt;=($AF$5+$AF$4+$AF$3),H97="x"),R97,S97),"Yes!",""),""))),"x")</f>
        <v/>
      </c>
      <c r="AA97" s="52" t="str">
        <f>IF(ISBLANK(G97),IF(Z97="x",IF(AND((O97+(P97-$AE$6)&gt;=$AD$6),(P97&gt;=$AE$6),OR(Q97&gt;=$AF$6,H97="x"),T97),"Yes!",""),IF(AND(Z97="Yes!",Y97="x"),IF(AND((O97+(P97-($AD$6+$AD$5))&gt;=$AD$6+$AD$5),(P97&gt;=$AE$6+$AE$5),OR(Q97&gt;=($AF$6+$AF$5),H97="x"),S97,T97),"Yes!",""),IF(AND(Z97="Yes!",Y97="Yes!"),IF(AND((O97+(P97-($AD$6+$AD$5+$AD$4))&gt;=$AD$6+$AD$5+$AD$4),(P97&gt;=$AE$6+$AE$5+$AE$4),OR(Q97&gt;=($AF$6+$AF$5+$AF$4),H97="x"),S97,T97),"Yes!",""),""))),"x")</f>
        <v/>
      </c>
    </row>
    <row r="98" spans="1:27" ht="14.5">
      <c r="A98" s="9" t="s">
        <v>178</v>
      </c>
      <c r="B98" s="31" t="s">
        <v>94</v>
      </c>
      <c r="C98" s="89"/>
      <c r="D98" s="89"/>
      <c r="E98" s="89"/>
      <c r="F98" s="89"/>
      <c r="G98" s="90"/>
      <c r="H98" s="108"/>
      <c r="I98" s="227"/>
      <c r="J98" s="108" t="s">
        <v>43</v>
      </c>
      <c r="K98" s="108"/>
      <c r="L98" s="227"/>
      <c r="M98" s="227"/>
      <c r="N98" s="77">
        <f>SUMIF(H98:M98,"x",$H$2:$M$2)</f>
        <v>2</v>
      </c>
      <c r="O98" s="13">
        <f>COUNTIFS(H98:M98,"x",H$4:M$4,"d")</f>
        <v>1</v>
      </c>
      <c r="P98" s="13">
        <f>COUNTIFS(H98:M98,"x",H$4:M$4,"w")</f>
        <v>0</v>
      </c>
      <c r="Q98" s="13">
        <f>COUNTIFS(H98:M98,"x",H$4:M$4,"v")</f>
        <v>0</v>
      </c>
      <c r="R98" s="13">
        <f>COUNTIFS(H98:M98,"x",H$4:M$4,"s")</f>
        <v>0</v>
      </c>
      <c r="S98" s="13">
        <f>COUNTIFS(H98:M98,"x",H$4:M$4,"m")</f>
        <v>0</v>
      </c>
      <c r="T98" s="13">
        <f>COUNTIFS(H98:M98,"x",H$4:M$4,"r")</f>
        <v>0</v>
      </c>
      <c r="U98" s="21">
        <f>SUMIF(H98:M98,"x",$H$3:$M$3)</f>
        <v>37</v>
      </c>
      <c r="W98" s="44" t="str">
        <f>IF(ISBLANK(C98),IF(AND((O98+P98)&gt;=($AD$2+$AE$2),OR(Q98&gt;=$AF$2,H98="x")),"Yes!",""),"x")</f>
        <v/>
      </c>
      <c r="X98" s="51" t="str">
        <f>IF(ISBLANK(D98),IF(W98="x",IF(AND((O98+P98)&gt;=($AD$3+$AE$3),OR(Q98&gt;=$AF$3,H98="x")),"Yes!",""),IF(W98="Yes!",IF(AND((O98+P98)&gt;=($AD$2+$AD$3+$AE$2+$AE$3),OR(Q98&gt;=($AF$3+$AF$2),H98="x")),"Yes!",""),"")),"x")</f>
        <v/>
      </c>
      <c r="Y98" s="51" t="str">
        <f>IF(ISBLANK(E98),IF(X98="x",IF(AND((O98+(P98-$AE$4)&gt;=$AD$4),(P98&gt;=$AE$4),OR(Q98&gt;=$AF$4,H98="x"),OR(R98,S98)),"Yes!",""),IF(AND(X98="Yes!",W98="x"),IF(AND((O98+(P98-($AE$4+$AE$3))&gt;=$AD$3+$AD$4),(P98&gt;=$AE$4),OR(Q98&gt;=($AF$3+$AF$4),H98="x"),OR(R98,S98)),"Yes!",""),IF(AND(X98="Yes!",W98="Yes!"),IF(AND((O98+(P98-($AE$4+$AE$3+$AE$2))&gt;=$AD$2+$AD$3+$AD$4),(P98&gt;=$AE$2+$AE$3+$AE$4),OR(Q98&gt;=($AF$2+$AF$3+$AF$4),H98="x"),OR(R98,S98)),"Yes!",""),""))),"x")</f>
        <v/>
      </c>
      <c r="Z98" s="51" t="str">
        <f>IF(ISBLANK(F98),IF(Y98="x",IF(AND(((O98+(P98-$AE$5))&gt;=$AD$5),(P98&gt;=$AE$5),OR(Q98&gt;=$AF$5,H98="x"),S98),"Yes!",""),IF(AND(Y98="Yes!",X98="x"),IF(AND(((O98+(P98-(#REF!+#REF!)))&gt;=$AD$5+$AD$4),(P98&gt;=$AE$5+$AE$4),OR(Q98&gt;=($AF$5+$AF$4),H98="x"),R98,S98),"Yes!",""),IF(AND(Y98="Yes!",X98="Yes!"),IF(AND((O98+(P98-($AE$5+$AE$4+$AE$3))&gt;=$AD$5+$AD$4+$AD$3),(P98&gt;=$AE$5+$AE$4+$AE$3),OR(Q98&gt;=($AF$5+$AF$4+$AF$3),H98="x"),R98,S98),"Yes!",""),""))),"x")</f>
        <v/>
      </c>
      <c r="AA98" s="52" t="str">
        <f>IF(ISBLANK(G98),IF(Z98="x",IF(AND((O98+(P98-$AE$6)&gt;=$AD$6),(P98&gt;=$AE$6),OR(Q98&gt;=$AF$6,H98="x"),T98),"Yes!",""),IF(AND(Z98="Yes!",Y98="x"),IF(AND((O98+(P98-($AD$6+$AD$5))&gt;=$AD$6+$AD$5),(P98&gt;=$AE$6+$AE$5),OR(Q98&gt;=($AF$6+$AF$5),H98="x"),S98,T98),"Yes!",""),IF(AND(Z98="Yes!",Y98="Yes!"),IF(AND((O98+(P98-($AD$6+$AD$5+$AD$4))&gt;=$AD$6+$AD$5+$AD$4),(P98&gt;=$AE$6+$AE$5+$AE$4),OR(Q98&gt;=($AF$6+$AF$5+$AF$4),H98="x"),S98,T98),"Yes!",""),""))),"x")</f>
        <v/>
      </c>
    </row>
  </sheetData>
  <mergeCells count="9">
    <mergeCell ref="A5:G5"/>
    <mergeCell ref="W5:AA5"/>
    <mergeCell ref="A6:B6"/>
    <mergeCell ref="A1:G1"/>
    <mergeCell ref="A2:G2"/>
    <mergeCell ref="W2:AA2"/>
    <mergeCell ref="A3:G3"/>
    <mergeCell ref="A4:G4"/>
    <mergeCell ref="W4:AA4"/>
  </mergeCells>
  <printOptions horizontalCentered="1"/>
  <pageMargins left="0" right="0" top="0" bottom="0" header="0" footer="0"/>
  <pageSetup scale="73" fitToHeight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S73"/>
  <sheetViews>
    <sheetView topLeftCell="A15" workbookViewId="0">
      <selection activeCell="C51" sqref="C51:E51"/>
    </sheetView>
  </sheetViews>
  <sheetFormatPr defaultRowHeight="14.5"/>
  <sheetData>
    <row r="1" spans="1:279" ht="15.65" customHeight="1" thickTop="1">
      <c r="A1" s="207" t="s">
        <v>741</v>
      </c>
      <c r="B1" s="41" t="s">
        <v>169</v>
      </c>
      <c r="C1" s="83"/>
      <c r="D1" s="83"/>
      <c r="E1" s="83"/>
      <c r="F1" s="83"/>
      <c r="G1" s="84"/>
      <c r="H1" s="118"/>
      <c r="I1" s="120"/>
      <c r="J1" s="117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35"/>
      <c r="AX1" s="135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35"/>
      <c r="BW1" s="135"/>
      <c r="BX1" s="101"/>
      <c r="BY1" s="135"/>
      <c r="BZ1" s="135"/>
      <c r="CA1" s="101"/>
      <c r="CB1" s="101"/>
      <c r="CC1" s="135"/>
      <c r="CD1" s="101"/>
      <c r="CE1" s="101"/>
      <c r="CF1" s="101"/>
      <c r="CG1" s="101"/>
      <c r="CH1" s="101"/>
      <c r="CI1" s="135"/>
      <c r="CJ1" s="135"/>
      <c r="CK1" s="101"/>
      <c r="CL1" s="135"/>
      <c r="CM1" s="101"/>
      <c r="CN1" s="135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35"/>
      <c r="DA1" s="101"/>
      <c r="DB1" s="135"/>
      <c r="DC1" s="101"/>
      <c r="DD1" s="101"/>
      <c r="DE1" s="135"/>
      <c r="DF1" s="101"/>
      <c r="DG1" s="101"/>
      <c r="DH1" s="101"/>
      <c r="DI1" s="101"/>
      <c r="DJ1" s="101"/>
      <c r="DK1" s="101"/>
      <c r="DL1" s="101"/>
      <c r="DM1" s="101"/>
      <c r="DN1" s="101"/>
      <c r="DO1" s="150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35"/>
      <c r="EC1" s="101"/>
      <c r="ED1" s="135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35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75">
        <f>SUMIF(H1:IS1,"x",$H$3:$IS$3)</f>
        <v>0</v>
      </c>
      <c r="IU1" s="71">
        <f>COUNTIFS(H1:IS1,"x",H$5:IS$5,"d")</f>
        <v>0</v>
      </c>
      <c r="IV1" s="71">
        <f>COUNTIFS(H1:IS1,"x",H$5:IS$5,"w")</f>
        <v>0</v>
      </c>
      <c r="IW1" s="71">
        <f>COUNTIFS(H1:IS1,"x",H$5:IS$5,"v")</f>
        <v>0</v>
      </c>
      <c r="IX1" s="71">
        <f>COUNTIFS(H1:IS1,"x",H$5:IS$5,"s")</f>
        <v>0</v>
      </c>
      <c r="IY1" s="71">
        <f>COUNTIFS(H1:IS1,"x",H$5:IS$5,"m")</f>
        <v>0</v>
      </c>
      <c r="IZ1" s="71">
        <f>COUNTIFS(H1:IS1,"x",H$5:IS$5,"r")</f>
        <v>0</v>
      </c>
      <c r="JA1" s="20">
        <f>SUMIF(H1:IS1,"x",$H$4:$IS$4)</f>
        <v>0</v>
      </c>
      <c r="JC1" s="44" t="str">
        <f>IF(ISBLANK(C1),IF(AND((IU1+IV1)&gt;=($JJ$3+$JK$3),OR(IW1&gt;=$JL$3,H1="x")),"Yes!",""),"x")</f>
        <v>Yes!</v>
      </c>
      <c r="JD1" s="51" t="str">
        <f>IF(ISBLANK(D1),IF(JC1="x",IF(AND((IU1+IV1)&gt;=($JJ$4+$JK$4),OR(IW1&gt;=$JL$4,H1="x")),"Yes!",""),IF(JC1="Yes!",IF(AND((IU1+IV1)&gt;=($JJ$3+$JJ$4+$JK$3+$JK$4),OR(IW1&gt;=($JL$4+$JL$3),H1="x")),"Yes!",""),"")),"x")</f>
        <v>Yes!</v>
      </c>
      <c r="JE1" s="51" t="str">
        <f>IF(ISBLANK(E1),IF(JD1="x",IF(AND((IU1+(IV1-$JK$5)&gt;=$JJ$5),(IV1&gt;=$JK$5),OR(IW1&gt;=$JL$5,H1="x"),OR(IX1,IY1)),"Yes!",""),IF(AND(JD1="Yes!",JC1="x"),IF(AND((IU1+(IV1-($JK$5+$JK$4))&gt;=$JJ$4+$JJ$5),(IV1&gt;=$JK$5),OR(IW1&gt;=($JL$4+$JL$5),H1="x"),OR(IX1,IY1)),"Yes!",""),IF(AND(JD1="Yes!",JC1="Yes!"),IF(AND((IU1+(IV1-($JK$5+$JK$4+$JK$3))&gt;=$JJ$3+$JJ$4+$JJ$5),(IV1&gt;=$JK$3+$JK$4+$JK$5),OR(IW1&gt;=($JL$3+$JL$4+$JL$5),H1="x"),OR(IX1,IY1)),"Yes!",""),""))),"x")</f>
        <v/>
      </c>
      <c r="JF1" s="51" t="str">
        <f>IF(ISBLANK(F1),IF(JE1="x",IF(AND(((IU1+(IV1-$JK$6))&gt;=$JJ$6),(IV1&gt;=$JK$6),OR(IW1&gt;=$JL$6,H1="x"),IY1),"Yes!",""),IF(AND(JE1="Yes!",JD1="x"),IF(AND(((IU1+(IV1-(#REF!+#REF!)))&gt;=$JJ$6+$JJ$5),(IV1&gt;=$JK$6+$JK$5),OR(IW1&gt;=($JL$6+$JL$5),H1="x"),IX1,IY1),"Yes!",""),IF(AND(JE1="Yes!",JD1="Yes!"),IF(AND((IU1+(IV1-($JK$6+$JK$5+$JK$4))&gt;=$JJ$6+$JJ$5+$JJ$4),(IV1&gt;=$JK$6+$JK$5+$JK$4),OR(IW1&gt;=($JL$6+$JL$5+$JL$4),H1="x"),IX1,IY1),"Yes!",""),""))),"x")</f>
        <v/>
      </c>
      <c r="JG1" s="52" t="str">
        <f>IF(ISBLANK(G1),IF(JF1="x",IF(AND((IU1+(IV1-$JK$7)&gt;=$JJ$7),(IV1&gt;=$JK$7),OR(IW1&gt;=$JL$7,H1="x"),IZ1),"Yes!",""),IF(AND(JF1="Yes!",JE1="x"),IF(AND((IU1+(IV1-($JJ$7+$JJ$6))&gt;=$JJ$7+$JJ$6),(IV1&gt;=$JK$7+$JK$6),OR(IW1&gt;=($JL$7+$JL$6),H1="x"),IY1,IZ1),"Yes!",""),IF(AND(JF1="Yes!",JE1="Yes!"),IF(AND((IU1+(IV1-($JJ$7+$JJ$6+$JJ$5))&gt;=$JJ$7+$JJ$6+$JJ$5),(IV1&gt;=$JK$7+$JK$6+$JK$5),OR(IW1&gt;=($JL$7+$JL$6+$JL$5),H1="x"),IY1,IZ1),"Yes!",""),""))),"x")</f>
        <v/>
      </c>
    </row>
    <row r="2" spans="1:279" ht="15.5">
      <c r="A2" s="5" t="s">
        <v>539</v>
      </c>
      <c r="B2" s="35" t="s">
        <v>109</v>
      </c>
      <c r="C2" s="85" t="s">
        <v>43</v>
      </c>
      <c r="D2" s="85"/>
      <c r="E2" s="85"/>
      <c r="F2" s="85"/>
      <c r="G2" s="86"/>
      <c r="H2" s="108"/>
      <c r="I2" s="227"/>
      <c r="J2" s="108"/>
      <c r="K2" s="108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109"/>
      <c r="AQ2" s="109"/>
      <c r="AR2" s="227"/>
      <c r="AS2" s="109"/>
      <c r="AT2" s="227"/>
      <c r="AU2" s="227"/>
      <c r="AV2" s="109"/>
      <c r="AW2" s="112"/>
      <c r="AX2" s="112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10"/>
      <c r="BL2" s="112"/>
      <c r="BM2" s="112"/>
      <c r="BN2" s="112"/>
      <c r="BO2" s="109"/>
      <c r="BP2" s="109"/>
      <c r="BQ2" s="113"/>
      <c r="BR2" s="113"/>
      <c r="BS2" s="109"/>
      <c r="BT2" s="112"/>
      <c r="BU2" s="112"/>
      <c r="BV2" s="109"/>
      <c r="BW2" s="112"/>
      <c r="BX2" s="112"/>
      <c r="BY2" s="109"/>
      <c r="BZ2" s="112"/>
      <c r="CA2" s="112"/>
      <c r="CB2" s="109"/>
      <c r="CC2" s="109"/>
      <c r="CD2" s="112"/>
      <c r="CE2" s="109"/>
      <c r="CF2" s="109"/>
      <c r="CG2" s="109"/>
      <c r="CH2" s="109"/>
      <c r="CI2" s="109"/>
      <c r="CJ2" s="112"/>
      <c r="CK2" s="112"/>
      <c r="CL2" s="109"/>
      <c r="CM2" s="112"/>
      <c r="CN2" s="109"/>
      <c r="CO2" s="112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12"/>
      <c r="DC2" s="109"/>
      <c r="DD2" s="112"/>
      <c r="DE2" s="109"/>
      <c r="DF2" s="109"/>
      <c r="DG2" s="109"/>
      <c r="DH2" s="109"/>
      <c r="DI2" s="109"/>
      <c r="DJ2" s="109"/>
      <c r="DK2" s="109"/>
      <c r="DL2" s="112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47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12"/>
      <c r="EL2" s="109"/>
      <c r="EM2" s="112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12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  <c r="HQ2" s="109"/>
      <c r="HR2" s="109"/>
      <c r="HS2" s="109"/>
      <c r="HT2" s="109"/>
      <c r="HU2" s="109"/>
      <c r="HV2" s="109"/>
      <c r="HW2" s="109"/>
      <c r="HX2" s="109"/>
      <c r="HY2" s="109"/>
      <c r="HZ2" s="109"/>
      <c r="IA2" s="109"/>
      <c r="IB2" s="109"/>
      <c r="IC2" s="109"/>
      <c r="ID2" s="109"/>
      <c r="IE2" s="109"/>
      <c r="IF2" s="109"/>
      <c r="IG2" s="109"/>
      <c r="IH2" s="109"/>
      <c r="II2" s="109"/>
      <c r="IJ2" s="109"/>
      <c r="IK2" s="109"/>
      <c r="IL2" s="109"/>
      <c r="IM2" s="109"/>
      <c r="IN2" s="109"/>
      <c r="IO2" s="109"/>
      <c r="IP2" s="109"/>
      <c r="IQ2" s="109"/>
      <c r="IR2" s="109"/>
      <c r="IS2" s="109"/>
      <c r="IT2" s="109"/>
      <c r="IU2" s="77">
        <f ca="1">SUMIF(H2:IT2,"x",'2024 Particiaption Points'!$H$2:$EQ$2)</f>
        <v>0</v>
      </c>
      <c r="IV2" s="13" t="e">
        <f>COUNTIFS(H2:IT2,"x",'2024 Particiaption Points'!H$4:EQ$4,"d")</f>
        <v>#VALUE!</v>
      </c>
      <c r="IW2" s="13" t="e">
        <f>COUNTIFS(H2:IT2,"x",'2024 Particiaption Points'!H$4:EQ$4,"w")</f>
        <v>#VALUE!</v>
      </c>
      <c r="IX2" s="13" t="e">
        <f>COUNTIFS(H2:IT2,"x",'2024 Particiaption Points'!H$4:EQ$4,"v")</f>
        <v>#VALUE!</v>
      </c>
      <c r="IY2" s="13" t="e">
        <f>COUNTIFS(H2:IT2,"x",'2024 Particiaption Points'!H$4:EQ$4,"s")</f>
        <v>#VALUE!</v>
      </c>
      <c r="IZ2" s="13" t="e">
        <f>COUNTIFS(H2:IT2,"x",'2024 Particiaption Points'!H$4:EQ$4,"m")</f>
        <v>#VALUE!</v>
      </c>
      <c r="JA2" s="13" t="e">
        <f>COUNTIFS(H2:IT2,"x",'2024 Particiaption Points'!H$4:EQ$4,"r")</f>
        <v>#VALUE!</v>
      </c>
      <c r="JB2" s="21">
        <f ca="1">SUMIF(H2:IT2,"x",'2024 Particiaption Points'!$H$3:$EQ$3)</f>
        <v>0</v>
      </c>
      <c r="JD2" s="139" t="str">
        <f>IF(ISBLANK(C2),IF(AND((IV2+IW2)&gt;=('2024 Particiaption Points'!$FH$2+'2024 Particiaption Points'!$FI$2),OR(IX2&gt;='2024 Particiaption Points'!$FJ$2,H2="x")),"Yes!",""),"x")</f>
        <v>x</v>
      </c>
      <c r="JE2" s="51" t="e">
        <f>IF(ISBLANK(D2),IF(JD2="x",IF(AND((IV2+IW2)&gt;=('2024 Particiaption Points'!$FH$3+'2024 Particiaption Points'!$FI$3),OR(IX2&gt;='2024 Particiaption Points'!$FJ$3,H2="x")),"Yes!",""),IF(JD2="Yes!",IF(AND((IV2+IW2)&gt;=('2024 Particiaption Points'!$FH$2+'2024 Particiaption Points'!$FH$3+'2024 Particiaption Points'!$FI$2+'2024 Particiaption Points'!$FI$3),OR(IX2&gt;=('2024 Particiaption Points'!$FJ$3+'2024 Particiaption Points'!$FJ$2),H2="x")),"Yes!",""),"")),"x")</f>
        <v>#VALUE!</v>
      </c>
      <c r="JF2" s="51" t="e">
        <f>IF(ISBLANK(E2),IF(JE2="x",IF(AND((IV2+(IW2-'2024 Particiaption Points'!$FI$4)&gt;='2024 Particiaption Points'!$FH$4),(IW2&gt;='2024 Particiaption Points'!$FI$4),OR(IX2&gt;='2024 Particiaption Points'!$FJ$4,H2="x"),OR(IY2,IZ2)),"Yes!",""),IF(AND(JE2="Yes!",JD2="x"),IF(AND((IV2+(IW2-('2024 Particiaption Points'!$FI$4+'2024 Particiaption Points'!$FI$3))&gt;='2024 Particiaption Points'!$FH$3+'2024 Particiaption Points'!$FH$4),(IW2&gt;='2024 Particiaption Points'!$FI$4),OR(IX2&gt;=('2024 Particiaption Points'!$FJ$3+'2024 Particiaption Points'!$FJ$4),H2="x"),OR(IY2,IZ2)),"Yes!",""),IF(AND(JE2="Yes!",JD2="Yes!"),IF(AND((IV2+(IW2-('2024 Particiaption Points'!$FI$4+'2024 Particiaption Points'!$FI$3+'2024 Particiaption Points'!$FI$2))&gt;='2024 Particiaption Points'!$FH$2+'2024 Particiaption Points'!$FH$3+'2024 Particiaption Points'!$FH$4),(IW2&gt;='2024 Particiaption Points'!$FI$2+'2024 Particiaption Points'!$FI$3+'2024 Particiaption Points'!$FI$4),OR(IX2&gt;=('2024 Particiaption Points'!$FJ$2+'2024 Particiaption Points'!$FJ$3+'2024 Particiaption Points'!$FJ$4),H2="x"),OR(IY2,IZ2)),"Yes!",""),""))),"x")</f>
        <v>#VALUE!</v>
      </c>
      <c r="JG2" s="51" t="e">
        <f>IF(ISBLANK(F2),IF(JF2="x",IF(AND(((IV2+(IW2-'2024 Particiaption Points'!$FI$5))&gt;='2024 Particiaption Points'!$FH$5),(IW2&gt;='2024 Particiaption Points'!$FI$5),OR(IX2&gt;='2024 Particiaption Points'!$FJ$5,H2="x"),IZ2),"Yes!",""),IF(AND(JF2="Yes!",JE2="x"),IF(AND(((IV2+(IW2-('2024 Particiaption Points'!$FI14+'2024 Particiaption Points'!$FI15)))&gt;='2024 Particiaption Points'!$FH$5+'2024 Particiaption Points'!$FH$4),(IW2&gt;='2024 Particiaption Points'!$FI$5+'2024 Particiaption Points'!$FI$4),OR(IX2&gt;=('2024 Particiaption Points'!$FJ$5+'2024 Particiaption Points'!$FJ$4),H2="x"),IY2,IZ2),"Yes!",""),IF(AND(JF2="Yes!",JE2="Yes!"),IF(AND((IV2+(IW2-('2024 Particiaption Points'!$FI$5+'2024 Particiaption Points'!$FI$4+'2024 Particiaption Points'!$FI$3))&gt;='2024 Particiaption Points'!$FH$5+'2024 Particiaption Points'!$FH$4+'2024 Particiaption Points'!$FH$3),(IW2&gt;='2024 Particiaption Points'!$FI$5+'2024 Particiaption Points'!$FI$4+'2024 Particiaption Points'!$FI$3),OR(IX2&gt;=('2024 Particiaption Points'!$FJ$5+'2024 Particiaption Points'!$FJ$4+'2024 Particiaption Points'!$FJ$3),H2="x"),IY2,IZ2),"Yes!",""),""))),"x")</f>
        <v>#VALUE!</v>
      </c>
      <c r="JH2" s="52" t="e">
        <f>IF(ISBLANK(G2),IF(JG2="x",IF(AND((IV2+(IW2-'2024 Particiaption Points'!$FI$6)&gt;='2024 Particiaption Points'!$FH$6),(IW2&gt;='2024 Particiaption Points'!$FI$6),OR(IX2&gt;='2024 Particiaption Points'!$FJ$6,H2="x"),JA2),"Yes!",""),IF(AND(JG2="Yes!",JF2="x"),IF(AND((IV2+(IW2-('2024 Particiaption Points'!$FH$6+'2024 Particiaption Points'!$FH$5))&gt;='2024 Particiaption Points'!$FH$6+'2024 Particiaption Points'!$FH$5),(IW2&gt;='2024 Particiaption Points'!$FI$6+'2024 Particiaption Points'!$FI$5),OR(IX2&gt;=('2024 Particiaption Points'!$FJ$6+'2024 Particiaption Points'!$FJ$5),H2="x"),IZ2,JA2),"Yes!",""),IF(AND(JG2="Yes!",JF2="Yes!"),IF(AND((IV2+(IW2-('2024 Particiaption Points'!$FH$6+'2024 Particiaption Points'!$FH$5+'2024 Particiaption Points'!$FH$4))&gt;='2024 Particiaption Points'!$FH$6+'2024 Particiaption Points'!$FH$5+'2024 Particiaption Points'!$FH$4),(IW2&gt;='2024 Particiaption Points'!$FI$6+'2024 Particiaption Points'!$FI$5+'2024 Particiaption Points'!$FI$4),OR(IX2&gt;=('2024 Particiaption Points'!$FJ$6+'2024 Particiaption Points'!$FJ$5+'2024 Particiaption Points'!$FJ$4),H2="x"),IZ2,JA2),"Yes!",""),""))),"x")</f>
        <v>#VALUE!</v>
      </c>
      <c r="JR2" s="54"/>
      <c r="JS2" s="54"/>
    </row>
    <row r="3" spans="1:279" ht="15.5">
      <c r="A3" s="169" t="s">
        <v>742</v>
      </c>
      <c r="B3" s="35" t="s">
        <v>743</v>
      </c>
      <c r="C3" s="85"/>
      <c r="D3" s="85"/>
      <c r="E3" s="85"/>
      <c r="F3" s="85"/>
      <c r="G3" s="86"/>
      <c r="H3" s="108"/>
      <c r="I3" s="227"/>
      <c r="J3" s="108"/>
      <c r="K3" s="108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109"/>
      <c r="AQ3" s="109"/>
      <c r="AR3" s="227"/>
      <c r="AS3" s="109"/>
      <c r="AT3" s="227"/>
      <c r="AU3" s="227"/>
      <c r="AV3" s="109"/>
      <c r="AW3" s="112"/>
      <c r="AX3" s="112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10"/>
      <c r="BL3" s="112"/>
      <c r="BM3" s="112"/>
      <c r="BN3" s="112"/>
      <c r="BO3" s="109"/>
      <c r="BP3" s="109"/>
      <c r="BQ3" s="113"/>
      <c r="BR3" s="113"/>
      <c r="BS3" s="109"/>
      <c r="BT3" s="112"/>
      <c r="BU3" s="112"/>
      <c r="BV3" s="112"/>
      <c r="BW3" s="112"/>
      <c r="BX3" s="109"/>
      <c r="BY3" s="112"/>
      <c r="BZ3" s="112"/>
      <c r="CA3" s="109"/>
      <c r="CB3" s="109"/>
      <c r="CC3" s="112"/>
      <c r="CD3" s="109"/>
      <c r="CE3" s="109"/>
      <c r="CF3" s="109"/>
      <c r="CG3" s="109"/>
      <c r="CH3" s="109"/>
      <c r="CI3" s="112"/>
      <c r="CJ3" s="112"/>
      <c r="CK3" s="109"/>
      <c r="CL3" s="112"/>
      <c r="CM3" s="109"/>
      <c r="CN3" s="112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12"/>
      <c r="DA3" s="109"/>
      <c r="DB3" s="112"/>
      <c r="DC3" s="109"/>
      <c r="DD3" s="109"/>
      <c r="DE3" s="112"/>
      <c r="DF3" s="109"/>
      <c r="DG3" s="109"/>
      <c r="DH3" s="109"/>
      <c r="DI3" s="109"/>
      <c r="DJ3" s="109"/>
      <c r="DK3" s="109"/>
      <c r="DL3" s="109"/>
      <c r="DM3" s="109"/>
      <c r="DN3" s="109"/>
      <c r="DO3" s="147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12"/>
      <c r="EC3" s="109"/>
      <c r="ED3" s="112"/>
      <c r="EE3" s="109"/>
      <c r="EF3" s="109"/>
      <c r="EG3" s="109"/>
      <c r="EH3" s="109"/>
      <c r="EI3" s="109"/>
      <c r="EJ3" s="109"/>
      <c r="EK3" s="109"/>
      <c r="EL3" s="109"/>
      <c r="EM3" s="109"/>
      <c r="EN3" s="109"/>
      <c r="EO3" s="109"/>
      <c r="EP3" s="109"/>
      <c r="EQ3" s="109"/>
      <c r="ER3" s="109"/>
      <c r="ES3" s="109"/>
      <c r="ET3" s="112"/>
      <c r="EU3" s="109"/>
      <c r="EV3" s="109"/>
      <c r="EW3" s="109"/>
      <c r="EX3" s="109"/>
      <c r="EY3" s="109"/>
      <c r="EZ3" s="109"/>
      <c r="FA3" s="109"/>
      <c r="FB3" s="109"/>
      <c r="FC3" s="109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  <c r="GE3" s="109"/>
      <c r="GF3" s="109"/>
      <c r="GG3" s="109"/>
      <c r="GH3" s="109"/>
      <c r="GI3" s="109"/>
      <c r="GJ3" s="109"/>
      <c r="GK3" s="109"/>
      <c r="GL3" s="109"/>
      <c r="GM3" s="109"/>
      <c r="GN3" s="109"/>
      <c r="GO3" s="109"/>
      <c r="GP3" s="109"/>
      <c r="GQ3" s="109"/>
      <c r="GR3" s="109"/>
      <c r="GS3" s="109"/>
      <c r="GT3" s="109"/>
      <c r="GU3" s="109"/>
      <c r="GV3" s="109"/>
      <c r="GW3" s="109"/>
      <c r="GX3" s="109"/>
      <c r="GY3" s="109"/>
      <c r="GZ3" s="109"/>
      <c r="HA3" s="109"/>
      <c r="HB3" s="109"/>
      <c r="HC3" s="109"/>
      <c r="HD3" s="109"/>
      <c r="HE3" s="109"/>
      <c r="HF3" s="109"/>
      <c r="HG3" s="109"/>
      <c r="HH3" s="109"/>
      <c r="HI3" s="109"/>
      <c r="HJ3" s="109"/>
      <c r="HK3" s="109"/>
      <c r="HL3" s="109"/>
      <c r="HM3" s="109"/>
      <c r="HN3" s="109"/>
      <c r="HO3" s="109"/>
      <c r="HP3" s="109"/>
      <c r="HQ3" s="109"/>
      <c r="HR3" s="109"/>
      <c r="HS3" s="109"/>
      <c r="HT3" s="109"/>
      <c r="HU3" s="109"/>
      <c r="HV3" s="109"/>
      <c r="HW3" s="109"/>
      <c r="HX3" s="109"/>
      <c r="HY3" s="109"/>
      <c r="HZ3" s="109"/>
      <c r="IA3" s="109"/>
      <c r="IB3" s="109"/>
      <c r="IC3" s="109"/>
      <c r="ID3" s="109"/>
      <c r="IE3" s="109"/>
      <c r="IF3" s="109"/>
      <c r="IG3" s="109"/>
      <c r="IH3" s="109"/>
      <c r="II3" s="109"/>
      <c r="IJ3" s="109"/>
      <c r="IK3" s="109"/>
      <c r="IL3" s="109"/>
      <c r="IM3" s="109"/>
      <c r="IN3" s="109"/>
      <c r="IO3" s="109"/>
      <c r="IP3" s="109"/>
      <c r="IQ3" s="109"/>
      <c r="IR3" s="109"/>
      <c r="IS3" s="109"/>
      <c r="IT3" s="77">
        <f t="shared" ref="IT3:IT26" si="0">SUMIF(H3:IS3,"x",$H$3:$IS$3)</f>
        <v>0</v>
      </c>
      <c r="IU3" s="13">
        <f t="shared" ref="IU3:IU26" si="1">COUNTIFS(H3:IS3,"x",H$5:IS$5,"d")</f>
        <v>0</v>
      </c>
      <c r="IV3" s="13">
        <f t="shared" ref="IV3:IV26" si="2">COUNTIFS(H3:IS3,"x",H$5:IS$5,"w")</f>
        <v>0</v>
      </c>
      <c r="IW3" s="13">
        <f t="shared" ref="IW3:IW26" si="3">COUNTIFS(H3:IS3,"x",H$5:IS$5,"v")</f>
        <v>0</v>
      </c>
      <c r="IX3" s="13">
        <f t="shared" ref="IX3:IX26" si="4">COUNTIFS(H3:IS3,"x",H$5:IS$5,"s")</f>
        <v>0</v>
      </c>
      <c r="IY3" s="13">
        <f t="shared" ref="IY3:IY26" si="5">COUNTIFS(H3:IS3,"x",H$5:IS$5,"m")</f>
        <v>0</v>
      </c>
      <c r="IZ3" s="13">
        <f t="shared" ref="IZ3:IZ26" si="6">COUNTIFS(H3:IS3,"x",H$5:IS$5,"r")</f>
        <v>0</v>
      </c>
      <c r="JA3" s="21">
        <f t="shared" ref="JA3:JA26" si="7">SUMIF(H3:IS3,"x",$H$4:$IS$4)</f>
        <v>0</v>
      </c>
      <c r="JC3" s="44" t="str">
        <f t="shared" ref="JC3:JC26" si="8">IF(ISBLANK(C3),IF(AND((IU3+IV3)&gt;=($JJ$3+$JK$3),OR(IW3&gt;=$JL$3,H3="x")),"Yes!",""),"x")</f>
        <v>Yes!</v>
      </c>
      <c r="JD3" s="51" t="str">
        <f t="shared" ref="JD3:JD26" si="9">IF(ISBLANK(D3),IF(JC3="x",IF(AND((IU3+IV3)&gt;=($JJ$4+$JK$4),OR(IW3&gt;=$JL$4,H3="x")),"Yes!",""),IF(JC3="Yes!",IF(AND((IU3+IV3)&gt;=($JJ$3+$JJ$4+$JK$3+$JK$4),OR(IW3&gt;=($JL$4+$JL$3),H3="x")),"Yes!",""),"")),"x")</f>
        <v>Yes!</v>
      </c>
      <c r="JE3" s="51" t="str">
        <f t="shared" ref="JE3:JE26" si="10">IF(ISBLANK(E3),IF(JD3="x",IF(AND((IU3+(IV3-$JK$5)&gt;=$JJ$5),(IV3&gt;=$JK$5),OR(IW3&gt;=$JL$5,H3="x"),OR(IX3,IY3)),"Yes!",""),IF(AND(JD3="Yes!",JC3="x"),IF(AND((IU3+(IV3-($JK$5+$JK$4))&gt;=$JJ$4+$JJ$5),(IV3&gt;=$JK$5),OR(IW3&gt;=($JL$4+$JL$5),H3="x"),OR(IX3,IY3)),"Yes!",""),IF(AND(JD3="Yes!",JC3="Yes!"),IF(AND((IU3+(IV3-($JK$5+$JK$4+$JK$3))&gt;=$JJ$3+$JJ$4+$JJ$5),(IV3&gt;=$JK$3+$JK$4+$JK$5),OR(IW3&gt;=($JL$3+$JL$4+$JL$5),H3="x"),OR(IX3,IY3)),"Yes!",""),""))),"x")</f>
        <v/>
      </c>
      <c r="JF3" s="51" t="str">
        <f>IF(ISBLANK(F3),IF(JE3="x",IF(AND(((IU3+(IV3-$JK$6))&gt;=$JJ$6),(IV3&gt;=$JK$6),OR(IW3&gt;=$JL$6,H3="x"),IY3),"Yes!",""),IF(AND(JE3="Yes!",JD3="x"),IF(AND(((IU3+(IV3-(#REF!+#REF!)))&gt;=$JJ$6+$JJ$5),(IV3&gt;=$JK$6+$JK$5),OR(IW3&gt;=($JL$6+$JL$5),H3="x"),IX3,IY3),"Yes!",""),IF(AND(JE3="Yes!",JD3="Yes!"),IF(AND((IU3+(IV3-($JK$6+$JK$5+$JK$4))&gt;=$JJ$6+$JJ$5+$JJ$4),(IV3&gt;=$JK$6+$JK$5+$JK$4),OR(IW3&gt;=($JL$6+$JL$5+$JL$4),H3="x"),IX3,IY3),"Yes!",""),""))),"x")</f>
        <v/>
      </c>
      <c r="JG3" s="52" t="str">
        <f t="shared" ref="JG3:JG26" si="11">IF(ISBLANK(G3),IF(JF3="x",IF(AND((IU3+(IV3-$JK$7)&gt;=$JJ$7),(IV3&gt;=$JK$7),OR(IW3&gt;=$JL$7,H3="x"),IZ3),"Yes!",""),IF(AND(JF3="Yes!",JE3="x"),IF(AND((IU3+(IV3-($JJ$7+$JJ$6))&gt;=$JJ$7+$JJ$6),(IV3&gt;=$JK$7+$JK$6),OR(IW3&gt;=($JL$7+$JL$6),H3="x"),IY3,IZ3),"Yes!",""),IF(AND(JF3="Yes!",JE3="Yes!"),IF(AND((IU3+(IV3-($JJ$7+$JJ$6+$JJ$5))&gt;=$JJ$7+$JJ$6+$JJ$5),(IV3&gt;=$JK$7+$JK$6+$JK$5),OR(IW3&gt;=($JL$7+$JL$6+$JL$5),H3="x"),IY3,IZ3),"Yes!",""),""))),"x")</f>
        <v/>
      </c>
      <c r="JQ3" s="54"/>
      <c r="JR3" s="54"/>
    </row>
    <row r="4" spans="1:279" ht="15.5">
      <c r="A4" s="169" t="s">
        <v>744</v>
      </c>
      <c r="B4" s="37" t="s">
        <v>745</v>
      </c>
      <c r="C4" s="87"/>
      <c r="D4" s="87"/>
      <c r="E4" s="87"/>
      <c r="F4" s="87"/>
      <c r="G4" s="88"/>
      <c r="H4" s="108"/>
      <c r="I4" s="227"/>
      <c r="J4" s="108"/>
      <c r="K4" s="108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109"/>
      <c r="AQ4" s="109"/>
      <c r="AR4" s="227"/>
      <c r="AS4" s="109"/>
      <c r="AT4" s="227"/>
      <c r="AU4" s="227"/>
      <c r="AV4" s="109"/>
      <c r="AW4" s="112"/>
      <c r="AX4" s="112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10"/>
      <c r="BL4" s="112"/>
      <c r="BM4" s="112"/>
      <c r="BN4" s="112"/>
      <c r="BO4" s="109"/>
      <c r="BP4" s="109"/>
      <c r="BQ4" s="113"/>
      <c r="BR4" s="113"/>
      <c r="BS4" s="109"/>
      <c r="BT4" s="112"/>
      <c r="BU4" s="112"/>
      <c r="BV4" s="112"/>
      <c r="BW4" s="112"/>
      <c r="BX4" s="109"/>
      <c r="BY4" s="112"/>
      <c r="BZ4" s="112"/>
      <c r="CA4" s="109"/>
      <c r="CB4" s="109"/>
      <c r="CC4" s="112"/>
      <c r="CD4" s="109"/>
      <c r="CE4" s="109"/>
      <c r="CF4" s="109"/>
      <c r="CG4" s="109"/>
      <c r="CH4" s="109"/>
      <c r="CI4" s="112"/>
      <c r="CJ4" s="112"/>
      <c r="CK4" s="109"/>
      <c r="CL4" s="112"/>
      <c r="CM4" s="109"/>
      <c r="CN4" s="112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12"/>
      <c r="DA4" s="109"/>
      <c r="DB4" s="112"/>
      <c r="DC4" s="109"/>
      <c r="DD4" s="109"/>
      <c r="DE4" s="112"/>
      <c r="DF4" s="109"/>
      <c r="DG4" s="109"/>
      <c r="DH4" s="109"/>
      <c r="DI4" s="109"/>
      <c r="DJ4" s="109"/>
      <c r="DK4" s="109"/>
      <c r="DL4" s="109"/>
      <c r="DM4" s="109"/>
      <c r="DN4" s="109"/>
      <c r="DO4" s="147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12"/>
      <c r="EC4" s="109"/>
      <c r="ED4" s="112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12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77">
        <f t="shared" si="0"/>
        <v>0</v>
      </c>
      <c r="IU4" s="13">
        <f t="shared" si="1"/>
        <v>0</v>
      </c>
      <c r="IV4" s="13">
        <f t="shared" si="2"/>
        <v>0</v>
      </c>
      <c r="IW4" s="13">
        <f t="shared" si="3"/>
        <v>0</v>
      </c>
      <c r="IX4" s="13">
        <f t="shared" si="4"/>
        <v>0</v>
      </c>
      <c r="IY4" s="13">
        <f t="shared" si="5"/>
        <v>0</v>
      </c>
      <c r="IZ4" s="13">
        <f t="shared" si="6"/>
        <v>0</v>
      </c>
      <c r="JA4" s="21">
        <f t="shared" si="7"/>
        <v>0</v>
      </c>
      <c r="JC4" s="44" t="str">
        <f t="shared" si="8"/>
        <v>Yes!</v>
      </c>
      <c r="JD4" s="51" t="str">
        <f t="shared" si="9"/>
        <v>Yes!</v>
      </c>
      <c r="JE4" s="51" t="str">
        <f t="shared" si="10"/>
        <v/>
      </c>
      <c r="JF4" s="51" t="str">
        <f>IF(ISBLANK(F4),IF(JE4="x",IF(AND(((IU4+(IV4-$JK$6))&gt;=$JJ$6),(IV4&gt;=$JK$6),OR(IW4&gt;=$JL$6,H4="x"),IY4),"Yes!",""),IF(AND(JE4="Yes!",JD4="x"),IF(AND(((IU4+(IV4-(#REF!+$JK1)))&gt;=$JJ$6+$JJ$5),(IV4&gt;=$JK$6+$JK$5),OR(IW4&gt;=($JL$6+$JL$5),H4="x"),IX4,IY4),"Yes!",""),IF(AND(JE4="Yes!",JD4="Yes!"),IF(AND((IU4+(IV4-($JK$6+$JK$5+$JK$4))&gt;=$JJ$6+$JJ$5+$JJ$4),(IV4&gt;=$JK$6+$JK$5+$JK$4),OR(IW4&gt;=($JL$6+$JL$5+$JL$4),H4="x"),IX4,IY4),"Yes!",""),""))),"x")</f>
        <v/>
      </c>
      <c r="JG4" s="52" t="str">
        <f t="shared" si="11"/>
        <v/>
      </c>
      <c r="JQ4" s="54"/>
      <c r="JR4" s="54"/>
    </row>
    <row r="5" spans="1:279" ht="15.5">
      <c r="A5" s="169" t="s">
        <v>746</v>
      </c>
      <c r="B5" s="35" t="s">
        <v>553</v>
      </c>
      <c r="C5" s="85"/>
      <c r="D5" s="85"/>
      <c r="E5" s="85"/>
      <c r="F5" s="85"/>
      <c r="G5" s="86"/>
      <c r="H5" s="108"/>
      <c r="I5" s="227"/>
      <c r="J5" s="108"/>
      <c r="K5" s="108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109"/>
      <c r="AQ5" s="109"/>
      <c r="AR5" s="227"/>
      <c r="AS5" s="109"/>
      <c r="AT5" s="227"/>
      <c r="AU5" s="227"/>
      <c r="AV5" s="109"/>
      <c r="AW5" s="112"/>
      <c r="AX5" s="112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10"/>
      <c r="BL5" s="112"/>
      <c r="BM5" s="112"/>
      <c r="BN5" s="112"/>
      <c r="BO5" s="109"/>
      <c r="BP5" s="109"/>
      <c r="BQ5" s="113"/>
      <c r="BR5" s="113"/>
      <c r="BS5" s="109"/>
      <c r="BT5" s="112"/>
      <c r="BU5" s="112"/>
      <c r="BV5" s="112"/>
      <c r="BW5" s="112"/>
      <c r="BX5" s="109"/>
      <c r="BY5" s="112"/>
      <c r="BZ5" s="112"/>
      <c r="CA5" s="109"/>
      <c r="CB5" s="109"/>
      <c r="CC5" s="112"/>
      <c r="CD5" s="109"/>
      <c r="CE5" s="109"/>
      <c r="CF5" s="109"/>
      <c r="CG5" s="109"/>
      <c r="CH5" s="109"/>
      <c r="CI5" s="112"/>
      <c r="CJ5" s="112"/>
      <c r="CK5" s="109"/>
      <c r="CL5" s="112"/>
      <c r="CM5" s="109"/>
      <c r="CN5" s="112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12"/>
      <c r="DA5" s="109"/>
      <c r="DB5" s="112"/>
      <c r="DC5" s="109"/>
      <c r="DD5" s="109"/>
      <c r="DE5" s="112"/>
      <c r="DF5" s="109"/>
      <c r="DG5" s="109"/>
      <c r="DH5" s="109"/>
      <c r="DI5" s="109"/>
      <c r="DJ5" s="109"/>
      <c r="DK5" s="109"/>
      <c r="DL5" s="109"/>
      <c r="DM5" s="109"/>
      <c r="DN5" s="109"/>
      <c r="DO5" s="147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12"/>
      <c r="EC5" s="109"/>
      <c r="ED5" s="112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12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77">
        <f t="shared" si="0"/>
        <v>0</v>
      </c>
      <c r="IU5" s="13">
        <f t="shared" si="1"/>
        <v>0</v>
      </c>
      <c r="IV5" s="13">
        <f t="shared" si="2"/>
        <v>0</v>
      </c>
      <c r="IW5" s="13">
        <f t="shared" si="3"/>
        <v>0</v>
      </c>
      <c r="IX5" s="13">
        <f t="shared" si="4"/>
        <v>0</v>
      </c>
      <c r="IY5" s="13">
        <f t="shared" si="5"/>
        <v>0</v>
      </c>
      <c r="IZ5" s="13">
        <f t="shared" si="6"/>
        <v>0</v>
      </c>
      <c r="JA5" s="21">
        <f t="shared" si="7"/>
        <v>0</v>
      </c>
      <c r="JC5" s="44" t="str">
        <f t="shared" si="8"/>
        <v>Yes!</v>
      </c>
      <c r="JD5" s="51" t="str">
        <f t="shared" si="9"/>
        <v>Yes!</v>
      </c>
      <c r="JE5" s="51" t="str">
        <f t="shared" si="10"/>
        <v/>
      </c>
      <c r="JF5" s="51" t="str">
        <f>IF(ISBLANK(F5),IF(JE5="x",IF(AND(((IU5+(IV5-$JK$6))&gt;=$JJ$6),(IV5&gt;=$JK$6),OR(IW5&gt;=$JL$6,H5="x"),IY5),"Yes!",""),IF(AND(JE5="Yes!",JD5="x"),IF(AND(((IU5+(IV5-(#REF!+$JK1)))&gt;=$JJ$6+$JJ$5),(IV5&gt;=$JK$6+$JK$5),OR(IW5&gt;=($JL$6+$JL$5),H5="x"),IX5,IY5),"Yes!",""),IF(AND(JE5="Yes!",JD5="Yes!"),IF(AND((IU5+(IV5-($JK$6+$JK$5+$JK$4))&gt;=$JJ$6+$JJ$5+$JJ$4),(IV5&gt;=$JK$6+$JK$5+$JK$4),OR(IW5&gt;=($JL$6+$JL$5+$JL$4),H5="x"),IX5,IY5),"Yes!",""),""))),"x")</f>
        <v/>
      </c>
      <c r="JG5" s="52" t="str">
        <f t="shared" si="11"/>
        <v/>
      </c>
      <c r="JQ5" s="54"/>
      <c r="JR5" s="54"/>
    </row>
    <row r="6" spans="1:279">
      <c r="A6" s="169" t="s">
        <v>747</v>
      </c>
      <c r="B6" s="35" t="s">
        <v>748</v>
      </c>
      <c r="C6" s="85"/>
      <c r="D6" s="85"/>
      <c r="E6" s="85"/>
      <c r="F6" s="85"/>
      <c r="G6" s="86"/>
      <c r="H6" s="108"/>
      <c r="I6" s="227"/>
      <c r="J6" s="108"/>
      <c r="K6" s="108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109"/>
      <c r="AQ6" s="109"/>
      <c r="AR6" s="227"/>
      <c r="AS6" s="109"/>
      <c r="AT6" s="227"/>
      <c r="AU6" s="227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34"/>
      <c r="BW6" s="134"/>
      <c r="BX6" s="109"/>
      <c r="BY6" s="109"/>
      <c r="BZ6" s="134"/>
      <c r="CA6" s="109"/>
      <c r="CB6" s="109"/>
      <c r="CC6" s="134"/>
      <c r="CD6" s="109"/>
      <c r="CE6" s="109"/>
      <c r="CF6" s="109"/>
      <c r="CG6" s="109"/>
      <c r="CH6" s="109"/>
      <c r="CI6" s="109"/>
      <c r="CJ6" s="112"/>
      <c r="CK6" s="109"/>
      <c r="CL6" s="109"/>
      <c r="CM6" s="109"/>
      <c r="CN6" s="114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12"/>
      <c r="DA6" s="109"/>
      <c r="DB6" s="112"/>
      <c r="DC6" s="109"/>
      <c r="DD6" s="109"/>
      <c r="DE6" s="112"/>
      <c r="DF6" s="109"/>
      <c r="DG6" s="109"/>
      <c r="DH6" s="109"/>
      <c r="DI6" s="109"/>
      <c r="DJ6" s="109"/>
      <c r="DK6" s="109"/>
      <c r="DL6" s="109"/>
      <c r="DM6" s="109"/>
      <c r="DN6" s="109"/>
      <c r="DO6" s="147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12"/>
      <c r="EC6" s="109"/>
      <c r="ED6" s="112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12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77">
        <f t="shared" si="0"/>
        <v>0</v>
      </c>
      <c r="IU6" s="13">
        <f t="shared" si="1"/>
        <v>0</v>
      </c>
      <c r="IV6" s="13">
        <f t="shared" si="2"/>
        <v>0</v>
      </c>
      <c r="IW6" s="13">
        <f t="shared" si="3"/>
        <v>0</v>
      </c>
      <c r="IX6" s="13">
        <f t="shared" si="4"/>
        <v>0</v>
      </c>
      <c r="IY6" s="13">
        <f t="shared" si="5"/>
        <v>0</v>
      </c>
      <c r="IZ6" s="13">
        <f t="shared" si="6"/>
        <v>0</v>
      </c>
      <c r="JA6" s="21">
        <f t="shared" si="7"/>
        <v>0</v>
      </c>
      <c r="JC6" s="44" t="str">
        <f t="shared" si="8"/>
        <v>Yes!</v>
      </c>
      <c r="JD6" s="51" t="str">
        <f t="shared" si="9"/>
        <v>Yes!</v>
      </c>
      <c r="JE6" s="51" t="str">
        <f t="shared" si="10"/>
        <v/>
      </c>
      <c r="JF6" s="51" t="str">
        <f>IF(ISBLANK(F6),IF(JE6="x",IF(AND(((IU6+(IV6-$JK$6))&gt;=$JJ$6),(IV6&gt;=$JK$6),OR(IW6&gt;=$JL$6,H6="x"),IY6),"Yes!",""),IF(AND(JE6="Yes!",JD6="x"),IF(AND(((IU6+(IV6-($JK1+$JK4)))&gt;=$JJ$6+$JJ$5),(IV6&gt;=$JK$6+$JK$5),OR(IW6&gt;=($JL$6+$JL$5),H6="x"),IX6,IY6),"Yes!",""),IF(AND(JE6="Yes!",JD6="Yes!"),IF(AND((IU6+(IV6-($JK$6+$JK$5+$JK$4))&gt;=$JJ$6+$JJ$5+$JJ$4),(IV6&gt;=$JK$6+$JK$5+$JK$4),OR(IW6&gt;=($JL$6+$JL$5+$JL$4),H6="x"),IX6,IY6),"Yes!",""),""))),"x")</f>
        <v/>
      </c>
      <c r="JG6" s="52" t="str">
        <f t="shared" si="11"/>
        <v/>
      </c>
      <c r="JQ6" s="54"/>
      <c r="JR6" s="54"/>
    </row>
    <row r="7" spans="1:279" ht="15.5">
      <c r="A7" s="169" t="s">
        <v>749</v>
      </c>
      <c r="B7" s="35" t="s">
        <v>543</v>
      </c>
      <c r="C7" s="85"/>
      <c r="D7" s="85"/>
      <c r="E7" s="85"/>
      <c r="F7" s="85"/>
      <c r="G7" s="86"/>
      <c r="H7" s="108"/>
      <c r="I7" s="227"/>
      <c r="J7" s="108"/>
      <c r="K7" s="108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109"/>
      <c r="AQ7" s="109"/>
      <c r="AR7" s="227"/>
      <c r="AS7" s="109"/>
      <c r="AT7" s="227"/>
      <c r="AU7" s="227"/>
      <c r="AV7" s="109"/>
      <c r="AW7" s="112"/>
      <c r="AX7" s="112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10"/>
      <c r="BL7" s="112"/>
      <c r="BM7" s="112"/>
      <c r="BN7" s="112"/>
      <c r="BO7" s="109"/>
      <c r="BP7" s="109"/>
      <c r="BQ7" s="113"/>
      <c r="BR7" s="113"/>
      <c r="BS7" s="109"/>
      <c r="BT7" s="112"/>
      <c r="BU7" s="112"/>
      <c r="BV7" s="112"/>
      <c r="BW7" s="112"/>
      <c r="BX7" s="109"/>
      <c r="BY7" s="112"/>
      <c r="BZ7" s="112"/>
      <c r="CA7" s="109"/>
      <c r="CB7" s="109"/>
      <c r="CC7" s="112"/>
      <c r="CD7" s="109"/>
      <c r="CE7" s="109"/>
      <c r="CF7" s="109"/>
      <c r="CG7" s="109"/>
      <c r="CH7" s="109"/>
      <c r="CI7" s="112"/>
      <c r="CJ7" s="112"/>
      <c r="CK7" s="109"/>
      <c r="CL7" s="112"/>
      <c r="CM7" s="109"/>
      <c r="CN7" s="112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12"/>
      <c r="DA7" s="109"/>
      <c r="DB7" s="112"/>
      <c r="DC7" s="109"/>
      <c r="DD7" s="109"/>
      <c r="DE7" s="112"/>
      <c r="DF7" s="109"/>
      <c r="DG7" s="109"/>
      <c r="DH7" s="109"/>
      <c r="DI7" s="109"/>
      <c r="DJ7" s="109"/>
      <c r="DK7" s="109"/>
      <c r="DL7" s="109"/>
      <c r="DM7" s="109"/>
      <c r="DN7" s="109"/>
      <c r="DO7" s="147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12"/>
      <c r="EC7" s="109"/>
      <c r="ED7" s="112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12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77">
        <f t="shared" si="0"/>
        <v>0</v>
      </c>
      <c r="IU7" s="13">
        <f t="shared" si="1"/>
        <v>0</v>
      </c>
      <c r="IV7" s="13">
        <f t="shared" si="2"/>
        <v>0</v>
      </c>
      <c r="IW7" s="13">
        <f t="shared" si="3"/>
        <v>0</v>
      </c>
      <c r="IX7" s="13">
        <f t="shared" si="4"/>
        <v>0</v>
      </c>
      <c r="IY7" s="13">
        <f t="shared" si="5"/>
        <v>0</v>
      </c>
      <c r="IZ7" s="13">
        <f t="shared" si="6"/>
        <v>0</v>
      </c>
      <c r="JA7" s="21">
        <f t="shared" si="7"/>
        <v>0</v>
      </c>
      <c r="JC7" s="44" t="str">
        <f t="shared" si="8"/>
        <v>Yes!</v>
      </c>
      <c r="JD7" s="51" t="str">
        <f t="shared" si="9"/>
        <v>Yes!</v>
      </c>
      <c r="JE7" s="51" t="str">
        <f t="shared" si="10"/>
        <v/>
      </c>
      <c r="JF7" s="51" t="str">
        <f t="shared" ref="JF7:JF8" si="12">IF(ISBLANK(F7),IF(JE7="x",IF(AND(((IU7+(IV7-$JK$6))&gt;=$JJ$6),(IV7&gt;=$JK$6),OR(IW7&gt;=$JL$6,H7="x"),IY7),"Yes!",""),IF(AND(JE7="Yes!",JD7="x"),IF(AND(((IU7+(IV7-($JK4+$JK5)))&gt;=$JJ$6+$JJ$5),(IV7&gt;=$JK$6+$JK$5),OR(IW7&gt;=($JL$6+$JL$5),H7="x"),IX7,IY7),"Yes!",""),IF(AND(JE7="Yes!",JD7="Yes!"),IF(AND((IU7+(IV7-($JK$6+$JK$5+$JK$4))&gt;=$JJ$6+$JJ$5+$JJ$4),(IV7&gt;=$JK$6+$JK$5+$JK$4),OR(IW7&gt;=($JL$6+$JL$5+$JL$4),H7="x"),IX7,IY7),"Yes!",""),""))),"x")</f>
        <v/>
      </c>
      <c r="JG7" s="52" t="str">
        <f t="shared" si="11"/>
        <v/>
      </c>
      <c r="JQ7" s="54"/>
      <c r="JR7" s="54"/>
    </row>
    <row r="8" spans="1:279" ht="15.5">
      <c r="A8" s="169" t="s">
        <v>751</v>
      </c>
      <c r="B8" s="35" t="s">
        <v>752</v>
      </c>
      <c r="C8" s="85"/>
      <c r="D8" s="85"/>
      <c r="E8" s="85"/>
      <c r="F8" s="85"/>
      <c r="G8" s="86"/>
      <c r="H8" s="108"/>
      <c r="I8" s="227"/>
      <c r="J8" s="108"/>
      <c r="K8" s="108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109"/>
      <c r="AQ8" s="109"/>
      <c r="AR8" s="227"/>
      <c r="AS8" s="109"/>
      <c r="AT8" s="227"/>
      <c r="AU8" s="227"/>
      <c r="AV8" s="109"/>
      <c r="AW8" s="112"/>
      <c r="AX8" s="112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10"/>
      <c r="BL8" s="112"/>
      <c r="BM8" s="112"/>
      <c r="BN8" s="112"/>
      <c r="BO8" s="109"/>
      <c r="BP8" s="109"/>
      <c r="BQ8" s="113"/>
      <c r="BR8" s="113"/>
      <c r="BS8" s="109"/>
      <c r="BT8" s="112"/>
      <c r="BU8" s="112"/>
      <c r="BV8" s="112"/>
      <c r="BW8" s="112"/>
      <c r="BX8" s="109"/>
      <c r="BY8" s="112"/>
      <c r="BZ8" s="112"/>
      <c r="CA8" s="109"/>
      <c r="CB8" s="109"/>
      <c r="CC8" s="112"/>
      <c r="CD8" s="109"/>
      <c r="CE8" s="109"/>
      <c r="CF8" s="109"/>
      <c r="CG8" s="109"/>
      <c r="CH8" s="109"/>
      <c r="CI8" s="112"/>
      <c r="CJ8" s="112"/>
      <c r="CK8" s="109"/>
      <c r="CL8" s="112"/>
      <c r="CM8" s="109"/>
      <c r="CN8" s="112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12"/>
      <c r="DA8" s="109"/>
      <c r="DB8" s="112"/>
      <c r="DC8" s="109"/>
      <c r="DD8" s="109"/>
      <c r="DE8" s="112"/>
      <c r="DF8" s="109"/>
      <c r="DG8" s="109"/>
      <c r="DH8" s="109"/>
      <c r="DI8" s="109"/>
      <c r="DJ8" s="109"/>
      <c r="DK8" s="109"/>
      <c r="DL8" s="109"/>
      <c r="DM8" s="109"/>
      <c r="DN8" s="109"/>
      <c r="DO8" s="147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12"/>
      <c r="EC8" s="109"/>
      <c r="ED8" s="112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12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77">
        <f t="shared" si="0"/>
        <v>0</v>
      </c>
      <c r="IU8" s="13">
        <f t="shared" si="1"/>
        <v>0</v>
      </c>
      <c r="IV8" s="13">
        <f t="shared" si="2"/>
        <v>0</v>
      </c>
      <c r="IW8" s="13">
        <f t="shared" si="3"/>
        <v>0</v>
      </c>
      <c r="IX8" s="13">
        <f t="shared" si="4"/>
        <v>0</v>
      </c>
      <c r="IY8" s="13">
        <f t="shared" si="5"/>
        <v>0</v>
      </c>
      <c r="IZ8" s="13">
        <f t="shared" si="6"/>
        <v>0</v>
      </c>
      <c r="JA8" s="21">
        <f t="shared" si="7"/>
        <v>0</v>
      </c>
      <c r="JC8" s="44" t="str">
        <f t="shared" si="8"/>
        <v>Yes!</v>
      </c>
      <c r="JD8" s="51" t="str">
        <f t="shared" si="9"/>
        <v>Yes!</v>
      </c>
      <c r="JE8" s="51" t="str">
        <f t="shared" si="10"/>
        <v/>
      </c>
      <c r="JF8" s="51" t="str">
        <f t="shared" si="12"/>
        <v/>
      </c>
      <c r="JG8" s="52" t="str">
        <f t="shared" si="11"/>
        <v/>
      </c>
      <c r="JQ8" s="54"/>
      <c r="JR8" s="54"/>
    </row>
    <row r="9" spans="1:279" ht="15.5">
      <c r="A9" s="169" t="s">
        <v>753</v>
      </c>
      <c r="B9" s="35" t="s">
        <v>56</v>
      </c>
      <c r="C9" s="85"/>
      <c r="D9" s="85"/>
      <c r="E9" s="85"/>
      <c r="F9" s="85"/>
      <c r="G9" s="86"/>
      <c r="H9" s="108"/>
      <c r="I9" s="227"/>
      <c r="J9" s="108"/>
      <c r="K9" s="108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109"/>
      <c r="AQ9" s="109"/>
      <c r="AR9" s="227"/>
      <c r="AS9" s="109"/>
      <c r="AT9" s="227"/>
      <c r="AU9" s="227"/>
      <c r="AV9" s="109"/>
      <c r="AW9" s="112"/>
      <c r="AX9" s="112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10"/>
      <c r="BL9" s="112"/>
      <c r="BM9" s="112"/>
      <c r="BN9" s="112"/>
      <c r="BO9" s="109"/>
      <c r="BP9" s="109"/>
      <c r="BQ9" s="113"/>
      <c r="BR9" s="113"/>
      <c r="BS9" s="109"/>
      <c r="BT9" s="112"/>
      <c r="BU9" s="112"/>
      <c r="BV9" s="112"/>
      <c r="BW9" s="112"/>
      <c r="BX9" s="109"/>
      <c r="BY9" s="112"/>
      <c r="BZ9" s="112"/>
      <c r="CA9" s="109"/>
      <c r="CB9" s="109"/>
      <c r="CC9" s="112"/>
      <c r="CD9" s="109"/>
      <c r="CE9" s="109"/>
      <c r="CF9" s="109"/>
      <c r="CG9" s="109"/>
      <c r="CH9" s="109"/>
      <c r="CI9" s="112"/>
      <c r="CJ9" s="112"/>
      <c r="CK9" s="109"/>
      <c r="CL9" s="112"/>
      <c r="CM9" s="109"/>
      <c r="CN9" s="112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12"/>
      <c r="DA9" s="109"/>
      <c r="DB9" s="112"/>
      <c r="DC9" s="109"/>
      <c r="DD9" s="109"/>
      <c r="DE9" s="112"/>
      <c r="DF9" s="109"/>
      <c r="DG9" s="109"/>
      <c r="DH9" s="109"/>
      <c r="DI9" s="109"/>
      <c r="DJ9" s="109"/>
      <c r="DK9" s="109"/>
      <c r="DL9" s="109"/>
      <c r="DM9" s="109"/>
      <c r="DN9" s="109"/>
      <c r="DO9" s="147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12"/>
      <c r="EC9" s="109"/>
      <c r="ED9" s="112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12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77">
        <f t="shared" si="0"/>
        <v>0</v>
      </c>
      <c r="IU9" s="13">
        <f t="shared" si="1"/>
        <v>0</v>
      </c>
      <c r="IV9" s="13">
        <f t="shared" si="2"/>
        <v>0</v>
      </c>
      <c r="IW9" s="13">
        <f t="shared" si="3"/>
        <v>0</v>
      </c>
      <c r="IX9" s="13">
        <f t="shared" si="4"/>
        <v>0</v>
      </c>
      <c r="IY9" s="13">
        <f t="shared" si="5"/>
        <v>0</v>
      </c>
      <c r="IZ9" s="13">
        <f t="shared" si="6"/>
        <v>0</v>
      </c>
      <c r="JA9" s="21">
        <f t="shared" si="7"/>
        <v>0</v>
      </c>
      <c r="JC9" s="44" t="str">
        <f t="shared" si="8"/>
        <v>Yes!</v>
      </c>
      <c r="JD9" s="51" t="str">
        <f t="shared" si="9"/>
        <v>Yes!</v>
      </c>
      <c r="JE9" s="51" t="str">
        <f t="shared" si="10"/>
        <v/>
      </c>
      <c r="JF9" s="51" t="str">
        <f>IF(ISBLANK(F9),IF(JE9="x",IF(AND(((IU9+(IV9-$JK$6))&gt;=$JJ$6),(IV9&gt;=$JK$6),OR(IW9&gt;=$JL$6,H9="x"),IY9),"Yes!",""),IF(AND(JE9="Yes!",JD9="x"),IF(AND(((IU9+(IV9-($JK5+$JK6)))&gt;=$JJ$6+$JJ$5),(IV9&gt;=$JK$6+$JK$5),OR(IW9&gt;=($JL$6+$JL$5),H9="x"),IX9,IY9),"Yes!",""),IF(AND(JE9="Yes!",JD9="Yes!"),IF(AND((IU9+(IV9-($JK$6+$JK$5+$JK$4))&gt;=$JJ$6+$JJ$5+$JJ$4),(IV9&gt;=$JK$6+$JK$5+$JK$4),OR(IW9&gt;=($JL$6+$JL$5+$JL$4),H9="x"),IX9,IY9),"Yes!",""),""))),"x")</f>
        <v/>
      </c>
      <c r="JG9" s="52" t="str">
        <f t="shared" si="11"/>
        <v/>
      </c>
    </row>
    <row r="10" spans="1:279" ht="15.5">
      <c r="A10" s="169" t="s">
        <v>754</v>
      </c>
      <c r="B10" s="35" t="s">
        <v>755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12"/>
      <c r="AX10" s="112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10"/>
      <c r="BL10" s="112"/>
      <c r="BM10" s="112"/>
      <c r="BN10" s="112"/>
      <c r="BO10" s="109"/>
      <c r="BP10" s="109"/>
      <c r="BQ10" s="113"/>
      <c r="BR10" s="113"/>
      <c r="BS10" s="109"/>
      <c r="BT10" s="112"/>
      <c r="BU10" s="112"/>
      <c r="BV10" s="112"/>
      <c r="BW10" s="112"/>
      <c r="BX10" s="109"/>
      <c r="BY10" s="112"/>
      <c r="BZ10" s="112"/>
      <c r="CA10" s="109"/>
      <c r="CB10" s="109"/>
      <c r="CC10" s="112"/>
      <c r="CD10" s="109"/>
      <c r="CE10" s="109"/>
      <c r="CF10" s="109"/>
      <c r="CG10" s="109"/>
      <c r="CH10" s="109"/>
      <c r="CI10" s="112"/>
      <c r="CJ10" s="112"/>
      <c r="CK10" s="109"/>
      <c r="CL10" s="112"/>
      <c r="CM10" s="109"/>
      <c r="CN10" s="112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12"/>
      <c r="DA10" s="109"/>
      <c r="DB10" s="112"/>
      <c r="DC10" s="109"/>
      <c r="DD10" s="109"/>
      <c r="DE10" s="112"/>
      <c r="DF10" s="109"/>
      <c r="DG10" s="109"/>
      <c r="DH10" s="109"/>
      <c r="DI10" s="109"/>
      <c r="DJ10" s="109"/>
      <c r="DK10" s="109"/>
      <c r="DL10" s="109"/>
      <c r="DM10" s="109"/>
      <c r="DN10" s="109"/>
      <c r="DO10" s="147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12"/>
      <c r="EC10" s="109"/>
      <c r="ED10" s="112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12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77">
        <f t="shared" si="0"/>
        <v>0</v>
      </c>
      <c r="IU10" s="13">
        <f t="shared" si="1"/>
        <v>0</v>
      </c>
      <c r="IV10" s="13">
        <f t="shared" si="2"/>
        <v>0</v>
      </c>
      <c r="IW10" s="13">
        <f t="shared" si="3"/>
        <v>0</v>
      </c>
      <c r="IX10" s="13">
        <f t="shared" si="4"/>
        <v>0</v>
      </c>
      <c r="IY10" s="13">
        <f t="shared" si="5"/>
        <v>0</v>
      </c>
      <c r="IZ10" s="13">
        <f t="shared" si="6"/>
        <v>0</v>
      </c>
      <c r="JA10" s="21">
        <f t="shared" si="7"/>
        <v>0</v>
      </c>
      <c r="JC10" s="44" t="str">
        <f t="shared" si="8"/>
        <v>Yes!</v>
      </c>
      <c r="JD10" s="51" t="str">
        <f t="shared" si="9"/>
        <v>Yes!</v>
      </c>
      <c r="JE10" s="51" t="str">
        <f t="shared" si="10"/>
        <v/>
      </c>
      <c r="JF10" s="51" t="str">
        <f>IF(ISBLANK(F10),IF(JE10="x",IF(AND(((IU10+(IV10-$JK$6))&gt;=$JJ$6),(IV10&gt;=$JK$6),OR(IW10&gt;=$JL$6,H10="x"),IY10),"Yes!",""),IF(AND(JE10="Yes!",JD10="x"),IF(AND(((IU10+(IV10-($JK6+$JK7)))&gt;=$JJ$6+$JJ$5),(IV10&gt;=$JK$6+$JK$5),OR(IW10&gt;=($JL$6+$JL$5),H10="x"),IX10,IY10),"Yes!",""),IF(AND(JE10="Yes!",JD10="Yes!"),IF(AND((IU10+(IV10-($JK$6+$JK$5+$JK$4))&gt;=$JJ$6+$JJ$5+$JJ$4),(IV10&gt;=$JK$6+$JK$5+$JK$4),OR(IW10&gt;=($JL$6+$JL$5+$JL$4),H10="x"),IX10,IY10),"Yes!",""),""))),"x")</f>
        <v/>
      </c>
      <c r="JG10" s="52" t="str">
        <f t="shared" si="11"/>
        <v/>
      </c>
    </row>
    <row r="11" spans="1:279" ht="15.5">
      <c r="A11" s="169" t="s">
        <v>756</v>
      </c>
      <c r="B11" s="35" t="s">
        <v>757</v>
      </c>
      <c r="C11" s="85"/>
      <c r="D11" s="85"/>
      <c r="E11" s="85"/>
      <c r="F11" s="85"/>
      <c r="G11" s="86"/>
      <c r="H11" s="108"/>
      <c r="I11" s="227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12"/>
      <c r="AX11" s="112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10"/>
      <c r="BL11" s="112"/>
      <c r="BM11" s="112"/>
      <c r="BN11" s="112"/>
      <c r="BO11" s="109"/>
      <c r="BP11" s="109"/>
      <c r="BQ11" s="113"/>
      <c r="BR11" s="113"/>
      <c r="BS11" s="109"/>
      <c r="BT11" s="112"/>
      <c r="BU11" s="112"/>
      <c r="BV11" s="112"/>
      <c r="BW11" s="112"/>
      <c r="BX11" s="109"/>
      <c r="BY11" s="112"/>
      <c r="BZ11" s="112"/>
      <c r="CA11" s="109"/>
      <c r="CB11" s="109"/>
      <c r="CC11" s="112"/>
      <c r="CD11" s="109"/>
      <c r="CE11" s="109"/>
      <c r="CF11" s="109"/>
      <c r="CG11" s="109"/>
      <c r="CH11" s="109"/>
      <c r="CI11" s="112"/>
      <c r="CJ11" s="112"/>
      <c r="CK11" s="109"/>
      <c r="CL11" s="112"/>
      <c r="CM11" s="109"/>
      <c r="CN11" s="112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12"/>
      <c r="DA11" s="109"/>
      <c r="DB11" s="112"/>
      <c r="DC11" s="109"/>
      <c r="DD11" s="109"/>
      <c r="DE11" s="112"/>
      <c r="DF11" s="109"/>
      <c r="DG11" s="109"/>
      <c r="DH11" s="109"/>
      <c r="DI11" s="109"/>
      <c r="DJ11" s="109"/>
      <c r="DK11" s="109"/>
      <c r="DL11" s="109"/>
      <c r="DM11" s="109"/>
      <c r="DN11" s="109"/>
      <c r="DO11" s="147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12"/>
      <c r="EC11" s="109"/>
      <c r="ED11" s="112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12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77">
        <f t="shared" si="0"/>
        <v>0</v>
      </c>
      <c r="IU11" s="13">
        <f t="shared" si="1"/>
        <v>0</v>
      </c>
      <c r="IV11" s="13">
        <f t="shared" si="2"/>
        <v>0</v>
      </c>
      <c r="IW11" s="13">
        <f t="shared" si="3"/>
        <v>0</v>
      </c>
      <c r="IX11" s="13">
        <f t="shared" si="4"/>
        <v>0</v>
      </c>
      <c r="IY11" s="13">
        <f t="shared" si="5"/>
        <v>0</v>
      </c>
      <c r="IZ11" s="13">
        <f t="shared" si="6"/>
        <v>0</v>
      </c>
      <c r="JA11" s="21">
        <f t="shared" si="7"/>
        <v>0</v>
      </c>
      <c r="JC11" s="44" t="str">
        <f t="shared" si="8"/>
        <v>Yes!</v>
      </c>
      <c r="JD11" s="51" t="str">
        <f t="shared" si="9"/>
        <v>Yes!</v>
      </c>
      <c r="JE11" s="51" t="str">
        <f t="shared" si="10"/>
        <v/>
      </c>
      <c r="JF11" s="51" t="str">
        <f>IF(ISBLANK(F11),IF(JE11="x",IF(AND(((IU11+(IV11-$JK$6))&gt;=$JJ$6),(IV11&gt;=$JK$6),OR(IW11&gt;=$JL$6,H11="x"),IY11),"Yes!",""),IF(AND(JE11="Yes!",JD11="x"),IF(AND(((IU11+(IV11-($JK9+$JK10)))&gt;=$JJ$6+$JJ$5),(IV11&gt;=$JK$6+$JK$5),OR(IW11&gt;=($JL$6+$JL$5),H11="x"),IX11,IY11),"Yes!",""),IF(AND(JE11="Yes!",JD11="Yes!"),IF(AND((IU11+(IV11-($JK$6+$JK$5+$JK$4))&gt;=$JJ$6+$JJ$5+$JJ$4),(IV11&gt;=$JK$6+$JK$5+$JK$4),OR(IW11&gt;=($JL$6+$JL$5+$JL$4),H11="x"),IX11,IY11),"Yes!",""),""))),"x")</f>
        <v/>
      </c>
      <c r="JG11" s="52" t="str">
        <f t="shared" si="11"/>
        <v/>
      </c>
    </row>
    <row r="12" spans="1:279" ht="15.5">
      <c r="A12" s="169" t="s">
        <v>756</v>
      </c>
      <c r="B12" s="35" t="s">
        <v>758</v>
      </c>
      <c r="C12" s="85"/>
      <c r="D12" s="85"/>
      <c r="E12" s="85"/>
      <c r="F12" s="85"/>
      <c r="G12" s="86"/>
      <c r="H12" s="108"/>
      <c r="I12" s="227"/>
      <c r="J12" s="108"/>
      <c r="K12" s="108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109"/>
      <c r="AQ12" s="109"/>
      <c r="AR12" s="227"/>
      <c r="AS12" s="109"/>
      <c r="AT12" s="227"/>
      <c r="AU12" s="227"/>
      <c r="AV12" s="109"/>
      <c r="AW12" s="112"/>
      <c r="AX12" s="112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10"/>
      <c r="BL12" s="112"/>
      <c r="BM12" s="112"/>
      <c r="BN12" s="112"/>
      <c r="BO12" s="109"/>
      <c r="BP12" s="109"/>
      <c r="BQ12" s="113"/>
      <c r="BR12" s="113"/>
      <c r="BS12" s="109"/>
      <c r="BT12" s="112"/>
      <c r="BU12" s="112"/>
      <c r="BV12" s="112"/>
      <c r="BW12" s="112"/>
      <c r="BX12" s="109"/>
      <c r="BY12" s="112"/>
      <c r="BZ12" s="112"/>
      <c r="CA12" s="109"/>
      <c r="CB12" s="109"/>
      <c r="CC12" s="112"/>
      <c r="CD12" s="109"/>
      <c r="CE12" s="109"/>
      <c r="CF12" s="109"/>
      <c r="CG12" s="109"/>
      <c r="CH12" s="109"/>
      <c r="CI12" s="112"/>
      <c r="CJ12" s="112"/>
      <c r="CK12" s="109"/>
      <c r="CL12" s="112"/>
      <c r="CM12" s="109"/>
      <c r="CN12" s="112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12"/>
      <c r="DA12" s="109"/>
      <c r="DB12" s="112"/>
      <c r="DC12" s="109"/>
      <c r="DD12" s="109"/>
      <c r="DE12" s="112"/>
      <c r="DF12" s="109"/>
      <c r="DG12" s="109"/>
      <c r="DH12" s="109"/>
      <c r="DI12" s="109"/>
      <c r="DJ12" s="109"/>
      <c r="DK12" s="109"/>
      <c r="DL12" s="109"/>
      <c r="DM12" s="109"/>
      <c r="DN12" s="109"/>
      <c r="DO12" s="147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12"/>
      <c r="EC12" s="109"/>
      <c r="ED12" s="112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12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77">
        <f t="shared" si="0"/>
        <v>0</v>
      </c>
      <c r="IU12" s="13">
        <f t="shared" si="1"/>
        <v>0</v>
      </c>
      <c r="IV12" s="13">
        <f t="shared" si="2"/>
        <v>0</v>
      </c>
      <c r="IW12" s="13">
        <f t="shared" si="3"/>
        <v>0</v>
      </c>
      <c r="IX12" s="13">
        <f t="shared" si="4"/>
        <v>0</v>
      </c>
      <c r="IY12" s="13">
        <f t="shared" si="5"/>
        <v>0</v>
      </c>
      <c r="IZ12" s="13">
        <f t="shared" si="6"/>
        <v>0</v>
      </c>
      <c r="JA12" s="21">
        <f t="shared" si="7"/>
        <v>0</v>
      </c>
      <c r="JC12" s="44" t="str">
        <f t="shared" si="8"/>
        <v>Yes!</v>
      </c>
      <c r="JD12" s="51" t="str">
        <f t="shared" si="9"/>
        <v>Yes!</v>
      </c>
      <c r="JE12" s="51" t="str">
        <f t="shared" si="10"/>
        <v/>
      </c>
      <c r="JF12" s="51" t="str">
        <f>IF(ISBLANK(F12),IF(JE12="x",IF(AND(((IU12+(IV12-$JK$6))&gt;=$JJ$6),(IV12&gt;=$JK$6),OR(IW12&gt;=$JL$6,H12="x"),IY12),"Yes!",""),IF(AND(JE12="Yes!",JD12="x"),IF(AND(((IU12+(IV12-($JK10+#REF!)))&gt;=$JJ$6+$JJ$5),(IV12&gt;=$JK$6+$JK$5),OR(IW12&gt;=($JL$6+$JL$5),H12="x"),IX12,IY12),"Yes!",""),IF(AND(JE12="Yes!",JD12="Yes!"),IF(AND((IU12+(IV12-($JK$6+$JK$5+$JK$4))&gt;=$JJ$6+$JJ$5+$JJ$4),(IV12&gt;=$JK$6+$JK$5+$JK$4),OR(IW12&gt;=($JL$6+$JL$5+$JL$4),H12="x"),IX12,IY12),"Yes!",""),""))),"x")</f>
        <v/>
      </c>
      <c r="JG12" s="52" t="str">
        <f t="shared" si="11"/>
        <v/>
      </c>
    </row>
    <row r="13" spans="1:279" ht="15.5">
      <c r="A13" s="169" t="s">
        <v>759</v>
      </c>
      <c r="B13" s="35" t="s">
        <v>760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109"/>
      <c r="AQ13" s="109"/>
      <c r="AR13" s="227"/>
      <c r="AS13" s="109"/>
      <c r="AT13" s="227"/>
      <c r="AU13" s="227"/>
      <c r="AV13" s="109"/>
      <c r="AW13" s="112"/>
      <c r="AX13" s="112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10"/>
      <c r="BL13" s="112"/>
      <c r="BM13" s="112"/>
      <c r="BN13" s="112"/>
      <c r="BO13" s="109"/>
      <c r="BP13" s="109"/>
      <c r="BQ13" s="113"/>
      <c r="BR13" s="113"/>
      <c r="BS13" s="109"/>
      <c r="BT13" s="112"/>
      <c r="BU13" s="112"/>
      <c r="BV13" s="112"/>
      <c r="BW13" s="112"/>
      <c r="BX13" s="109"/>
      <c r="BY13" s="112"/>
      <c r="BZ13" s="112"/>
      <c r="CA13" s="109"/>
      <c r="CB13" s="109"/>
      <c r="CC13" s="112"/>
      <c r="CD13" s="109"/>
      <c r="CE13" s="109"/>
      <c r="CF13" s="109"/>
      <c r="CG13" s="109"/>
      <c r="CH13" s="109"/>
      <c r="CI13" s="112"/>
      <c r="CJ13" s="112"/>
      <c r="CK13" s="109"/>
      <c r="CL13" s="112"/>
      <c r="CM13" s="109"/>
      <c r="CN13" s="112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12"/>
      <c r="DA13" s="109"/>
      <c r="DB13" s="112"/>
      <c r="DC13" s="109"/>
      <c r="DD13" s="109"/>
      <c r="DE13" s="112"/>
      <c r="DF13" s="109"/>
      <c r="DG13" s="109"/>
      <c r="DH13" s="109"/>
      <c r="DI13" s="109"/>
      <c r="DJ13" s="109"/>
      <c r="DK13" s="109"/>
      <c r="DL13" s="109"/>
      <c r="DM13" s="109"/>
      <c r="DN13" s="109"/>
      <c r="DO13" s="147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12"/>
      <c r="EC13" s="109"/>
      <c r="ED13" s="112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12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77">
        <f t="shared" si="0"/>
        <v>0</v>
      </c>
      <c r="IU13" s="13">
        <f t="shared" si="1"/>
        <v>0</v>
      </c>
      <c r="IV13" s="13">
        <f t="shared" si="2"/>
        <v>0</v>
      </c>
      <c r="IW13" s="13">
        <f t="shared" si="3"/>
        <v>0</v>
      </c>
      <c r="IX13" s="13">
        <f t="shared" si="4"/>
        <v>0</v>
      </c>
      <c r="IY13" s="13">
        <f t="shared" si="5"/>
        <v>0</v>
      </c>
      <c r="IZ13" s="13">
        <f t="shared" si="6"/>
        <v>0</v>
      </c>
      <c r="JA13" s="21">
        <f t="shared" si="7"/>
        <v>0</v>
      </c>
      <c r="JC13" s="44" t="str">
        <f t="shared" si="8"/>
        <v>Yes!</v>
      </c>
      <c r="JD13" s="51" t="str">
        <f t="shared" si="9"/>
        <v>Yes!</v>
      </c>
      <c r="JE13" s="51" t="str">
        <f t="shared" si="10"/>
        <v/>
      </c>
      <c r="JF13" s="51" t="str">
        <f>IF(ISBLANK(F13),IF(JE13="x",IF(AND(((IU13+(IV13-$JK$6))&gt;=$JJ$6),(IV13&gt;=$JK$6),OR(IW13&gt;=$JL$6,H13="x"),IY13),"Yes!",""),IF(AND(JE13="Yes!",JD13="x"),IF(AND(((IU13+(IV13-($JK9+$JK10)))&gt;=$JJ$6+$JJ$5),(IV13&gt;=$JK$6+$JK$5),OR(IW13&gt;=($JL$6+$JL$5),H13="x"),IX13,IY13),"Yes!",""),IF(AND(JE13="Yes!",JD13="Yes!"),IF(AND((IU13+(IV13-($JK$6+$JK$5+$JK$4))&gt;=$JJ$6+$JJ$5+$JJ$4),(IV13&gt;=$JK$6+$JK$5+$JK$4),OR(IW13&gt;=($JL$6+$JL$5+$JL$4),H13="x"),IX13,IY13),"Yes!",""),""))),"x")</f>
        <v/>
      </c>
      <c r="JG13" s="52" t="str">
        <f t="shared" si="11"/>
        <v/>
      </c>
    </row>
    <row r="14" spans="1:279" ht="15.5">
      <c r="A14" s="169" t="s">
        <v>759</v>
      </c>
      <c r="B14" s="35" t="s">
        <v>104</v>
      </c>
      <c r="C14" s="85"/>
      <c r="D14" s="85"/>
      <c r="E14" s="85"/>
      <c r="F14" s="85"/>
      <c r="G14" s="86"/>
      <c r="H14" s="108"/>
      <c r="I14" s="227"/>
      <c r="J14" s="108"/>
      <c r="K14" s="108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109"/>
      <c r="AQ14" s="109"/>
      <c r="AR14" s="227"/>
      <c r="AS14" s="109"/>
      <c r="AT14" s="227"/>
      <c r="AU14" s="227"/>
      <c r="AV14" s="109"/>
      <c r="AW14" s="112"/>
      <c r="AX14" s="112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10"/>
      <c r="BL14" s="112"/>
      <c r="BM14" s="112"/>
      <c r="BN14" s="112"/>
      <c r="BO14" s="109"/>
      <c r="BP14" s="109"/>
      <c r="BQ14" s="113"/>
      <c r="BR14" s="113"/>
      <c r="BS14" s="109"/>
      <c r="BT14" s="112"/>
      <c r="BU14" s="112"/>
      <c r="BV14" s="112"/>
      <c r="BW14" s="112"/>
      <c r="BX14" s="109"/>
      <c r="BY14" s="112"/>
      <c r="BZ14" s="112"/>
      <c r="CA14" s="109"/>
      <c r="CB14" s="109"/>
      <c r="CC14" s="112"/>
      <c r="CD14" s="109"/>
      <c r="CE14" s="109"/>
      <c r="CF14" s="109"/>
      <c r="CG14" s="109"/>
      <c r="CH14" s="109"/>
      <c r="CI14" s="112"/>
      <c r="CJ14" s="112"/>
      <c r="CK14" s="109"/>
      <c r="CL14" s="112"/>
      <c r="CM14" s="109"/>
      <c r="CN14" s="112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12"/>
      <c r="DA14" s="109"/>
      <c r="DB14" s="112"/>
      <c r="DC14" s="109"/>
      <c r="DD14" s="109"/>
      <c r="DE14" s="112"/>
      <c r="DF14" s="109"/>
      <c r="DG14" s="109"/>
      <c r="DH14" s="109"/>
      <c r="DI14" s="109"/>
      <c r="DJ14" s="109"/>
      <c r="DK14" s="109"/>
      <c r="DL14" s="109"/>
      <c r="DM14" s="109"/>
      <c r="DN14" s="109"/>
      <c r="DO14" s="147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12"/>
      <c r="EC14" s="109"/>
      <c r="ED14" s="112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12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77">
        <f t="shared" si="0"/>
        <v>0</v>
      </c>
      <c r="IU14" s="13">
        <f t="shared" si="1"/>
        <v>0</v>
      </c>
      <c r="IV14" s="13">
        <f t="shared" si="2"/>
        <v>0</v>
      </c>
      <c r="IW14" s="13">
        <f t="shared" si="3"/>
        <v>0</v>
      </c>
      <c r="IX14" s="13">
        <f t="shared" si="4"/>
        <v>0</v>
      </c>
      <c r="IY14" s="13">
        <f t="shared" si="5"/>
        <v>0</v>
      </c>
      <c r="IZ14" s="13">
        <f t="shared" si="6"/>
        <v>0</v>
      </c>
      <c r="JA14" s="21">
        <f t="shared" si="7"/>
        <v>0</v>
      </c>
      <c r="JC14" s="44" t="str">
        <f t="shared" si="8"/>
        <v>Yes!</v>
      </c>
      <c r="JD14" s="51" t="str">
        <f t="shared" si="9"/>
        <v>Yes!</v>
      </c>
      <c r="JE14" s="51" t="str">
        <f t="shared" si="10"/>
        <v/>
      </c>
      <c r="JF14" s="51" t="str">
        <f>IF(ISBLANK(F14),IF(JE14="x",IF(AND(((IU14+(IV14-$JK$6))&gt;=$JJ$6),(IV14&gt;=$JK$6),OR(IW14&gt;=$JL$6,H14="x"),IY14),"Yes!",""),IF(AND(JE14="Yes!",JD14="x"),IF(AND(((IU14+(IV14-($JK10+$JK11)))&gt;=$JJ$6+$JJ$5),(IV14&gt;=$JK$6+$JK$5),OR(IW14&gt;=($JL$6+$JL$5),H14="x"),IX14,IY14),"Yes!",""),IF(AND(JE14="Yes!",JD14="Yes!"),IF(AND((IU14+(IV14-($JK$6+$JK$5+$JK$4))&gt;=$JJ$6+$JJ$5+$JJ$4),(IV14&gt;=$JK$6+$JK$5+$JK$4),OR(IW14&gt;=($JL$6+$JL$5+$JL$4),H14="x"),IX14,IY14),"Yes!",""),""))),"x")</f>
        <v/>
      </c>
      <c r="JG14" s="52" t="str">
        <f t="shared" si="11"/>
        <v/>
      </c>
    </row>
    <row r="15" spans="1:279" ht="15.5">
      <c r="A15" s="169" t="s">
        <v>761</v>
      </c>
      <c r="B15" s="35" t="s">
        <v>174</v>
      </c>
      <c r="C15" s="85"/>
      <c r="D15" s="85"/>
      <c r="E15" s="85"/>
      <c r="F15" s="85"/>
      <c r="G15" s="86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109"/>
      <c r="AQ15" s="109"/>
      <c r="AR15" s="227"/>
      <c r="AS15" s="109"/>
      <c r="AT15" s="227"/>
      <c r="AU15" s="227"/>
      <c r="AV15" s="109"/>
      <c r="AW15" s="112"/>
      <c r="AX15" s="112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10"/>
      <c r="BL15" s="112"/>
      <c r="BM15" s="112"/>
      <c r="BN15" s="112"/>
      <c r="BO15" s="109"/>
      <c r="BP15" s="109"/>
      <c r="BQ15" s="113"/>
      <c r="BR15" s="113"/>
      <c r="BS15" s="109"/>
      <c r="BT15" s="112"/>
      <c r="BU15" s="112"/>
      <c r="BV15" s="112"/>
      <c r="BW15" s="112"/>
      <c r="BX15" s="109"/>
      <c r="BY15" s="112"/>
      <c r="BZ15" s="112"/>
      <c r="CA15" s="109"/>
      <c r="CB15" s="109"/>
      <c r="CC15" s="112"/>
      <c r="CD15" s="109"/>
      <c r="CE15" s="109"/>
      <c r="CF15" s="109"/>
      <c r="CG15" s="109"/>
      <c r="CH15" s="109"/>
      <c r="CI15" s="112"/>
      <c r="CJ15" s="112"/>
      <c r="CK15" s="109"/>
      <c r="CL15" s="112"/>
      <c r="CM15" s="109"/>
      <c r="CN15" s="112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12"/>
      <c r="DA15" s="109"/>
      <c r="DB15" s="112"/>
      <c r="DC15" s="109"/>
      <c r="DD15" s="109"/>
      <c r="DE15" s="112"/>
      <c r="DF15" s="109"/>
      <c r="DG15" s="109"/>
      <c r="DH15" s="109"/>
      <c r="DI15" s="109"/>
      <c r="DJ15" s="109"/>
      <c r="DK15" s="109"/>
      <c r="DL15" s="109"/>
      <c r="DM15" s="109"/>
      <c r="DN15" s="109"/>
      <c r="DO15" s="147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12"/>
      <c r="EC15" s="109"/>
      <c r="ED15" s="112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12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77">
        <f t="shared" si="0"/>
        <v>0</v>
      </c>
      <c r="IU15" s="13">
        <f t="shared" si="1"/>
        <v>0</v>
      </c>
      <c r="IV15" s="13">
        <f t="shared" si="2"/>
        <v>0</v>
      </c>
      <c r="IW15" s="13">
        <f t="shared" si="3"/>
        <v>0</v>
      </c>
      <c r="IX15" s="13">
        <f t="shared" si="4"/>
        <v>0</v>
      </c>
      <c r="IY15" s="13">
        <f t="shared" si="5"/>
        <v>0</v>
      </c>
      <c r="IZ15" s="13">
        <f t="shared" si="6"/>
        <v>0</v>
      </c>
      <c r="JA15" s="21">
        <f t="shared" si="7"/>
        <v>0</v>
      </c>
      <c r="JC15" s="44" t="str">
        <f t="shared" si="8"/>
        <v>Yes!</v>
      </c>
      <c r="JD15" s="51" t="str">
        <f t="shared" si="9"/>
        <v>Yes!</v>
      </c>
      <c r="JE15" s="51" t="str">
        <f t="shared" si="10"/>
        <v/>
      </c>
      <c r="JF15" s="51" t="str">
        <f t="shared" ref="JF15" si="13">IF(ISBLANK(F15),IF(JE15="x",IF(AND(((IU15+(IV15-$JK$6))&gt;=$JJ$6),(IV15&gt;=$JK$6),OR(IW15&gt;=$JL$6,H15="x"),IY15),"Yes!",""),IF(AND(JE15="Yes!",JD15="x"),IF(AND(((IU15+(IV15-($JK12+$JK13)))&gt;=$JJ$6+$JJ$5),(IV15&gt;=$JK$6+$JK$5),OR(IW15&gt;=($JL$6+$JL$5),H15="x"),IX15,IY15),"Yes!",""),IF(AND(JE15="Yes!",JD15="Yes!"),IF(AND((IU15+(IV15-($JK$6+$JK$5+$JK$4))&gt;=$JJ$6+$JJ$5+$JJ$4),(IV15&gt;=$JK$6+$JK$5+$JK$4),OR(IW15&gt;=($JL$6+$JL$5+$JL$4),H15="x"),IX15,IY15),"Yes!",""),""))),"x")</f>
        <v/>
      </c>
      <c r="JG15" s="52" t="str">
        <f t="shared" si="11"/>
        <v/>
      </c>
    </row>
    <row r="16" spans="1:279" ht="15.5">
      <c r="A16" s="169" t="s">
        <v>762</v>
      </c>
      <c r="B16" s="35" t="s">
        <v>171</v>
      </c>
      <c r="C16" s="85"/>
      <c r="D16" s="85"/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109"/>
      <c r="AQ16" s="109"/>
      <c r="AR16" s="227"/>
      <c r="AS16" s="109"/>
      <c r="AT16" s="227"/>
      <c r="AU16" s="227"/>
      <c r="AV16" s="109"/>
      <c r="AW16" s="112"/>
      <c r="AX16" s="112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10"/>
      <c r="BL16" s="112"/>
      <c r="BM16" s="112"/>
      <c r="BN16" s="112"/>
      <c r="BO16" s="109"/>
      <c r="BP16" s="109"/>
      <c r="BQ16" s="113"/>
      <c r="BR16" s="113"/>
      <c r="BS16" s="109"/>
      <c r="BT16" s="112"/>
      <c r="BU16" s="112"/>
      <c r="BV16" s="112"/>
      <c r="BW16" s="112"/>
      <c r="BX16" s="109"/>
      <c r="BY16" s="112"/>
      <c r="BZ16" s="112"/>
      <c r="CA16" s="109"/>
      <c r="CB16" s="109"/>
      <c r="CC16" s="112"/>
      <c r="CD16" s="109"/>
      <c r="CE16" s="109"/>
      <c r="CF16" s="109"/>
      <c r="CG16" s="109"/>
      <c r="CH16" s="109"/>
      <c r="CI16" s="112"/>
      <c r="CJ16" s="112"/>
      <c r="CK16" s="109"/>
      <c r="CL16" s="112"/>
      <c r="CM16" s="109"/>
      <c r="CN16" s="112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12"/>
      <c r="DA16" s="109"/>
      <c r="DB16" s="112"/>
      <c r="DC16" s="109"/>
      <c r="DD16" s="109"/>
      <c r="DE16" s="112"/>
      <c r="DF16" s="109"/>
      <c r="DG16" s="109"/>
      <c r="DH16" s="109"/>
      <c r="DI16" s="109"/>
      <c r="DJ16" s="109"/>
      <c r="DK16" s="109"/>
      <c r="DL16" s="109"/>
      <c r="DM16" s="109"/>
      <c r="DN16" s="109"/>
      <c r="DO16" s="147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12"/>
      <c r="EC16" s="109"/>
      <c r="ED16" s="112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12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77">
        <f t="shared" si="0"/>
        <v>0</v>
      </c>
      <c r="IU16" s="13">
        <f t="shared" si="1"/>
        <v>0</v>
      </c>
      <c r="IV16" s="13">
        <f t="shared" si="2"/>
        <v>0</v>
      </c>
      <c r="IW16" s="13">
        <f t="shared" si="3"/>
        <v>0</v>
      </c>
      <c r="IX16" s="13">
        <f t="shared" si="4"/>
        <v>0</v>
      </c>
      <c r="IY16" s="13">
        <f t="shared" si="5"/>
        <v>0</v>
      </c>
      <c r="IZ16" s="13">
        <f t="shared" si="6"/>
        <v>0</v>
      </c>
      <c r="JA16" s="21">
        <f t="shared" si="7"/>
        <v>0</v>
      </c>
      <c r="JC16" s="44" t="str">
        <f t="shared" si="8"/>
        <v>Yes!</v>
      </c>
      <c r="JD16" s="51" t="str">
        <f t="shared" si="9"/>
        <v>Yes!</v>
      </c>
      <c r="JE16" s="51" t="str">
        <f t="shared" si="10"/>
        <v/>
      </c>
      <c r="JF16" s="51" t="str">
        <f>IF(ISBLANK(F16),IF(JE16="x",IF(AND(((IU16+(IV16-$JK$6))&gt;=$JJ$6),(IV16&gt;=$JK$6),OR(IW16&gt;=$JL$6,H16="x"),IY16),"Yes!",""),IF(AND(JE16="Yes!",JD16="x"),IF(AND(((IU16+(IV16-($JK12+$JK13)))&gt;=$JJ$6+$JJ$5),(IV16&gt;=$JK$6+$JK$5),OR(IW16&gt;=($JL$6+$JL$5),H16="x"),IX16,IY16),"Yes!",""),IF(AND(JE16="Yes!",JD16="Yes!"),IF(AND((IU16+(IV16-($JK$6+$JK$5+$JK$4))&gt;=$JJ$6+$JJ$5+$JJ$4),(IV16&gt;=$JK$6+$JK$5+$JK$4),OR(IW16&gt;=($JL$6+$JL$5+$JL$4),H16="x"),IX16,IY16),"Yes!",""),""))),"x")</f>
        <v/>
      </c>
      <c r="JG16" s="52" t="str">
        <f t="shared" si="11"/>
        <v/>
      </c>
    </row>
    <row r="17" spans="1:268" ht="15.5">
      <c r="A17" s="169" t="s">
        <v>763</v>
      </c>
      <c r="B17" s="35" t="s">
        <v>569</v>
      </c>
      <c r="C17" s="85"/>
      <c r="D17" s="85"/>
      <c r="E17" s="85"/>
      <c r="F17" s="85"/>
      <c r="G17" s="86"/>
      <c r="H17" s="108"/>
      <c r="I17" s="227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12"/>
      <c r="AX17" s="112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10"/>
      <c r="BL17" s="112"/>
      <c r="BM17" s="112"/>
      <c r="BN17" s="112"/>
      <c r="BO17" s="109"/>
      <c r="BP17" s="109"/>
      <c r="BQ17" s="113"/>
      <c r="BR17" s="158"/>
      <c r="BS17" s="109"/>
      <c r="BT17" s="112"/>
      <c r="BU17" s="112"/>
      <c r="BV17" s="112"/>
      <c r="BW17" s="112"/>
      <c r="BX17" s="109"/>
      <c r="BY17" s="112"/>
      <c r="BZ17" s="112"/>
      <c r="CA17" s="109"/>
      <c r="CB17" s="109"/>
      <c r="CC17" s="112"/>
      <c r="CD17" s="109"/>
      <c r="CE17" s="109"/>
      <c r="CF17" s="109"/>
      <c r="CG17" s="109"/>
      <c r="CH17" s="109"/>
      <c r="CI17" s="112"/>
      <c r="CJ17" s="112"/>
      <c r="CK17" s="109"/>
      <c r="CL17" s="112"/>
      <c r="CM17" s="109"/>
      <c r="CN17" s="112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12"/>
      <c r="DA17" s="109"/>
      <c r="DB17" s="112"/>
      <c r="DC17" s="109"/>
      <c r="DD17" s="109"/>
      <c r="DE17" s="112"/>
      <c r="DF17" s="109"/>
      <c r="DG17" s="109"/>
      <c r="DH17" s="109"/>
      <c r="DI17" s="109"/>
      <c r="DJ17" s="109"/>
      <c r="DK17" s="109"/>
      <c r="DL17" s="109"/>
      <c r="DM17" s="109"/>
      <c r="DN17" s="109"/>
      <c r="DO17" s="147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12"/>
      <c r="EC17" s="109"/>
      <c r="ED17" s="112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12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77">
        <f t="shared" si="0"/>
        <v>0</v>
      </c>
      <c r="IU17" s="13">
        <f t="shared" si="1"/>
        <v>0</v>
      </c>
      <c r="IV17" s="13">
        <f t="shared" si="2"/>
        <v>0</v>
      </c>
      <c r="IW17" s="13">
        <f t="shared" si="3"/>
        <v>0</v>
      </c>
      <c r="IX17" s="13">
        <f t="shared" si="4"/>
        <v>0</v>
      </c>
      <c r="IY17" s="13">
        <f t="shared" si="5"/>
        <v>0</v>
      </c>
      <c r="IZ17" s="13">
        <f t="shared" si="6"/>
        <v>0</v>
      </c>
      <c r="JA17" s="21">
        <f t="shared" si="7"/>
        <v>0</v>
      </c>
      <c r="JC17" s="44" t="str">
        <f t="shared" si="8"/>
        <v>Yes!</v>
      </c>
      <c r="JD17" s="51" t="str">
        <f t="shared" si="9"/>
        <v>Yes!</v>
      </c>
      <c r="JE17" s="51" t="str">
        <f t="shared" si="10"/>
        <v/>
      </c>
      <c r="JF17" s="51" t="str">
        <f>IF(ISBLANK(F17),IF(JE17="x",IF(AND(((IU17+(IV17-$JK$6))&gt;=$JJ$6),(IV17&gt;=$JK$6),OR(IW17&gt;=$JL$6,H17="x"),IY17),"Yes!",""),IF(AND(JE17="Yes!",JD17="x"),IF(AND(((IU17+(IV17-($JK12+$JK15)))&gt;=$JJ$6+$JJ$5),(IV17&gt;=$JK$6+$JK$5),OR(IW17&gt;=($JL$6+$JL$5),H17="x"),IX17,IY17),"Yes!",""),IF(AND(JE17="Yes!",JD17="Yes!"),IF(AND((IU17+(IV17-($JK$6+$JK$5+$JK$4))&gt;=$JJ$6+$JJ$5+$JJ$4),(IV17&gt;=$JK$6+$JK$5+$JK$4),OR(IW17&gt;=($JL$6+$JL$5+$JL$4),H17="x"),IX17,IY17),"Yes!",""),""))),"x")</f>
        <v/>
      </c>
      <c r="JG17" s="52" t="str">
        <f t="shared" si="11"/>
        <v/>
      </c>
    </row>
    <row r="18" spans="1:268" ht="15.5">
      <c r="A18" s="169" t="s">
        <v>764</v>
      </c>
      <c r="B18" s="37" t="s">
        <v>765</v>
      </c>
      <c r="C18" s="87"/>
      <c r="D18" s="87"/>
      <c r="E18" s="87"/>
      <c r="F18" s="87"/>
      <c r="G18" s="88"/>
      <c r="H18" s="108"/>
      <c r="I18" s="227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109"/>
      <c r="AQ18" s="109"/>
      <c r="AR18" s="227"/>
      <c r="AS18" s="109"/>
      <c r="AT18" s="227"/>
      <c r="AU18" s="227"/>
      <c r="AV18" s="109"/>
      <c r="AW18" s="112"/>
      <c r="AX18" s="112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10"/>
      <c r="BL18" s="112"/>
      <c r="BM18" s="112"/>
      <c r="BN18" s="112"/>
      <c r="BO18" s="109"/>
      <c r="BP18" s="109"/>
      <c r="BQ18" s="113"/>
      <c r="BR18" s="113"/>
      <c r="BS18" s="109"/>
      <c r="BT18" s="112"/>
      <c r="BU18" s="112"/>
      <c r="BV18" s="112"/>
      <c r="BW18" s="112"/>
      <c r="BX18" s="109"/>
      <c r="BY18" s="112"/>
      <c r="BZ18" s="112"/>
      <c r="CA18" s="109"/>
      <c r="CB18" s="109"/>
      <c r="CC18" s="112"/>
      <c r="CD18" s="109"/>
      <c r="CE18" s="109"/>
      <c r="CF18" s="109"/>
      <c r="CG18" s="109"/>
      <c r="CH18" s="109"/>
      <c r="CI18" s="112"/>
      <c r="CJ18" s="112"/>
      <c r="CK18" s="109"/>
      <c r="CL18" s="112"/>
      <c r="CM18" s="109"/>
      <c r="CN18" s="112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12"/>
      <c r="DA18" s="109"/>
      <c r="DB18" s="112"/>
      <c r="DC18" s="109"/>
      <c r="DD18" s="109"/>
      <c r="DE18" s="112"/>
      <c r="DF18" s="109"/>
      <c r="DG18" s="109"/>
      <c r="DH18" s="109"/>
      <c r="DI18" s="109"/>
      <c r="DJ18" s="109"/>
      <c r="DK18" s="109"/>
      <c r="DL18" s="109"/>
      <c r="DM18" s="109"/>
      <c r="DN18" s="109"/>
      <c r="DO18" s="147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12"/>
      <c r="EC18" s="109"/>
      <c r="ED18" s="112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12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77">
        <f t="shared" si="0"/>
        <v>0</v>
      </c>
      <c r="IU18" s="13">
        <f t="shared" si="1"/>
        <v>0</v>
      </c>
      <c r="IV18" s="13">
        <f t="shared" si="2"/>
        <v>0</v>
      </c>
      <c r="IW18" s="13">
        <f t="shared" si="3"/>
        <v>0</v>
      </c>
      <c r="IX18" s="13">
        <f t="shared" si="4"/>
        <v>0</v>
      </c>
      <c r="IY18" s="13">
        <f t="shared" si="5"/>
        <v>0</v>
      </c>
      <c r="IZ18" s="13">
        <f t="shared" si="6"/>
        <v>0</v>
      </c>
      <c r="JA18" s="21">
        <f t="shared" si="7"/>
        <v>0</v>
      </c>
      <c r="JC18" s="44" t="str">
        <f t="shared" si="8"/>
        <v>Yes!</v>
      </c>
      <c r="JD18" s="51" t="str">
        <f t="shared" si="9"/>
        <v>Yes!</v>
      </c>
      <c r="JE18" s="51" t="str">
        <f t="shared" si="10"/>
        <v/>
      </c>
      <c r="JF18" s="51" t="str">
        <f>IF(ISBLANK(F18),IF(JE18="x",IF(AND(((IU18+(IV18-$JK$6))&gt;=$JJ$6),(IV18&gt;=$JK$6),OR(IW18&gt;=$JL$6,H18="x"),IY18),"Yes!",""),IF(AND(JE18="Yes!",JD18="x"),IF(AND(((IU18+(IV18-($JK15+$JK16)))&gt;=$JJ$6+$JJ$5),(IV18&gt;=$JK$6+$JK$5),OR(IW18&gt;=($JL$6+$JL$5),H18="x"),IX18,IY18),"Yes!",""),IF(AND(JE18="Yes!",JD18="Yes!"),IF(AND((IU18+(IV18-($JK$6+$JK$5+$JK$4))&gt;=$JJ$6+$JJ$5+$JJ$4),(IV18&gt;=$JK$6+$JK$5+$JK$4),OR(IW18&gt;=($JL$6+$JL$5+$JL$4),H18="x"),IX18,IY18),"Yes!",""),""))),"x")</f>
        <v/>
      </c>
      <c r="JG18" s="52" t="str">
        <f t="shared" si="11"/>
        <v/>
      </c>
    </row>
    <row r="19" spans="1:268">
      <c r="A19" s="208" t="s">
        <v>766</v>
      </c>
      <c r="B19" s="38" t="s">
        <v>586</v>
      </c>
      <c r="C19" s="89"/>
      <c r="D19" s="89"/>
      <c r="E19" s="89"/>
      <c r="F19" s="89"/>
      <c r="G19" s="90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77">
        <f t="shared" si="0"/>
        <v>0</v>
      </c>
      <c r="IU19" s="13">
        <f t="shared" si="1"/>
        <v>0</v>
      </c>
      <c r="IV19" s="13">
        <f t="shared" si="2"/>
        <v>0</v>
      </c>
      <c r="IW19" s="13">
        <f t="shared" si="3"/>
        <v>0</v>
      </c>
      <c r="IX19" s="13">
        <f t="shared" si="4"/>
        <v>0</v>
      </c>
      <c r="IY19" s="13">
        <f t="shared" si="5"/>
        <v>0</v>
      </c>
      <c r="IZ19" s="13">
        <f t="shared" si="6"/>
        <v>0</v>
      </c>
      <c r="JA19" s="21">
        <f t="shared" si="7"/>
        <v>0</v>
      </c>
      <c r="JC19" s="44" t="str">
        <f t="shared" si="8"/>
        <v>Yes!</v>
      </c>
      <c r="JD19" s="51" t="str">
        <f t="shared" si="9"/>
        <v>Yes!</v>
      </c>
      <c r="JE19" s="51" t="str">
        <f t="shared" si="10"/>
        <v/>
      </c>
      <c r="JF19" s="51" t="str">
        <f>IF(ISBLANK(F19),IF(JE19="x",IF(AND(((IU19+(IV19-$JK$6))&gt;=$JJ$6),(IV19&gt;=$JK$6),OR(IW19&gt;=$JL$6,H19="x"),IY19),"Yes!",""),IF(AND(JE19="Yes!",JD19="x"),IF(AND(((IU19+(IV19-($JK15+$JK16)))&gt;=$JJ$6+$JJ$5),(IV19&gt;=$JK$6+$JK$5),OR(IW19&gt;=($JL$6+$JL$5),H19="x"),IX19,IY19),"Yes!",""),IF(AND(JE19="Yes!",JD19="Yes!"),IF(AND((IU19+(IV19-($JK$6+$JK$5+$JK$4))&gt;=$JJ$6+$JJ$5+$JJ$4),(IV19&gt;=$JK$6+$JK$5+$JK$4),OR(IW19&gt;=($JL$6+$JL$5+$JL$4),H19="x"),IX19,IY19),"Yes!",""),""))),"x")</f>
        <v/>
      </c>
      <c r="JG19" s="52" t="str">
        <f t="shared" si="11"/>
        <v/>
      </c>
    </row>
    <row r="20" spans="1:268">
      <c r="A20" s="208" t="s">
        <v>767</v>
      </c>
      <c r="B20" s="38" t="s">
        <v>768</v>
      </c>
      <c r="C20" s="89"/>
      <c r="D20" s="89"/>
      <c r="E20" s="89"/>
      <c r="F20" s="89"/>
      <c r="G20" s="90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109"/>
      <c r="AQ20" s="109"/>
      <c r="AR20" s="227"/>
      <c r="AS20" s="109"/>
      <c r="AT20" s="227"/>
      <c r="AU20" s="227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77">
        <f t="shared" si="0"/>
        <v>0</v>
      </c>
      <c r="IU20" s="13">
        <f t="shared" si="1"/>
        <v>0</v>
      </c>
      <c r="IV20" s="13">
        <f t="shared" si="2"/>
        <v>0</v>
      </c>
      <c r="IW20" s="13">
        <f t="shared" si="3"/>
        <v>0</v>
      </c>
      <c r="IX20" s="13">
        <f t="shared" si="4"/>
        <v>0</v>
      </c>
      <c r="IY20" s="13">
        <f t="shared" si="5"/>
        <v>0</v>
      </c>
      <c r="IZ20" s="13">
        <f t="shared" si="6"/>
        <v>0</v>
      </c>
      <c r="JA20" s="21">
        <f t="shared" si="7"/>
        <v>0</v>
      </c>
      <c r="JC20" s="44" t="str">
        <f t="shared" si="8"/>
        <v>Yes!</v>
      </c>
      <c r="JD20" s="51" t="str">
        <f t="shared" si="9"/>
        <v>Yes!</v>
      </c>
      <c r="JE20" s="51" t="str">
        <f t="shared" si="10"/>
        <v/>
      </c>
      <c r="JF20" s="51" t="str">
        <f>IF(ISBLANK(F20),IF(JE20="x",IF(AND(((IU20+(IV20-$JK$6))&gt;=$JJ$6),(IV20&gt;=$JK$6),OR(IW20&gt;=$JL$6,H20="x"),IY20),"Yes!",""),IF(AND(JE20="Yes!",JD20="x"),IF(AND(((IU20+(IV20-($JK16+$JK17)))&gt;=$JJ$6+$JJ$5),(IV20&gt;=$JK$6+$JK$5),OR(IW20&gt;=($JL$6+$JL$5),H20="x"),IX20,IY20),"Yes!",""),IF(AND(JE20="Yes!",JD20="Yes!"),IF(AND((IU20+(IV20-($JK$6+$JK$5+$JK$4))&gt;=$JJ$6+$JJ$5+$JJ$4),(IV20&gt;=$JK$6+$JK$5+$JK$4),OR(IW20&gt;=($JL$6+$JL$5+$JL$4),H20="x"),IX20,IY20),"Yes!",""),""))),"x")</f>
        <v/>
      </c>
      <c r="JG20" s="52" t="str">
        <f t="shared" si="11"/>
        <v/>
      </c>
    </row>
    <row r="21" spans="1:268">
      <c r="A21" s="208" t="s">
        <v>769</v>
      </c>
      <c r="B21" s="38" t="s">
        <v>770</v>
      </c>
      <c r="C21" s="89"/>
      <c r="D21" s="89"/>
      <c r="E21" s="89"/>
      <c r="F21" s="89"/>
      <c r="G21" s="90"/>
      <c r="H21" s="108"/>
      <c r="I21" s="227"/>
      <c r="J21" s="108"/>
      <c r="K21" s="108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109"/>
      <c r="AQ21" s="109"/>
      <c r="AR21" s="227"/>
      <c r="AS21" s="109"/>
      <c r="AT21" s="227"/>
      <c r="AU21" s="227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77">
        <f t="shared" si="0"/>
        <v>0</v>
      </c>
      <c r="IU21" s="13">
        <f t="shared" si="1"/>
        <v>0</v>
      </c>
      <c r="IV21" s="13">
        <f t="shared" si="2"/>
        <v>0</v>
      </c>
      <c r="IW21" s="13">
        <f t="shared" si="3"/>
        <v>0</v>
      </c>
      <c r="IX21" s="13">
        <f t="shared" si="4"/>
        <v>0</v>
      </c>
      <c r="IY21" s="13">
        <f t="shared" si="5"/>
        <v>0</v>
      </c>
      <c r="IZ21" s="13">
        <f t="shared" si="6"/>
        <v>0</v>
      </c>
      <c r="JA21" s="21">
        <f t="shared" si="7"/>
        <v>0</v>
      </c>
      <c r="JC21" s="44" t="str">
        <f t="shared" si="8"/>
        <v>Yes!</v>
      </c>
      <c r="JD21" s="51" t="str">
        <f t="shared" si="9"/>
        <v>Yes!</v>
      </c>
      <c r="JE21" s="51" t="str">
        <f t="shared" si="10"/>
        <v/>
      </c>
      <c r="JF21" s="51" t="str">
        <f t="shared" ref="JF21:JF24" si="14">IF(ISBLANK(F21),IF(JE21="x",IF(AND(((IU21+(IV21-$JK$6))&gt;=$JJ$6),(IV21&gt;=$JK$6),OR(IW21&gt;=$JL$6,H21="x"),IY21),"Yes!",""),IF(AND(JE21="Yes!",JD21="x"),IF(AND(((IU21+(IV21-($JK18+$JK19)))&gt;=$JJ$6+$JJ$5),(IV21&gt;=$JK$6+$JK$5),OR(IW21&gt;=($JL$6+$JL$5),H21="x"),IX21,IY21),"Yes!",""),IF(AND(JE21="Yes!",JD21="Yes!"),IF(AND((IU21+(IV21-($JK$6+$JK$5+$JK$4))&gt;=$JJ$6+$JJ$5+$JJ$4),(IV21&gt;=$JK$6+$JK$5+$JK$4),OR(IW21&gt;=($JL$6+$JL$5+$JL$4),H21="x"),IX21,IY21),"Yes!",""),""))),"x")</f>
        <v/>
      </c>
      <c r="JG21" s="52" t="str">
        <f t="shared" si="11"/>
        <v/>
      </c>
    </row>
    <row r="22" spans="1:268" ht="15.5">
      <c r="A22" s="169" t="s">
        <v>771</v>
      </c>
      <c r="B22" s="37" t="s">
        <v>772</v>
      </c>
      <c r="C22" s="87" t="s">
        <v>43</v>
      </c>
      <c r="D22" s="87" t="s">
        <v>43</v>
      </c>
      <c r="E22" s="87"/>
      <c r="F22" s="87"/>
      <c r="G22" s="88"/>
      <c r="H22" s="108"/>
      <c r="I22" s="227"/>
      <c r="J22" s="108"/>
      <c r="K22" s="10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/>
      <c r="AV22" s="109"/>
      <c r="AW22" s="112"/>
      <c r="AX22" s="112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10"/>
      <c r="BL22" s="112"/>
      <c r="BM22" s="112"/>
      <c r="BN22" s="112"/>
      <c r="BO22" s="109"/>
      <c r="BP22" s="109"/>
      <c r="BQ22" s="113"/>
      <c r="BR22" s="113"/>
      <c r="BS22" s="109"/>
      <c r="BT22" s="112"/>
      <c r="BU22" s="112"/>
      <c r="BV22" s="112"/>
      <c r="BW22" s="112"/>
      <c r="BX22" s="109"/>
      <c r="BY22" s="112"/>
      <c r="BZ22" s="112"/>
      <c r="CA22" s="109"/>
      <c r="CB22" s="109"/>
      <c r="CC22" s="112"/>
      <c r="CD22" s="109"/>
      <c r="CE22" s="109"/>
      <c r="CF22" s="109"/>
      <c r="CG22" s="109"/>
      <c r="CH22" s="109"/>
      <c r="CI22" s="112"/>
      <c r="CJ22" s="112"/>
      <c r="CK22" s="109"/>
      <c r="CL22" s="112"/>
      <c r="CM22" s="109"/>
      <c r="CN22" s="112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12"/>
      <c r="DA22" s="109"/>
      <c r="DB22" s="112"/>
      <c r="DC22" s="109"/>
      <c r="DD22" s="109"/>
      <c r="DE22" s="112"/>
      <c r="DF22" s="109"/>
      <c r="DG22" s="109"/>
      <c r="DH22" s="109"/>
      <c r="DI22" s="109"/>
      <c r="DJ22" s="109"/>
      <c r="DK22" s="109"/>
      <c r="DL22" s="109"/>
      <c r="DM22" s="109"/>
      <c r="DN22" s="109"/>
      <c r="DO22" s="147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12"/>
      <c r="EC22" s="109"/>
      <c r="ED22" s="112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12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77">
        <f t="shared" si="0"/>
        <v>0</v>
      </c>
      <c r="IU22" s="13">
        <f t="shared" si="1"/>
        <v>0</v>
      </c>
      <c r="IV22" s="13">
        <f t="shared" si="2"/>
        <v>0</v>
      </c>
      <c r="IW22" s="13">
        <f t="shared" si="3"/>
        <v>0</v>
      </c>
      <c r="IX22" s="13">
        <f t="shared" si="4"/>
        <v>0</v>
      </c>
      <c r="IY22" s="13">
        <f t="shared" si="5"/>
        <v>0</v>
      </c>
      <c r="IZ22" s="13">
        <f t="shared" si="6"/>
        <v>0</v>
      </c>
      <c r="JA22" s="21">
        <f t="shared" si="7"/>
        <v>0</v>
      </c>
      <c r="JC22" s="139" t="str">
        <f t="shared" si="8"/>
        <v>x</v>
      </c>
      <c r="JD22" s="140" t="str">
        <f t="shared" si="9"/>
        <v>x</v>
      </c>
      <c r="JE22" s="51" t="str">
        <f t="shared" si="10"/>
        <v/>
      </c>
      <c r="JF22" s="51" t="str">
        <f t="shared" si="14"/>
        <v/>
      </c>
      <c r="JG22" s="52" t="str">
        <f t="shared" si="11"/>
        <v/>
      </c>
    </row>
    <row r="23" spans="1:268" ht="15.5">
      <c r="A23" s="169" t="s">
        <v>771</v>
      </c>
      <c r="B23" s="35" t="s">
        <v>64</v>
      </c>
      <c r="C23" s="85" t="s">
        <v>43</v>
      </c>
      <c r="D23" s="85" t="s">
        <v>43</v>
      </c>
      <c r="E23" s="85" t="s">
        <v>43</v>
      </c>
      <c r="F23" s="85" t="s">
        <v>43</v>
      </c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12"/>
      <c r="AX23" s="112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10"/>
      <c r="BL23" s="112"/>
      <c r="BM23" s="112"/>
      <c r="BN23" s="112"/>
      <c r="BO23" s="109"/>
      <c r="BP23" s="109"/>
      <c r="BQ23" s="113"/>
      <c r="BR23" s="113"/>
      <c r="BS23" s="109"/>
      <c r="BT23" s="112"/>
      <c r="BU23" s="112"/>
      <c r="BV23" s="112"/>
      <c r="BW23" s="112"/>
      <c r="BX23" s="109"/>
      <c r="BY23" s="112"/>
      <c r="BZ23" s="112"/>
      <c r="CA23" s="109"/>
      <c r="CB23" s="109"/>
      <c r="CC23" s="112"/>
      <c r="CD23" s="109"/>
      <c r="CE23" s="109"/>
      <c r="CF23" s="109"/>
      <c r="CG23" s="109"/>
      <c r="CH23" s="109"/>
      <c r="CI23" s="112"/>
      <c r="CJ23" s="112"/>
      <c r="CK23" s="109"/>
      <c r="CL23" s="112"/>
      <c r="CM23" s="109"/>
      <c r="CN23" s="112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12"/>
      <c r="DA23" s="109"/>
      <c r="DB23" s="112"/>
      <c r="DC23" s="109"/>
      <c r="DD23" s="109"/>
      <c r="DE23" s="112"/>
      <c r="DF23" s="109"/>
      <c r="DG23" s="109"/>
      <c r="DH23" s="109"/>
      <c r="DI23" s="109"/>
      <c r="DJ23" s="109"/>
      <c r="DK23" s="109"/>
      <c r="DL23" s="109"/>
      <c r="DM23" s="109"/>
      <c r="DN23" s="109"/>
      <c r="DO23" s="147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12"/>
      <c r="EC23" s="109"/>
      <c r="ED23" s="112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12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77">
        <f t="shared" si="0"/>
        <v>0</v>
      </c>
      <c r="IU23" s="13">
        <f t="shared" si="1"/>
        <v>0</v>
      </c>
      <c r="IV23" s="13">
        <f t="shared" si="2"/>
        <v>0</v>
      </c>
      <c r="IW23" s="13">
        <f t="shared" si="3"/>
        <v>0</v>
      </c>
      <c r="IX23" s="13">
        <f t="shared" si="4"/>
        <v>0</v>
      </c>
      <c r="IY23" s="13">
        <f t="shared" si="5"/>
        <v>0</v>
      </c>
      <c r="IZ23" s="13">
        <f t="shared" si="6"/>
        <v>0</v>
      </c>
      <c r="JA23" s="21">
        <f t="shared" si="7"/>
        <v>0</v>
      </c>
      <c r="JC23" s="139" t="str">
        <f t="shared" si="8"/>
        <v>x</v>
      </c>
      <c r="JD23" s="140" t="str">
        <f t="shared" si="9"/>
        <v>x</v>
      </c>
      <c r="JE23" s="140" t="str">
        <f t="shared" si="10"/>
        <v>x</v>
      </c>
      <c r="JF23" s="140" t="str">
        <f t="shared" si="14"/>
        <v>x</v>
      </c>
      <c r="JG23" s="52" t="str">
        <f t="shared" si="11"/>
        <v/>
      </c>
    </row>
    <row r="24" spans="1:268" ht="15.5">
      <c r="A24" s="169" t="s">
        <v>93</v>
      </c>
      <c r="B24" s="35" t="s">
        <v>94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 t="s">
        <v>43</v>
      </c>
      <c r="N24" s="227"/>
      <c r="O24" s="227" t="s">
        <v>43</v>
      </c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109"/>
      <c r="AQ24" s="109"/>
      <c r="AR24" s="227"/>
      <c r="AS24" s="109"/>
      <c r="AT24" s="227"/>
      <c r="AU24" s="227"/>
      <c r="AV24" s="109"/>
      <c r="AW24" s="112"/>
      <c r="AX24" s="112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10"/>
      <c r="BL24" s="112"/>
      <c r="BM24" s="112"/>
      <c r="BN24" s="112"/>
      <c r="BO24" s="109"/>
      <c r="BP24" s="109"/>
      <c r="BQ24" s="113"/>
      <c r="BR24" s="113"/>
      <c r="BS24" s="109"/>
      <c r="BT24" s="112"/>
      <c r="BU24" s="112"/>
      <c r="BV24" s="112"/>
      <c r="BW24" s="112"/>
      <c r="BX24" s="109"/>
      <c r="BY24" s="112"/>
      <c r="BZ24" s="112"/>
      <c r="CA24" s="109"/>
      <c r="CB24" s="109"/>
      <c r="CC24" s="112"/>
      <c r="CD24" s="109"/>
      <c r="CE24" s="109"/>
      <c r="CF24" s="109"/>
      <c r="CG24" s="109"/>
      <c r="CH24" s="109"/>
      <c r="CI24" s="112"/>
      <c r="CJ24" s="112"/>
      <c r="CK24" s="109"/>
      <c r="CL24" s="112"/>
      <c r="CM24" s="109"/>
      <c r="CN24" s="112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12"/>
      <c r="DA24" s="109"/>
      <c r="DB24" s="112"/>
      <c r="DC24" s="109"/>
      <c r="DD24" s="109"/>
      <c r="DE24" s="112"/>
      <c r="DF24" s="109"/>
      <c r="DG24" s="109"/>
      <c r="DH24" s="109"/>
      <c r="DI24" s="109"/>
      <c r="DJ24" s="109"/>
      <c r="DK24" s="109"/>
      <c r="DL24" s="109"/>
      <c r="DM24" s="109"/>
      <c r="DN24" s="109"/>
      <c r="DO24" s="147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12"/>
      <c r="EC24" s="109"/>
      <c r="ED24" s="112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12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77">
        <f t="shared" si="0"/>
        <v>0</v>
      </c>
      <c r="IU24" s="13">
        <f t="shared" si="1"/>
        <v>0</v>
      </c>
      <c r="IV24" s="13">
        <f t="shared" si="2"/>
        <v>0</v>
      </c>
      <c r="IW24" s="13">
        <f t="shared" si="3"/>
        <v>0</v>
      </c>
      <c r="IX24" s="13">
        <f t="shared" si="4"/>
        <v>0</v>
      </c>
      <c r="IY24" s="13">
        <f t="shared" si="5"/>
        <v>0</v>
      </c>
      <c r="IZ24" s="13">
        <f t="shared" si="6"/>
        <v>0</v>
      </c>
      <c r="JA24" s="21">
        <f t="shared" si="7"/>
        <v>0</v>
      </c>
      <c r="JC24" s="44" t="str">
        <f t="shared" si="8"/>
        <v>Yes!</v>
      </c>
      <c r="JD24" s="51" t="str">
        <f t="shared" si="9"/>
        <v>Yes!</v>
      </c>
      <c r="JE24" s="51" t="str">
        <f t="shared" si="10"/>
        <v/>
      </c>
      <c r="JF24" s="51" t="str">
        <f t="shared" si="14"/>
        <v/>
      </c>
      <c r="JG24" s="52" t="str">
        <f t="shared" si="11"/>
        <v/>
      </c>
    </row>
    <row r="25" spans="1:268">
      <c r="A25" s="169" t="s">
        <v>773</v>
      </c>
      <c r="B25" s="35" t="s">
        <v>62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77">
        <f t="shared" si="0"/>
        <v>0</v>
      </c>
      <c r="IU25" s="13">
        <f t="shared" si="1"/>
        <v>0</v>
      </c>
      <c r="IV25" s="13">
        <f t="shared" si="2"/>
        <v>0</v>
      </c>
      <c r="IW25" s="13">
        <f t="shared" si="3"/>
        <v>0</v>
      </c>
      <c r="IX25" s="13">
        <f t="shared" si="4"/>
        <v>0</v>
      </c>
      <c r="IY25" s="13">
        <f t="shared" si="5"/>
        <v>0</v>
      </c>
      <c r="IZ25" s="13">
        <f t="shared" si="6"/>
        <v>0</v>
      </c>
      <c r="JA25" s="21">
        <f t="shared" si="7"/>
        <v>0</v>
      </c>
      <c r="JC25" s="44" t="str">
        <f t="shared" si="8"/>
        <v>Yes!</v>
      </c>
      <c r="JD25" s="51" t="str">
        <f t="shared" si="9"/>
        <v>Yes!</v>
      </c>
      <c r="JE25" s="51" t="str">
        <f t="shared" si="10"/>
        <v/>
      </c>
      <c r="JF25" s="51" t="str">
        <f>IF(ISBLANK(F25),IF(JE25="x",IF(AND(((IU25+(IV25-$JK$6))&gt;=$JJ$6),(IV25&gt;=$JK$6),OR(IW25&gt;=$JL$6,H25="x"),IY25),"Yes!",""),IF(AND(JE25="Yes!",JD25="x"),IF(AND(((IU25+(IV25-($JK21+$JK22)))&gt;=$JJ$6+$JJ$5),(IV25&gt;=$JK$6+$JK$5),OR(IW25&gt;=($JL$6+$JL$5),H25="x"),IX25,IY25),"Yes!",""),IF(AND(JE25="Yes!",JD25="Yes!"),IF(AND((IU25+(IV25-($JK$6+$JK$5+$JK$4))&gt;=$JJ$6+$JJ$5+$JJ$4),(IV25&gt;=$JK$6+$JK$5+$JK$4),OR(IW25&gt;=($JL$6+$JL$5+$JL$4),H25="x"),IX25,IY25),"Yes!",""),""))),"x")</f>
        <v/>
      </c>
      <c r="JG25" s="52" t="str">
        <f t="shared" si="11"/>
        <v/>
      </c>
    </row>
    <row r="26" spans="1:268">
      <c r="A26" s="169" t="s">
        <v>774</v>
      </c>
      <c r="B26" s="35" t="s">
        <v>775</v>
      </c>
      <c r="C26" s="85"/>
      <c r="D26" s="85"/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77">
        <f t="shared" si="0"/>
        <v>0</v>
      </c>
      <c r="IU26" s="13">
        <f t="shared" si="1"/>
        <v>0</v>
      </c>
      <c r="IV26" s="13">
        <f t="shared" si="2"/>
        <v>0</v>
      </c>
      <c r="IW26" s="13">
        <f t="shared" si="3"/>
        <v>0</v>
      </c>
      <c r="IX26" s="13">
        <f t="shared" si="4"/>
        <v>0</v>
      </c>
      <c r="IY26" s="13">
        <f t="shared" si="5"/>
        <v>0</v>
      </c>
      <c r="IZ26" s="13">
        <f t="shared" si="6"/>
        <v>0</v>
      </c>
      <c r="JA26" s="21">
        <f t="shared" si="7"/>
        <v>0</v>
      </c>
      <c r="JC26" s="44" t="str">
        <f t="shared" si="8"/>
        <v>Yes!</v>
      </c>
      <c r="JD26" s="51" t="str">
        <f t="shared" si="9"/>
        <v>Yes!</v>
      </c>
      <c r="JE26" s="51" t="str">
        <f t="shared" si="10"/>
        <v/>
      </c>
      <c r="JF26" s="51" t="str">
        <f>IF(ISBLANK(F26),IF(JE26="x",IF(AND(((IU26+(IV26-$JK$6))&gt;=$JJ$6),(IV26&gt;=$JK$6),OR(IW26&gt;=$JL$6,H26="x"),IY26),"Yes!",""),IF(AND(JE26="Yes!",JD26="x"),IF(AND(((IU26+(IV26-($JK22+$JK24)))&gt;=$JJ$6+$JJ$5),(IV26&gt;=$JK$6+$JK$5),OR(IW26&gt;=($JL$6+$JL$5),H26="x"),IX26,IY26),"Yes!",""),IF(AND(JE26="Yes!",JD26="Yes!"),IF(AND((IU26+(IV26-($JK$6+$JK$5+$JK$4))&gt;=$JJ$6+$JJ$5+$JJ$4),(IV26&gt;=$JK$6+$JK$5+$JK$4),OR(IW26&gt;=($JL$6+$JL$5+$JL$4),H26="x"),IX26,IY26),"Yes!",""),""))),"x")</f>
        <v/>
      </c>
      <c r="JG26" s="52" t="str">
        <f t="shared" si="11"/>
        <v/>
      </c>
    </row>
    <row r="27" spans="1:268" ht="15.5">
      <c r="A27" s="5" t="s">
        <v>552</v>
      </c>
      <c r="B27" s="35" t="s">
        <v>553</v>
      </c>
      <c r="C27" s="85" t="s">
        <v>43</v>
      </c>
      <c r="D27" s="85" t="s">
        <v>43</v>
      </c>
      <c r="E27" s="85" t="s">
        <v>43</v>
      </c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109"/>
      <c r="AQ27" s="109"/>
      <c r="AR27" s="227"/>
      <c r="AS27" s="109"/>
      <c r="AT27" s="227"/>
      <c r="AU27" s="227"/>
      <c r="AV27" s="109"/>
      <c r="AW27" s="112"/>
      <c r="AX27" s="112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10"/>
      <c r="BL27" s="112"/>
      <c r="BM27" s="112"/>
      <c r="BN27" s="112"/>
      <c r="BO27" s="109"/>
      <c r="BP27" s="109"/>
      <c r="BQ27" s="113"/>
      <c r="BR27" s="113"/>
      <c r="BS27" s="109"/>
      <c r="BT27" s="112"/>
      <c r="BU27" s="112"/>
      <c r="BV27" s="109"/>
      <c r="BW27" s="112"/>
      <c r="BX27" s="112"/>
      <c r="BY27" s="109"/>
      <c r="BZ27" s="112"/>
      <c r="CA27" s="112"/>
      <c r="CB27" s="109"/>
      <c r="CC27" s="109"/>
      <c r="CD27" s="112"/>
      <c r="CE27" s="109"/>
      <c r="CF27" s="109"/>
      <c r="CG27" s="109"/>
      <c r="CH27" s="109"/>
      <c r="CI27" s="109"/>
      <c r="CJ27" s="112"/>
      <c r="CK27" s="112"/>
      <c r="CL27" s="109"/>
      <c r="CM27" s="112"/>
      <c r="CN27" s="109"/>
      <c r="CO27" s="112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12"/>
      <c r="DC27" s="109"/>
      <c r="DD27" s="112"/>
      <c r="DE27" s="109"/>
      <c r="DF27" s="109"/>
      <c r="DG27" s="109"/>
      <c r="DH27" s="109"/>
      <c r="DI27" s="109"/>
      <c r="DJ27" s="109"/>
      <c r="DK27" s="109"/>
      <c r="DL27" s="112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47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12"/>
      <c r="EL27" s="109"/>
      <c r="EM27" s="112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12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77">
        <f ca="1">SUMIF(H27:IT27,"x",'2024 Particiaption Points'!$H$2:$EQ$2)</f>
        <v>0</v>
      </c>
      <c r="IV27" s="13" t="e">
        <f>COUNTIFS(H27:IT27,"x",'2024 Particiaption Points'!H$4:EQ$4,"d")</f>
        <v>#VALUE!</v>
      </c>
      <c r="IW27" s="13" t="e">
        <f>COUNTIFS(H27:IT27,"x",'2024 Particiaption Points'!H$4:EQ$4,"w")</f>
        <v>#VALUE!</v>
      </c>
      <c r="IX27" s="13" t="e">
        <f>COUNTIFS(H27:IT27,"x",'2024 Particiaption Points'!H$4:EQ$4,"v")</f>
        <v>#VALUE!</v>
      </c>
      <c r="IY27" s="13" t="e">
        <f>COUNTIFS(H27:IT27,"x",'2024 Particiaption Points'!H$4:EQ$4,"s")</f>
        <v>#VALUE!</v>
      </c>
      <c r="IZ27" s="13" t="e">
        <f>COUNTIFS(H27:IT27,"x",'2024 Particiaption Points'!H$4:EQ$4,"m")</f>
        <v>#VALUE!</v>
      </c>
      <c r="JA27" s="13" t="e">
        <f>COUNTIFS(H27:IT27,"x",'2024 Particiaption Points'!H$4:EQ$4,"r")</f>
        <v>#VALUE!</v>
      </c>
      <c r="JB27" s="21">
        <f ca="1">SUMIF(H27:IT27,"x",'2024 Particiaption Points'!$H$3:$EQ$3)</f>
        <v>0</v>
      </c>
      <c r="JD27" s="139" t="str">
        <f>IF(ISBLANK(C27),IF(AND((IV27+IW27)&gt;=('2024 Particiaption Points'!$FH$2+'2024 Particiaption Points'!$FI$2),OR(IX27&gt;='2024 Particiaption Points'!$FJ$2,H27="x")),"Yes!",""),"x")</f>
        <v>x</v>
      </c>
      <c r="JE27" s="140" t="str">
        <f>IF(ISBLANK(D27),IF(JD27="x",IF(AND((IV27+IW27)&gt;=('2024 Particiaption Points'!$FH$3+'2024 Particiaption Points'!$FI$3),OR(IX27&gt;='2024 Particiaption Points'!$FJ$3,H27="x")),"Yes!",""),IF(JD27="Yes!",IF(AND((IV27+IW27)&gt;=('2024 Particiaption Points'!$FH$2+'2024 Particiaption Points'!$FH$3+'2024 Particiaption Points'!$FI$2+'2024 Particiaption Points'!$FI$3),OR(IX27&gt;=('2024 Particiaption Points'!$FJ$3+'2024 Particiaption Points'!$FJ$2),H27="x")),"Yes!",""),"")),"x")</f>
        <v>x</v>
      </c>
      <c r="JF27" s="140" t="str">
        <f>IF(ISBLANK(E27),IF(JE27="x",IF(AND((IV27+(IW27-'2024 Particiaption Points'!$FI$4)&gt;='2024 Particiaption Points'!$FH$4),(IW27&gt;='2024 Particiaption Points'!$FI$4),OR(IX27&gt;='2024 Particiaption Points'!$FJ$4,H27="x"),OR(IY27,IZ27)),"Yes!",""),IF(AND(JE27="Yes!",JD27="x"),IF(AND((IV27+(IW27-('2024 Particiaption Points'!$FI$4+'2024 Particiaption Points'!$FI$3))&gt;='2024 Particiaption Points'!$FH$3+'2024 Particiaption Points'!$FH$4),(IW27&gt;='2024 Particiaption Points'!$FI$4),OR(IX27&gt;=('2024 Particiaption Points'!$FJ$3+'2024 Particiaption Points'!$FJ$4),H27="x"),OR(IY27,IZ27)),"Yes!",""),IF(AND(JE27="Yes!",JD27="Yes!"),IF(AND((IV27+(IW27-('2024 Particiaption Points'!$FI$4+'2024 Particiaption Points'!$FI$3+'2024 Particiaption Points'!$FI$2))&gt;='2024 Particiaption Points'!$FH$2+'2024 Particiaption Points'!$FH$3+'2024 Particiaption Points'!$FH$4),(IW27&gt;='2024 Particiaption Points'!$FI$2+'2024 Particiaption Points'!$FI$3+'2024 Particiaption Points'!$FI$4),OR(IX27&gt;=('2024 Particiaption Points'!$FJ$2+'2024 Particiaption Points'!$FJ$3+'2024 Particiaption Points'!$FJ$4),H27="x"),OR(IY27,IZ27)),"Yes!",""),""))),"x")</f>
        <v>x</v>
      </c>
      <c r="JG27" s="51" t="e">
        <f>IF(ISBLANK(F27),IF(JF27="x",IF(AND(((IV27+(IW27-'2024 Particiaption Points'!$FI$5))&gt;='2024 Particiaption Points'!$FH$5),(IW27&gt;='2024 Particiaption Points'!$FI$5),OR(IX27&gt;='2024 Particiaption Points'!$FJ$5,H27="x"),IZ27),"Yes!",""),IF(AND(JF27="Yes!",JE27="x"),IF(AND(((IV27+(IW27-('2024 Particiaption Points'!$FI34+'2024 Particiaption Points'!$FI35)))&gt;='2024 Particiaption Points'!$FH$5+'2024 Particiaption Points'!$FH$4),(IW27&gt;='2024 Particiaption Points'!$FI$5+'2024 Particiaption Points'!$FI$4),OR(IX27&gt;=('2024 Particiaption Points'!$FJ$5+'2024 Particiaption Points'!$FJ$4),H27="x"),IY27,IZ27),"Yes!",""),IF(AND(JF27="Yes!",JE27="Yes!"),IF(AND((IV27+(IW27-('2024 Particiaption Points'!$FI$5+'2024 Particiaption Points'!$FI$4+'2024 Particiaption Points'!$FI$3))&gt;='2024 Particiaption Points'!$FH$5+'2024 Particiaption Points'!$FH$4+'2024 Particiaption Points'!$FH$3),(IW27&gt;='2024 Particiaption Points'!$FI$5+'2024 Particiaption Points'!$FI$4+'2024 Particiaption Points'!$FI$3),OR(IX27&gt;=('2024 Particiaption Points'!$FJ$5+'2024 Particiaption Points'!$FJ$4+'2024 Particiaption Points'!$FJ$3),H27="x"),IY27,IZ27),"Yes!",""),""))),"x")</f>
        <v>#VALUE!</v>
      </c>
      <c r="JH27" s="52" t="e">
        <f>IF(ISBLANK(G27),IF(JG27="x",IF(AND((IV27+(IW27-'2024 Particiaption Points'!$FI$6)&gt;='2024 Particiaption Points'!$FH$6),(IW27&gt;='2024 Particiaption Points'!$FI$6),OR(IX27&gt;='2024 Particiaption Points'!$FJ$6,H27="x"),JA27),"Yes!",""),IF(AND(JG27="Yes!",JF27="x"),IF(AND((IV27+(IW27-('2024 Particiaption Points'!$FH$6+'2024 Particiaption Points'!$FH$5))&gt;='2024 Particiaption Points'!$FH$6+'2024 Particiaption Points'!$FH$5),(IW27&gt;='2024 Particiaption Points'!$FI$6+'2024 Particiaption Points'!$FI$5),OR(IX27&gt;=('2024 Particiaption Points'!$FJ$6+'2024 Particiaption Points'!$FJ$5),H27="x"),IZ27,JA27),"Yes!",""),IF(AND(JG27="Yes!",JF27="Yes!"),IF(AND((IV27+(IW27-('2024 Particiaption Points'!$FH$6+'2024 Particiaption Points'!$FH$5+'2024 Particiaption Points'!$FH$4))&gt;='2024 Particiaption Points'!$FH$6+'2024 Particiaption Points'!$FH$5+'2024 Particiaption Points'!$FH$4),(IW27&gt;='2024 Particiaption Points'!$FI$6+'2024 Particiaption Points'!$FI$5+'2024 Particiaption Points'!$FI$4),OR(IX27&gt;=('2024 Particiaption Points'!$FJ$6+'2024 Particiaption Points'!$FJ$5+'2024 Particiaption Points'!$FJ$4),H27="x"),IZ27,JA27),"Yes!",""),""))),"x")</f>
        <v>#VALUE!</v>
      </c>
    </row>
    <row r="28" spans="1:268" ht="15.5">
      <c r="A28" s="169" t="s">
        <v>776</v>
      </c>
      <c r="B28" s="35" t="s">
        <v>75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109"/>
      <c r="AQ28" s="109"/>
      <c r="AR28" s="227"/>
      <c r="AS28" s="109"/>
      <c r="AT28" s="227"/>
      <c r="AU28" s="227"/>
      <c r="AV28" s="109"/>
      <c r="AW28" s="112"/>
      <c r="AX28" s="112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10"/>
      <c r="BL28" s="112"/>
      <c r="BM28" s="112"/>
      <c r="BN28" s="112"/>
      <c r="BO28" s="109"/>
      <c r="BP28" s="109"/>
      <c r="BQ28" s="113"/>
      <c r="BR28" s="113"/>
      <c r="BS28" s="109"/>
      <c r="BT28" s="112"/>
      <c r="BU28" s="112"/>
      <c r="BV28" s="112"/>
      <c r="BW28" s="112"/>
      <c r="BX28" s="109"/>
      <c r="BY28" s="112"/>
      <c r="BZ28" s="112"/>
      <c r="CA28" s="109"/>
      <c r="CB28" s="109"/>
      <c r="CC28" s="112"/>
      <c r="CD28" s="109"/>
      <c r="CE28" s="109"/>
      <c r="CF28" s="109"/>
      <c r="CG28" s="109"/>
      <c r="CH28" s="109"/>
      <c r="CI28" s="112"/>
      <c r="CJ28" s="112"/>
      <c r="CK28" s="109"/>
      <c r="CL28" s="112"/>
      <c r="CM28" s="109"/>
      <c r="CN28" s="112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12"/>
      <c r="DA28" s="109"/>
      <c r="DB28" s="112"/>
      <c r="DC28" s="109"/>
      <c r="DD28" s="109"/>
      <c r="DE28" s="112"/>
      <c r="DF28" s="109"/>
      <c r="DG28" s="109"/>
      <c r="DH28" s="109"/>
      <c r="DI28" s="109"/>
      <c r="DJ28" s="109"/>
      <c r="DK28" s="109"/>
      <c r="DL28" s="109"/>
      <c r="DM28" s="109"/>
      <c r="DN28" s="109"/>
      <c r="DO28" s="147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12"/>
      <c r="EC28" s="109"/>
      <c r="ED28" s="112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12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77">
        <f t="shared" ref="IT28:IT42" si="15">SUMIF(H28:IS28,"x",$H$3:$IS$3)</f>
        <v>0</v>
      </c>
      <c r="IU28" s="13">
        <f t="shared" ref="IU28:IU42" si="16">COUNTIFS(H28:IS28,"x",H$5:IS$5,"d")</f>
        <v>0</v>
      </c>
      <c r="IV28" s="13">
        <f t="shared" ref="IV28:IV42" si="17">COUNTIFS(H28:IS28,"x",H$5:IS$5,"w")</f>
        <v>0</v>
      </c>
      <c r="IW28" s="13">
        <f t="shared" ref="IW28:IW42" si="18">COUNTIFS(H28:IS28,"x",H$5:IS$5,"v")</f>
        <v>0</v>
      </c>
      <c r="IX28" s="13">
        <f t="shared" ref="IX28:IX42" si="19">COUNTIFS(H28:IS28,"x",H$5:IS$5,"s")</f>
        <v>0</v>
      </c>
      <c r="IY28" s="13">
        <f t="shared" ref="IY28:IY42" si="20">COUNTIFS(H28:IS28,"x",H$5:IS$5,"m")</f>
        <v>0</v>
      </c>
      <c r="IZ28" s="13">
        <f t="shared" ref="IZ28:IZ42" si="21">COUNTIFS(H28:IS28,"x",H$5:IS$5,"r")</f>
        <v>0</v>
      </c>
      <c r="JA28" s="21">
        <f t="shared" ref="JA28:JA42" si="22">SUMIF(H28:IS28,"x",$H$4:$IS$4)</f>
        <v>0</v>
      </c>
      <c r="JC28" s="44" t="str">
        <f t="shared" ref="JC28:JC42" si="23">IF(ISBLANK(C28),IF(AND((IU28+IV28)&gt;=($JJ$3+$JK$3),OR(IW28&gt;=$JL$3,H28="x")),"Yes!",""),"x")</f>
        <v>Yes!</v>
      </c>
      <c r="JD28" s="51" t="str">
        <f t="shared" ref="JD28:JD40" si="24">IF(ISBLANK(D28),IF(JC28="x",IF(AND((IU28+IV28)&gt;=($JJ$4+$JK$4),OR(IW28&gt;=$JL$4,H28="x")),"Yes!",""),IF(JC28="Yes!",IF(AND((IU28+IV28)&gt;=($JJ$3+$JJ$4+$JK$3+$JK$4),OR(IW28&gt;=($JL$4+$JL$3),H28="x")),"Yes!",""),"")),"x")</f>
        <v>Yes!</v>
      </c>
      <c r="JE28" s="51" t="str">
        <f t="shared" ref="JE28:JE42" si="25">IF(ISBLANK(E28),IF(JD28="x",IF(AND((IU28+(IV28-$JK$5)&gt;=$JJ$5),(IV28&gt;=$JK$5),OR(IW28&gt;=$JL$5,H28="x"),OR(IX28,IY28)),"Yes!",""),IF(AND(JD28="Yes!",JC28="x"),IF(AND((IU28+(IV28-($JK$5+$JK$4))&gt;=$JJ$4+$JJ$5),(IV28&gt;=$JK$5),OR(IW28&gt;=($JL$4+$JL$5),H28="x"),OR(IX28,IY28)),"Yes!",""),IF(AND(JD28="Yes!",JC28="Yes!"),IF(AND((IU28+(IV28-($JK$5+$JK$4+$JK$3))&gt;=$JJ$3+$JJ$4+$JJ$5),(IV28&gt;=$JK$3+$JK$4+$JK$5),OR(IW28&gt;=($JL$3+$JL$4+$JL$5),H28="x"),OR(IX28,IY28)),"Yes!",""),""))),"x")</f>
        <v/>
      </c>
      <c r="JF28" s="51" t="str">
        <f>IF(ISBLANK(F28),IF(JE28="x",IF(AND(((IU28+(IV28-$JK$6))&gt;=$JJ$6),(IV28&gt;=$JK$6),OR(IW28&gt;=$JL$6,H28="x"),IY28),"Yes!",""),IF(AND(JE28="Yes!",JD28="x"),IF(AND(((IU28+(IV28-($JK24+$JK25)))&gt;=$JJ$6+$JJ$5),(IV28&gt;=$JK$6+$JK$5),OR(IW28&gt;=($JL$6+$JL$5),H28="x"),IX28,IY28),"Yes!",""),IF(AND(JE28="Yes!",JD28="Yes!"),IF(AND((IU28+(IV28-($JK$6+$JK$5+$JK$4))&gt;=$JJ$6+$JJ$5+$JJ$4),(IV28&gt;=$JK$6+$JK$5+$JK$4),OR(IW28&gt;=($JL$6+$JL$5+$JL$4),H28="x"),IX28,IY28),"Yes!",""),""))),"x")</f>
        <v/>
      </c>
      <c r="JG28" s="52" t="str">
        <f t="shared" ref="JG28:JG42" si="26">IF(ISBLANK(G28),IF(JF28="x",IF(AND((IU28+(IV28-$JK$7)&gt;=$JJ$7),(IV28&gt;=$JK$7),OR(IW28&gt;=$JL$7,H28="x"),IZ28),"Yes!",""),IF(AND(JF28="Yes!",JE28="x"),IF(AND((IU28+(IV28-($JJ$7+$JJ$6))&gt;=$JJ$7+$JJ$6),(IV28&gt;=$JK$7+$JK$6),OR(IW28&gt;=($JL$7+$JL$6),H28="x"),IY28,IZ28),"Yes!",""),IF(AND(JF28="Yes!",JE28="Yes!"),IF(AND((IU28+(IV28-($JJ$7+$JJ$6+$JJ$5))&gt;=$JJ$7+$JJ$6+$JJ$5),(IV28&gt;=$JK$7+$JK$6+$JK$5),OR(IW28&gt;=($JL$7+$JL$6+$JL$5),H28="x"),IY28,IZ28),"Yes!",""),""))),"x")</f>
        <v/>
      </c>
    </row>
    <row r="29" spans="1:268" ht="15.5">
      <c r="A29" s="169" t="s">
        <v>777</v>
      </c>
      <c r="B29" s="37" t="s">
        <v>778</v>
      </c>
      <c r="C29" s="87"/>
      <c r="D29" s="87"/>
      <c r="E29" s="87"/>
      <c r="F29" s="87"/>
      <c r="G29" s="88"/>
      <c r="H29" s="108"/>
      <c r="I29" s="227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109"/>
      <c r="AQ29" s="109"/>
      <c r="AR29" s="227"/>
      <c r="AS29" s="109"/>
      <c r="AT29" s="227"/>
      <c r="AU29" s="227"/>
      <c r="AV29" s="109"/>
      <c r="AW29" s="112"/>
      <c r="AX29" s="112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10"/>
      <c r="BL29" s="112"/>
      <c r="BM29" s="112"/>
      <c r="BN29" s="112"/>
      <c r="BO29" s="109"/>
      <c r="BP29" s="109"/>
      <c r="BQ29" s="113"/>
      <c r="BR29" s="113"/>
      <c r="BS29" s="109"/>
      <c r="BT29" s="112"/>
      <c r="BU29" s="112"/>
      <c r="BV29" s="112"/>
      <c r="BW29" s="112"/>
      <c r="BX29" s="109"/>
      <c r="BY29" s="112"/>
      <c r="BZ29" s="112"/>
      <c r="CA29" s="109"/>
      <c r="CB29" s="109"/>
      <c r="CC29" s="112"/>
      <c r="CD29" s="109"/>
      <c r="CE29" s="109"/>
      <c r="CF29" s="109"/>
      <c r="CG29" s="109"/>
      <c r="CH29" s="109"/>
      <c r="CI29" s="112"/>
      <c r="CJ29" s="112"/>
      <c r="CK29" s="109"/>
      <c r="CL29" s="112"/>
      <c r="CM29" s="109"/>
      <c r="CN29" s="112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12"/>
      <c r="DA29" s="109"/>
      <c r="DB29" s="112"/>
      <c r="DC29" s="109"/>
      <c r="DD29" s="109"/>
      <c r="DE29" s="112"/>
      <c r="DF29" s="109"/>
      <c r="DG29" s="109"/>
      <c r="DH29" s="109"/>
      <c r="DI29" s="109"/>
      <c r="DJ29" s="109"/>
      <c r="DK29" s="109"/>
      <c r="DL29" s="109"/>
      <c r="DM29" s="109"/>
      <c r="DN29" s="109"/>
      <c r="DO29" s="147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12"/>
      <c r="EC29" s="109"/>
      <c r="ED29" s="112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12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77">
        <f t="shared" si="15"/>
        <v>0</v>
      </c>
      <c r="IU29" s="13">
        <f t="shared" si="16"/>
        <v>0</v>
      </c>
      <c r="IV29" s="13">
        <f t="shared" si="17"/>
        <v>0</v>
      </c>
      <c r="IW29" s="13">
        <f t="shared" si="18"/>
        <v>0</v>
      </c>
      <c r="IX29" s="13">
        <f t="shared" si="19"/>
        <v>0</v>
      </c>
      <c r="IY29" s="13">
        <f t="shared" si="20"/>
        <v>0</v>
      </c>
      <c r="IZ29" s="13">
        <f t="shared" si="21"/>
        <v>0</v>
      </c>
      <c r="JA29" s="21">
        <f t="shared" si="22"/>
        <v>0</v>
      </c>
      <c r="JC29" s="44" t="str">
        <f t="shared" si="23"/>
        <v>Yes!</v>
      </c>
      <c r="JD29" s="51" t="str">
        <f t="shared" si="24"/>
        <v>Yes!</v>
      </c>
      <c r="JE29" s="51" t="str">
        <f t="shared" si="25"/>
        <v/>
      </c>
      <c r="JF29" s="51" t="str">
        <f>IF(ISBLANK(F29),IF(JE29="x",IF(AND(((IU29+(IV29-$JK$6))&gt;=$JJ$6),(IV29&gt;=$JK$6),OR(IW29&gt;=$JL$6,H29="x"),IY29),"Yes!",""),IF(AND(JE29="Yes!",JD29="x"),IF(AND(((IU29+(IV29-($JK25+$JK26)))&gt;=$JJ$6+$JJ$5),(IV29&gt;=$JK$6+$JK$5),OR(IW29&gt;=($JL$6+$JL$5),H29="x"),IX29,IY29),"Yes!",""),IF(AND(JE29="Yes!",JD29="Yes!"),IF(AND((IU29+(IV29-($JK$6+$JK$5+$JK$4))&gt;=$JJ$6+$JJ$5+$JJ$4),(IV29&gt;=$JK$6+$JK$5+$JK$4),OR(IW29&gt;=($JL$6+$JL$5+$JL$4),H29="x"),IX29,IY29),"Yes!",""),""))),"x")</f>
        <v/>
      </c>
      <c r="JG29" s="52" t="str">
        <f t="shared" si="26"/>
        <v/>
      </c>
    </row>
    <row r="30" spans="1:268" ht="15.5">
      <c r="A30" s="169" t="s">
        <v>779</v>
      </c>
      <c r="B30" s="35" t="s">
        <v>780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109"/>
      <c r="AQ30" s="109"/>
      <c r="AR30" s="227"/>
      <c r="AS30" s="109"/>
      <c r="AT30" s="227"/>
      <c r="AU30" s="227"/>
      <c r="AV30" s="109"/>
      <c r="AW30" s="112"/>
      <c r="AX30" s="112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10"/>
      <c r="BL30" s="112"/>
      <c r="BM30" s="112"/>
      <c r="BN30" s="112"/>
      <c r="BO30" s="109"/>
      <c r="BP30" s="109"/>
      <c r="BQ30" s="113"/>
      <c r="BR30" s="113"/>
      <c r="BS30" s="109"/>
      <c r="BT30" s="112"/>
      <c r="BU30" s="112"/>
      <c r="BV30" s="112"/>
      <c r="BW30" s="112"/>
      <c r="BX30" s="109"/>
      <c r="BY30" s="112"/>
      <c r="BZ30" s="112"/>
      <c r="CA30" s="109"/>
      <c r="CB30" s="109"/>
      <c r="CC30" s="112"/>
      <c r="CD30" s="109"/>
      <c r="CE30" s="109"/>
      <c r="CF30" s="109"/>
      <c r="CG30" s="109"/>
      <c r="CH30" s="109"/>
      <c r="CI30" s="112"/>
      <c r="CJ30" s="112"/>
      <c r="CK30" s="109"/>
      <c r="CL30" s="112"/>
      <c r="CM30" s="109"/>
      <c r="CN30" s="112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12"/>
      <c r="DA30" s="109"/>
      <c r="DB30" s="112"/>
      <c r="DC30" s="109"/>
      <c r="DD30" s="109"/>
      <c r="DE30" s="112"/>
      <c r="DF30" s="109"/>
      <c r="DG30" s="109"/>
      <c r="DH30" s="109"/>
      <c r="DI30" s="109"/>
      <c r="DJ30" s="109"/>
      <c r="DK30" s="109"/>
      <c r="DL30" s="109"/>
      <c r="DM30" s="109"/>
      <c r="DN30" s="109"/>
      <c r="DO30" s="147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12"/>
      <c r="EC30" s="109"/>
      <c r="ED30" s="112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12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77">
        <f t="shared" si="15"/>
        <v>0</v>
      </c>
      <c r="IU30" s="13">
        <f t="shared" si="16"/>
        <v>0</v>
      </c>
      <c r="IV30" s="13">
        <f t="shared" si="17"/>
        <v>0</v>
      </c>
      <c r="IW30" s="13">
        <f t="shared" si="18"/>
        <v>0</v>
      </c>
      <c r="IX30" s="13">
        <f t="shared" si="19"/>
        <v>0</v>
      </c>
      <c r="IY30" s="13">
        <f t="shared" si="20"/>
        <v>0</v>
      </c>
      <c r="IZ30" s="13">
        <f t="shared" si="21"/>
        <v>0</v>
      </c>
      <c r="JA30" s="21">
        <f t="shared" si="22"/>
        <v>0</v>
      </c>
      <c r="JC30" s="44" t="str">
        <f t="shared" si="23"/>
        <v>Yes!</v>
      </c>
      <c r="JD30" s="51" t="str">
        <f t="shared" si="24"/>
        <v>Yes!</v>
      </c>
      <c r="JE30" s="51" t="str">
        <f t="shared" si="25"/>
        <v/>
      </c>
      <c r="JF30" s="51" t="str">
        <f>IF(ISBLANK(F30),IF(JE30="x",IF(AND(((IU30+(IV30-$JK$6))&gt;=$JJ$6),(IV30&gt;=$JK$6),OR(IW30&gt;=$JL$6,H30="x"),IY30),"Yes!",""),IF(AND(JE30="Yes!",JD30="x"),IF(AND(((IU30+(IV30-($JK25+$JK28)))&gt;=$JJ$6+$JJ$5),(IV30&gt;=$JK$6+$JK$5),OR(IW30&gt;=($JL$6+$JL$5),H30="x"),IX30,IY30),"Yes!",""),IF(AND(JE30="Yes!",JD30="Yes!"),IF(AND((IU30+(IV30-($JK$6+$JK$5+$JK$4))&gt;=$JJ$6+$JJ$5+$JJ$4),(IV30&gt;=$JK$6+$JK$5+$JK$4),OR(IW30&gt;=($JL$6+$JL$5+$JL$4),H30="x"),IX30,IY30),"Yes!",""),""))),"x")</f>
        <v/>
      </c>
      <c r="JG30" s="52" t="str">
        <f t="shared" si="26"/>
        <v/>
      </c>
    </row>
    <row r="31" spans="1:268" ht="15.5">
      <c r="A31" s="169" t="s">
        <v>781</v>
      </c>
      <c r="B31" s="37" t="s">
        <v>543</v>
      </c>
      <c r="C31" s="87"/>
      <c r="D31" s="87"/>
      <c r="E31" s="87"/>
      <c r="F31" s="87"/>
      <c r="G31" s="88"/>
      <c r="H31" s="108"/>
      <c r="I31" s="227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109"/>
      <c r="AQ31" s="109"/>
      <c r="AR31" s="227"/>
      <c r="AS31" s="109"/>
      <c r="AT31" s="227"/>
      <c r="AU31" s="227"/>
      <c r="AV31" s="109"/>
      <c r="AW31" s="112"/>
      <c r="AX31" s="112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10"/>
      <c r="BL31" s="112"/>
      <c r="BM31" s="112"/>
      <c r="BN31" s="112"/>
      <c r="BO31" s="109"/>
      <c r="BP31" s="109"/>
      <c r="BQ31" s="113"/>
      <c r="BR31" s="113"/>
      <c r="BS31" s="109"/>
      <c r="BT31" s="112"/>
      <c r="BU31" s="112"/>
      <c r="BV31" s="112"/>
      <c r="BW31" s="112"/>
      <c r="BX31" s="109"/>
      <c r="BY31" s="112"/>
      <c r="BZ31" s="112"/>
      <c r="CA31" s="109"/>
      <c r="CB31" s="109"/>
      <c r="CC31" s="112"/>
      <c r="CD31" s="109"/>
      <c r="CE31" s="109"/>
      <c r="CF31" s="109"/>
      <c r="CG31" s="109"/>
      <c r="CH31" s="109"/>
      <c r="CI31" s="112"/>
      <c r="CJ31" s="112"/>
      <c r="CK31" s="109"/>
      <c r="CL31" s="112"/>
      <c r="CM31" s="109"/>
      <c r="CN31" s="112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12"/>
      <c r="DA31" s="109"/>
      <c r="DB31" s="112"/>
      <c r="DC31" s="109"/>
      <c r="DD31" s="109"/>
      <c r="DE31" s="112"/>
      <c r="DF31" s="109"/>
      <c r="DG31" s="109"/>
      <c r="DH31" s="109"/>
      <c r="DI31" s="109"/>
      <c r="DJ31" s="109"/>
      <c r="DK31" s="109"/>
      <c r="DL31" s="109"/>
      <c r="DM31" s="109"/>
      <c r="DN31" s="109"/>
      <c r="DO31" s="147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12"/>
      <c r="EC31" s="109"/>
      <c r="ED31" s="112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12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77">
        <f t="shared" si="15"/>
        <v>0</v>
      </c>
      <c r="IU31" s="13">
        <f t="shared" si="16"/>
        <v>0</v>
      </c>
      <c r="IV31" s="13">
        <f t="shared" si="17"/>
        <v>0</v>
      </c>
      <c r="IW31" s="13">
        <f t="shared" si="18"/>
        <v>0</v>
      </c>
      <c r="IX31" s="13">
        <f t="shared" si="19"/>
        <v>0</v>
      </c>
      <c r="IY31" s="13">
        <f t="shared" si="20"/>
        <v>0</v>
      </c>
      <c r="IZ31" s="13">
        <f t="shared" si="21"/>
        <v>0</v>
      </c>
      <c r="JA31" s="21">
        <f t="shared" si="22"/>
        <v>0</v>
      </c>
      <c r="JC31" s="44" t="str">
        <f t="shared" si="23"/>
        <v>Yes!</v>
      </c>
      <c r="JD31" s="51" t="str">
        <f t="shared" si="24"/>
        <v>Yes!</v>
      </c>
      <c r="JE31" s="51" t="str">
        <f t="shared" si="25"/>
        <v/>
      </c>
      <c r="JF31" s="51" t="str">
        <f>IF(ISBLANK(F31),IF(JE31="x",IF(AND(((IU31+(IV31-$JK$6))&gt;=$JJ$6),(IV31&gt;=$JK$6),OR(IW31&gt;=$JL$6,H31="x"),IY31),"Yes!",""),IF(AND(JE31="Yes!",JD31="x"),IF(AND(((IU31+(IV31-($JK28+$JK29)))&gt;=$JJ$6+$JJ$5),(IV31&gt;=$JK$6+$JK$5),OR(IW31&gt;=($JL$6+$JL$5),H31="x"),IX31,IY31),"Yes!",""),IF(AND(JE31="Yes!",JD31="Yes!"),IF(AND((IU31+(IV31-($JK$6+$JK$5+$JK$4))&gt;=$JJ$6+$JJ$5+$JJ$4),(IV31&gt;=$JK$6+$JK$5+$JK$4),OR(IW31&gt;=($JL$6+$JL$5+$JL$4),H31="x"),IX31,IY31),"Yes!",""),""))),"x")</f>
        <v/>
      </c>
      <c r="JG31" s="52" t="str">
        <f t="shared" si="26"/>
        <v/>
      </c>
    </row>
    <row r="32" spans="1:268" ht="15.5">
      <c r="A32" s="169" t="s">
        <v>555</v>
      </c>
      <c r="B32" s="35" t="s">
        <v>556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 t="s">
        <v>43</v>
      </c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12"/>
      <c r="AX32" s="112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10"/>
      <c r="BL32" s="112"/>
      <c r="BM32" s="112"/>
      <c r="BN32" s="112"/>
      <c r="BO32" s="109"/>
      <c r="BP32" s="109"/>
      <c r="BQ32" s="113"/>
      <c r="BR32" s="113"/>
      <c r="BS32" s="109"/>
      <c r="BT32" s="112"/>
      <c r="BU32" s="112"/>
      <c r="BV32" s="112"/>
      <c r="BW32" s="112"/>
      <c r="BX32" s="109"/>
      <c r="BY32" s="112"/>
      <c r="BZ32" s="112"/>
      <c r="CA32" s="109"/>
      <c r="CB32" s="109"/>
      <c r="CC32" s="112"/>
      <c r="CD32" s="109"/>
      <c r="CE32" s="109"/>
      <c r="CF32" s="109"/>
      <c r="CG32" s="109"/>
      <c r="CH32" s="109"/>
      <c r="CI32" s="112"/>
      <c r="CJ32" s="112"/>
      <c r="CK32" s="109"/>
      <c r="CL32" s="112"/>
      <c r="CM32" s="109"/>
      <c r="CN32" s="112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12"/>
      <c r="DA32" s="109"/>
      <c r="DB32" s="112"/>
      <c r="DC32" s="109"/>
      <c r="DD32" s="109"/>
      <c r="DE32" s="112"/>
      <c r="DF32" s="109"/>
      <c r="DG32" s="109"/>
      <c r="DH32" s="109"/>
      <c r="DI32" s="109"/>
      <c r="DJ32" s="109"/>
      <c r="DK32" s="109"/>
      <c r="DL32" s="109"/>
      <c r="DM32" s="109"/>
      <c r="DN32" s="109"/>
      <c r="DO32" s="147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12"/>
      <c r="EC32" s="109"/>
      <c r="ED32" s="112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12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77">
        <f t="shared" si="15"/>
        <v>0</v>
      </c>
      <c r="IU32" s="13">
        <f t="shared" si="16"/>
        <v>0</v>
      </c>
      <c r="IV32" s="13">
        <f t="shared" si="17"/>
        <v>0</v>
      </c>
      <c r="IW32" s="13">
        <f t="shared" si="18"/>
        <v>0</v>
      </c>
      <c r="IX32" s="13">
        <f t="shared" si="19"/>
        <v>0</v>
      </c>
      <c r="IY32" s="13">
        <f t="shared" si="20"/>
        <v>0</v>
      </c>
      <c r="IZ32" s="13">
        <f t="shared" si="21"/>
        <v>0</v>
      </c>
      <c r="JA32" s="21">
        <f t="shared" si="22"/>
        <v>0</v>
      </c>
      <c r="JC32" s="44" t="str">
        <f t="shared" si="23"/>
        <v>Yes!</v>
      </c>
      <c r="JD32" s="51" t="str">
        <f t="shared" si="24"/>
        <v>Yes!</v>
      </c>
      <c r="JE32" s="51" t="str">
        <f t="shared" si="25"/>
        <v/>
      </c>
      <c r="JF32" s="51" t="str">
        <f>IF(ISBLANK(F32),IF(JE32="x",IF(AND(((IU32+(IV32-$JK$6))&gt;=$JJ$6),(IV32&gt;=$JK$6),OR(IW32&gt;=$JL$6,H32="x"),IY32),"Yes!",""),IF(AND(JE32="Yes!",JD32="x"),IF(AND(((IU32+(IV32-($JK29+$JK30)))&gt;=$JJ$6+$JJ$5),(IV32&gt;=$JK$6+$JK$5),OR(IW32&gt;=($JL$6+$JL$5),H32="x"),IX32,IY32),"Yes!",""),IF(AND(JE32="Yes!",JD32="Yes!"),IF(AND((IU32+(IV32-($JK$6+$JK$5+$JK$4))&gt;=$JJ$6+$JJ$5+$JJ$4),(IV32&gt;=$JK$6+$JK$5+$JK$4),OR(IW32&gt;=($JL$6+$JL$5+$JL$4),H32="x"),IX32,IY32),"Yes!",""),""))),"x")</f>
        <v/>
      </c>
      <c r="JG32" s="52" t="str">
        <f t="shared" si="26"/>
        <v/>
      </c>
    </row>
    <row r="33" spans="1:268" ht="15.5">
      <c r="A33" s="169" t="s">
        <v>782</v>
      </c>
      <c r="B33" s="35" t="s">
        <v>104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109"/>
      <c r="AQ33" s="109"/>
      <c r="AR33" s="227"/>
      <c r="AS33" s="109"/>
      <c r="AT33" s="227"/>
      <c r="AU33" s="227"/>
      <c r="AV33" s="109"/>
      <c r="AW33" s="112"/>
      <c r="AX33" s="112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10"/>
      <c r="BL33" s="112"/>
      <c r="BM33" s="112"/>
      <c r="BN33" s="112"/>
      <c r="BO33" s="109"/>
      <c r="BP33" s="109"/>
      <c r="BQ33" s="113"/>
      <c r="BR33" s="113"/>
      <c r="BS33" s="109"/>
      <c r="BT33" s="112"/>
      <c r="BU33" s="112"/>
      <c r="BV33" s="112"/>
      <c r="BW33" s="112"/>
      <c r="BX33" s="109"/>
      <c r="BY33" s="112"/>
      <c r="BZ33" s="112"/>
      <c r="CA33" s="109"/>
      <c r="CB33" s="109"/>
      <c r="CC33" s="112"/>
      <c r="CD33" s="109"/>
      <c r="CE33" s="109"/>
      <c r="CF33" s="109"/>
      <c r="CG33" s="109"/>
      <c r="CH33" s="109"/>
      <c r="CI33" s="112"/>
      <c r="CJ33" s="112"/>
      <c r="CK33" s="109"/>
      <c r="CL33" s="112"/>
      <c r="CM33" s="109"/>
      <c r="CN33" s="112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12"/>
      <c r="DA33" s="109"/>
      <c r="DB33" s="112"/>
      <c r="DC33" s="109"/>
      <c r="DD33" s="109"/>
      <c r="DE33" s="112"/>
      <c r="DF33" s="109"/>
      <c r="DG33" s="109"/>
      <c r="DH33" s="109"/>
      <c r="DI33" s="109"/>
      <c r="DJ33" s="109"/>
      <c r="DK33" s="109"/>
      <c r="DL33" s="109"/>
      <c r="DM33" s="109"/>
      <c r="DN33" s="109"/>
      <c r="DO33" s="147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12"/>
      <c r="EC33" s="109"/>
      <c r="ED33" s="112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12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77">
        <f t="shared" si="15"/>
        <v>0</v>
      </c>
      <c r="IU33" s="13">
        <f t="shared" si="16"/>
        <v>0</v>
      </c>
      <c r="IV33" s="13">
        <f t="shared" si="17"/>
        <v>0</v>
      </c>
      <c r="IW33" s="13">
        <f t="shared" si="18"/>
        <v>0</v>
      </c>
      <c r="IX33" s="13">
        <f t="shared" si="19"/>
        <v>0</v>
      </c>
      <c r="IY33" s="13">
        <f t="shared" si="20"/>
        <v>0</v>
      </c>
      <c r="IZ33" s="13">
        <f t="shared" si="21"/>
        <v>0</v>
      </c>
      <c r="JA33" s="21">
        <f t="shared" si="22"/>
        <v>0</v>
      </c>
      <c r="JC33" s="44" t="str">
        <f t="shared" si="23"/>
        <v>Yes!</v>
      </c>
      <c r="JD33" s="51" t="str">
        <f t="shared" si="24"/>
        <v>Yes!</v>
      </c>
      <c r="JE33" s="51" t="str">
        <f t="shared" si="25"/>
        <v/>
      </c>
      <c r="JF33" s="51" t="str">
        <f>IF(ISBLANK(F33),IF(JE33="x",IF(AND(((IU33+(IV33-$JK$6))&gt;=$JJ$6),(IV33&gt;=$JK$6),OR(IW33&gt;=$JL$6,H33="x"),IY33),"Yes!",""),IF(AND(JE33="Yes!",JD33="x"),IF(AND(((IU33+(IV33-($JK30+$JK31)))&gt;=$JJ$6+$JJ$5),(IV33&gt;=$JK$6+$JK$5),OR(IW33&gt;=($JL$6+$JL$5),H33="x"),IX33,IY33),"Yes!",""),IF(AND(JE33="Yes!",JD33="Yes!"),IF(AND((IU33+(IV33-($JK$6+$JK$5+$JK$4))&gt;=$JJ$6+$JJ$5+$JJ$4),(IV33&gt;=$JK$6+$JK$5+$JK$4),OR(IW33&gt;=($JL$6+$JL$5+$JL$4),H33="x"),IX33,IY33),"Yes!",""),""))),"x")</f>
        <v/>
      </c>
      <c r="JG33" s="52" t="str">
        <f t="shared" si="26"/>
        <v/>
      </c>
    </row>
    <row r="34" spans="1:268">
      <c r="A34" s="209" t="s">
        <v>783</v>
      </c>
      <c r="B34" s="151" t="s">
        <v>784</v>
      </c>
      <c r="C34" s="95"/>
      <c r="D34" s="95"/>
      <c r="E34" s="95"/>
      <c r="F34" s="95"/>
      <c r="G34" s="9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43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77">
        <f t="shared" si="15"/>
        <v>0</v>
      </c>
      <c r="IU34" s="13">
        <f t="shared" si="16"/>
        <v>0</v>
      </c>
      <c r="IV34" s="13">
        <f t="shared" si="17"/>
        <v>0</v>
      </c>
      <c r="IW34" s="13">
        <f t="shared" si="18"/>
        <v>0</v>
      </c>
      <c r="IX34" s="13">
        <f t="shared" si="19"/>
        <v>0</v>
      </c>
      <c r="IY34" s="13">
        <f t="shared" si="20"/>
        <v>0</v>
      </c>
      <c r="IZ34" s="13">
        <f t="shared" si="21"/>
        <v>0</v>
      </c>
      <c r="JA34" s="21">
        <f t="shared" si="22"/>
        <v>0</v>
      </c>
      <c r="JC34" s="44" t="str">
        <f t="shared" si="23"/>
        <v>Yes!</v>
      </c>
      <c r="JD34" s="51" t="str">
        <f t="shared" si="24"/>
        <v>Yes!</v>
      </c>
      <c r="JE34" s="51" t="str">
        <f t="shared" si="25"/>
        <v/>
      </c>
      <c r="JF34" s="51" t="str">
        <f>IF(ISBLANK(F34),IF(JE34="x",IF(AND(((IU34+(IV34-$JK$6))&gt;=$JJ$6),(IV34&gt;=$JK$6),OR(IW34&gt;=$JL$6,H34="x"),IY34),"Yes!",""),IF(AND(JE34="Yes!",JD34="x"),IF(AND(((IU34+(IV34-($JK30+$JK31)))&gt;=$JJ$6+$JJ$5),(IV34&gt;=$JK$6+$JK$5),OR(IW34&gt;=($JL$6+$JL$5),H34="x"),IX34,IY34),"Yes!",""),IF(AND(JE34="Yes!",JD34="Yes!"),IF(AND((IU34+(IV34-($JK$6+$JK$5+$JK$4))&gt;=$JJ$6+$JJ$5+$JJ$4),(IV34&gt;=$JK$6+$JK$5+$JK$4),OR(IW34&gt;=($JL$6+$JL$5+$JL$4),H34="x"),IX34,IY34),"Yes!",""),""))),"x")</f>
        <v/>
      </c>
      <c r="JG34" s="52" t="str">
        <f t="shared" si="26"/>
        <v/>
      </c>
    </row>
    <row r="35" spans="1:268" ht="15.5">
      <c r="A35" s="169" t="s">
        <v>785</v>
      </c>
      <c r="B35" s="35" t="s">
        <v>130</v>
      </c>
      <c r="C35" s="85"/>
      <c r="D35" s="85"/>
      <c r="E35" s="85"/>
      <c r="F35" s="85"/>
      <c r="G35" s="86"/>
      <c r="H35" s="108"/>
      <c r="I35" s="227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109"/>
      <c r="AQ35" s="109"/>
      <c r="AR35" s="227"/>
      <c r="AS35" s="109"/>
      <c r="AT35" s="227"/>
      <c r="AU35" s="227"/>
      <c r="AV35" s="109"/>
      <c r="AW35" s="112"/>
      <c r="AX35" s="112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10"/>
      <c r="BL35" s="112"/>
      <c r="BM35" s="112"/>
      <c r="BN35" s="112"/>
      <c r="BO35" s="109"/>
      <c r="BP35" s="109"/>
      <c r="BQ35" s="113"/>
      <c r="BR35" s="113"/>
      <c r="BS35" s="109"/>
      <c r="BT35" s="112"/>
      <c r="BU35" s="112"/>
      <c r="BV35" s="112"/>
      <c r="BW35" s="112"/>
      <c r="BX35" s="109"/>
      <c r="BY35" s="112"/>
      <c r="BZ35" s="112"/>
      <c r="CA35" s="109"/>
      <c r="CB35" s="109"/>
      <c r="CC35" s="112"/>
      <c r="CD35" s="109"/>
      <c r="CE35" s="109"/>
      <c r="CF35" s="109"/>
      <c r="CG35" s="109"/>
      <c r="CH35" s="109"/>
      <c r="CI35" s="112"/>
      <c r="CJ35" s="112"/>
      <c r="CK35" s="109"/>
      <c r="CL35" s="112"/>
      <c r="CM35" s="109"/>
      <c r="CN35" s="112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12"/>
      <c r="DA35" s="109"/>
      <c r="DB35" s="112"/>
      <c r="DC35" s="109"/>
      <c r="DD35" s="109"/>
      <c r="DE35" s="112"/>
      <c r="DF35" s="109"/>
      <c r="DG35" s="109"/>
      <c r="DH35" s="109"/>
      <c r="DI35" s="109"/>
      <c r="DJ35" s="109"/>
      <c r="DK35" s="109"/>
      <c r="DL35" s="109"/>
      <c r="DM35" s="109"/>
      <c r="DN35" s="109"/>
      <c r="DO35" s="147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12"/>
      <c r="EC35" s="109"/>
      <c r="ED35" s="112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12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77">
        <f t="shared" si="15"/>
        <v>0</v>
      </c>
      <c r="IU35" s="13">
        <f t="shared" si="16"/>
        <v>0</v>
      </c>
      <c r="IV35" s="13">
        <f t="shared" si="17"/>
        <v>0</v>
      </c>
      <c r="IW35" s="13">
        <f t="shared" si="18"/>
        <v>0</v>
      </c>
      <c r="IX35" s="13">
        <f t="shared" si="19"/>
        <v>0</v>
      </c>
      <c r="IY35" s="13">
        <f t="shared" si="20"/>
        <v>0</v>
      </c>
      <c r="IZ35" s="13">
        <f t="shared" si="21"/>
        <v>0</v>
      </c>
      <c r="JA35" s="21">
        <f t="shared" si="22"/>
        <v>0</v>
      </c>
      <c r="JC35" s="44" t="str">
        <f t="shared" si="23"/>
        <v>Yes!</v>
      </c>
      <c r="JD35" s="51" t="str">
        <f t="shared" si="24"/>
        <v>Yes!</v>
      </c>
      <c r="JE35" s="51" t="str">
        <f t="shared" si="25"/>
        <v/>
      </c>
      <c r="JF35" s="51" t="str">
        <f>IF(ISBLANK(F35),IF(JE35="x",IF(AND(((IU35+(IV35-$JK$6))&gt;=$JJ$6),(IV35&gt;=$JK$6),OR(IW35&gt;=$JL$6,H35="x"),IY35),"Yes!",""),IF(AND(JE35="Yes!",JD35="x"),IF(AND(((IU35+(IV35-(#REF!+$JK33)))&gt;=$JJ$6+$JJ$5),(IV35&gt;=$JK$6+$JK$5),OR(IW35&gt;=($JL$6+$JL$5),H35="x"),IX35,IY35),"Yes!",""),IF(AND(JE35="Yes!",JD35="Yes!"),IF(AND((IU35+(IV35-($JK$6+$JK$5+$JK$4))&gt;=$JJ$6+$JJ$5+$JJ$4),(IV35&gt;=$JK$6+$JK$5+$JK$4),OR(IW35&gt;=($JL$6+$JL$5+$JL$4),H35="x"),IX35,IY35),"Yes!",""),""))),"x")</f>
        <v/>
      </c>
      <c r="JG35" s="52" t="str">
        <f t="shared" si="26"/>
        <v/>
      </c>
    </row>
    <row r="36" spans="1:268" ht="15.5">
      <c r="A36" s="169" t="s">
        <v>785</v>
      </c>
      <c r="B36" s="35" t="s">
        <v>786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109"/>
      <c r="AQ36" s="109"/>
      <c r="AR36" s="227"/>
      <c r="AS36" s="109"/>
      <c r="AT36" s="227"/>
      <c r="AU36" s="227"/>
      <c r="AV36" s="109"/>
      <c r="AW36" s="112"/>
      <c r="AX36" s="112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10"/>
      <c r="BL36" s="112"/>
      <c r="BM36" s="112"/>
      <c r="BN36" s="112"/>
      <c r="BO36" s="109"/>
      <c r="BP36" s="109"/>
      <c r="BQ36" s="113"/>
      <c r="BR36" s="113"/>
      <c r="BS36" s="109"/>
      <c r="BT36" s="112"/>
      <c r="BU36" s="112"/>
      <c r="BV36" s="112"/>
      <c r="BW36" s="112"/>
      <c r="BX36" s="109"/>
      <c r="BY36" s="112"/>
      <c r="BZ36" s="112"/>
      <c r="CA36" s="109"/>
      <c r="CB36" s="109"/>
      <c r="CC36" s="112"/>
      <c r="CD36" s="109"/>
      <c r="CE36" s="109"/>
      <c r="CF36" s="109"/>
      <c r="CG36" s="109"/>
      <c r="CH36" s="109"/>
      <c r="CI36" s="112"/>
      <c r="CJ36" s="112"/>
      <c r="CK36" s="109"/>
      <c r="CL36" s="112"/>
      <c r="CM36" s="109"/>
      <c r="CN36" s="112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12"/>
      <c r="DA36" s="109"/>
      <c r="DB36" s="112"/>
      <c r="DC36" s="109"/>
      <c r="DD36" s="109"/>
      <c r="DE36" s="112"/>
      <c r="DF36" s="109"/>
      <c r="DG36" s="109"/>
      <c r="DH36" s="109"/>
      <c r="DI36" s="109"/>
      <c r="DJ36" s="109"/>
      <c r="DK36" s="109"/>
      <c r="DL36" s="109"/>
      <c r="DM36" s="109"/>
      <c r="DN36" s="109"/>
      <c r="DO36" s="147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12"/>
      <c r="EC36" s="109"/>
      <c r="ED36" s="112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12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77">
        <f t="shared" si="15"/>
        <v>0</v>
      </c>
      <c r="IU36" s="13">
        <f t="shared" si="16"/>
        <v>0</v>
      </c>
      <c r="IV36" s="13">
        <f t="shared" si="17"/>
        <v>0</v>
      </c>
      <c r="IW36" s="13">
        <f t="shared" si="18"/>
        <v>0</v>
      </c>
      <c r="IX36" s="13">
        <f t="shared" si="19"/>
        <v>0</v>
      </c>
      <c r="IY36" s="13">
        <f t="shared" si="20"/>
        <v>0</v>
      </c>
      <c r="IZ36" s="13">
        <f t="shared" si="21"/>
        <v>0</v>
      </c>
      <c r="JA36" s="21">
        <f t="shared" si="22"/>
        <v>0</v>
      </c>
      <c r="JC36" s="44" t="str">
        <f t="shared" si="23"/>
        <v>Yes!</v>
      </c>
      <c r="JD36" s="51" t="str">
        <f t="shared" si="24"/>
        <v>Yes!</v>
      </c>
      <c r="JE36" s="51" t="str">
        <f t="shared" si="25"/>
        <v/>
      </c>
      <c r="JF36" s="51" t="str">
        <f>IF(ISBLANK(F36),IF(JE36="x",IF(AND(((IU36+(IV36-$JK$6))&gt;=$JJ$6),(IV36&gt;=$JK$6),OR(IW36&gt;=$JL$6,H36="x"),IY36),"Yes!",""),IF(AND(JE36="Yes!",JD36="x"),IF(AND(((IU36+(IV36-($JK33+$JK34)))&gt;=$JJ$6+$JJ$5),(IV36&gt;=$JK$6+$JK$5),OR(IW36&gt;=($JL$6+$JL$5),H36="x"),IX36,IY36),"Yes!",""),IF(AND(JE36="Yes!",JD36="Yes!"),IF(AND((IU36+(IV36-($JK$6+$JK$5+$JK$4))&gt;=$JJ$6+$JJ$5+$JJ$4),(IV36&gt;=$JK$6+$JK$5+$JK$4),OR(IW36&gt;=($JL$6+$JL$5+$JL$4),H36="x"),IX36,IY36),"Yes!",""),""))),"x")</f>
        <v/>
      </c>
      <c r="JG36" s="52" t="str">
        <f t="shared" si="26"/>
        <v/>
      </c>
    </row>
    <row r="37" spans="1:268" ht="15.5">
      <c r="A37" s="169" t="s">
        <v>787</v>
      </c>
      <c r="B37" s="35" t="s">
        <v>138</v>
      </c>
      <c r="C37" s="85"/>
      <c r="D37" s="85"/>
      <c r="E37" s="85"/>
      <c r="F37" s="85"/>
      <c r="G37" s="86"/>
      <c r="H37" s="108"/>
      <c r="I37" s="227"/>
      <c r="J37" s="108"/>
      <c r="K37" s="10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109"/>
      <c r="AQ37" s="109"/>
      <c r="AR37" s="227"/>
      <c r="AS37" s="109"/>
      <c r="AT37" s="227"/>
      <c r="AU37" s="227"/>
      <c r="AV37" s="109"/>
      <c r="AW37" s="112"/>
      <c r="AX37" s="112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10"/>
      <c r="BL37" s="112"/>
      <c r="BM37" s="112"/>
      <c r="BN37" s="112"/>
      <c r="BO37" s="109"/>
      <c r="BP37" s="109"/>
      <c r="BQ37" s="113"/>
      <c r="BR37" s="113"/>
      <c r="BS37" s="109"/>
      <c r="BT37" s="112"/>
      <c r="BU37" s="112"/>
      <c r="BV37" s="112"/>
      <c r="BW37" s="112"/>
      <c r="BX37" s="109"/>
      <c r="BY37" s="112"/>
      <c r="BZ37" s="112"/>
      <c r="CA37" s="109"/>
      <c r="CB37" s="109"/>
      <c r="CC37" s="112"/>
      <c r="CD37" s="109"/>
      <c r="CE37" s="109"/>
      <c r="CF37" s="109"/>
      <c r="CG37" s="109"/>
      <c r="CH37" s="109"/>
      <c r="CI37" s="112"/>
      <c r="CJ37" s="112"/>
      <c r="CK37" s="109"/>
      <c r="CL37" s="112"/>
      <c r="CM37" s="109"/>
      <c r="CN37" s="112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12"/>
      <c r="DA37" s="109"/>
      <c r="DB37" s="112"/>
      <c r="DC37" s="109"/>
      <c r="DD37" s="109"/>
      <c r="DE37" s="112"/>
      <c r="DF37" s="109"/>
      <c r="DG37" s="109"/>
      <c r="DH37" s="109"/>
      <c r="DI37" s="109"/>
      <c r="DJ37" s="109"/>
      <c r="DK37" s="109"/>
      <c r="DL37" s="109"/>
      <c r="DM37" s="109"/>
      <c r="DN37" s="109"/>
      <c r="DO37" s="147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12"/>
      <c r="EC37" s="109"/>
      <c r="ED37" s="112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12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77">
        <f t="shared" si="15"/>
        <v>0</v>
      </c>
      <c r="IU37" s="13">
        <f t="shared" si="16"/>
        <v>0</v>
      </c>
      <c r="IV37" s="13">
        <f t="shared" si="17"/>
        <v>0</v>
      </c>
      <c r="IW37" s="13">
        <f t="shared" si="18"/>
        <v>0</v>
      </c>
      <c r="IX37" s="13">
        <f t="shared" si="19"/>
        <v>0</v>
      </c>
      <c r="IY37" s="13">
        <f t="shared" si="20"/>
        <v>0</v>
      </c>
      <c r="IZ37" s="13">
        <f t="shared" si="21"/>
        <v>0</v>
      </c>
      <c r="JA37" s="21">
        <f t="shared" si="22"/>
        <v>0</v>
      </c>
      <c r="JC37" s="44" t="str">
        <f t="shared" si="23"/>
        <v>Yes!</v>
      </c>
      <c r="JD37" s="51" t="str">
        <f t="shared" si="24"/>
        <v>Yes!</v>
      </c>
      <c r="JE37" s="51" t="str">
        <f t="shared" si="25"/>
        <v/>
      </c>
      <c r="JF37" s="51" t="str">
        <f>IF(ISBLANK(F37),IF(JE37="x",IF(AND(((IU37+(IV37-$JK$6))&gt;=$JJ$6),(IV37&gt;=$JK$6),OR(IW37&gt;=$JL$6,H37="x"),IY37),"Yes!",""),IF(AND(JE37="Yes!",JD37="x"),IF(AND(((IU37+(IV37-($JK34+$JK35)))&gt;=$JJ$6+$JJ$5),(IV37&gt;=$JK$6+$JK$5),OR(IW37&gt;=($JL$6+$JL$5),H37="x"),IX37,IY37),"Yes!",""),IF(AND(JE37="Yes!",JD37="Yes!"),IF(AND((IU37+(IV37-($JK$6+$JK$5+$JK$4))&gt;=$JJ$6+$JJ$5+$JJ$4),(IV37&gt;=$JK$6+$JK$5+$JK$4),OR(IW37&gt;=($JL$6+$JL$5+$JL$4),H37="x"),IX37,IY37),"Yes!",""),""))),"x")</f>
        <v/>
      </c>
      <c r="JG37" s="52" t="str">
        <f t="shared" si="26"/>
        <v/>
      </c>
    </row>
    <row r="38" spans="1:268" ht="15.5">
      <c r="A38" s="169" t="s">
        <v>750</v>
      </c>
      <c r="B38" s="37" t="s">
        <v>94</v>
      </c>
      <c r="C38" s="87"/>
      <c r="D38" s="87"/>
      <c r="E38" s="87"/>
      <c r="F38" s="87"/>
      <c r="G38" s="88"/>
      <c r="H38" s="108"/>
      <c r="I38" s="227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109"/>
      <c r="AQ38" s="109"/>
      <c r="AR38" s="227"/>
      <c r="AS38" s="109"/>
      <c r="AT38" s="227"/>
      <c r="AU38" s="227"/>
      <c r="AV38" s="109"/>
      <c r="AW38" s="112"/>
      <c r="AX38" s="112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10"/>
      <c r="BL38" s="112"/>
      <c r="BM38" s="112"/>
      <c r="BN38" s="112"/>
      <c r="BO38" s="109"/>
      <c r="BP38" s="109"/>
      <c r="BQ38" s="113"/>
      <c r="BR38" s="113"/>
      <c r="BS38" s="109"/>
      <c r="BT38" s="112"/>
      <c r="BU38" s="112"/>
      <c r="BV38" s="112"/>
      <c r="BW38" s="112"/>
      <c r="BX38" s="109"/>
      <c r="BY38" s="112"/>
      <c r="BZ38" s="112"/>
      <c r="CA38" s="109"/>
      <c r="CB38" s="109"/>
      <c r="CC38" s="112"/>
      <c r="CD38" s="109"/>
      <c r="CE38" s="109"/>
      <c r="CF38" s="109"/>
      <c r="CG38" s="109"/>
      <c r="CH38" s="109"/>
      <c r="CI38" s="112"/>
      <c r="CJ38" s="112"/>
      <c r="CK38" s="109"/>
      <c r="CL38" s="112"/>
      <c r="CM38" s="109"/>
      <c r="CN38" s="112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12"/>
      <c r="DA38" s="109"/>
      <c r="DB38" s="112"/>
      <c r="DC38" s="109"/>
      <c r="DD38" s="109"/>
      <c r="DE38" s="112"/>
      <c r="DF38" s="109"/>
      <c r="DG38" s="109"/>
      <c r="DH38" s="109"/>
      <c r="DI38" s="109"/>
      <c r="DJ38" s="109"/>
      <c r="DK38" s="109"/>
      <c r="DL38" s="109"/>
      <c r="DM38" s="109"/>
      <c r="DN38" s="109"/>
      <c r="DO38" s="147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12"/>
      <c r="EC38" s="109"/>
      <c r="ED38" s="112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12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77">
        <f t="shared" si="15"/>
        <v>0</v>
      </c>
      <c r="IU38" s="13">
        <f t="shared" si="16"/>
        <v>0</v>
      </c>
      <c r="IV38" s="13">
        <f t="shared" si="17"/>
        <v>0</v>
      </c>
      <c r="IW38" s="13">
        <f t="shared" si="18"/>
        <v>0</v>
      </c>
      <c r="IX38" s="13">
        <f t="shared" si="19"/>
        <v>0</v>
      </c>
      <c r="IY38" s="13">
        <f t="shared" si="20"/>
        <v>0</v>
      </c>
      <c r="IZ38" s="13">
        <f t="shared" si="21"/>
        <v>0</v>
      </c>
      <c r="JA38" s="21">
        <f t="shared" si="22"/>
        <v>0</v>
      </c>
      <c r="JC38" s="44" t="str">
        <f t="shared" si="23"/>
        <v>Yes!</v>
      </c>
      <c r="JD38" s="51" t="str">
        <f t="shared" si="24"/>
        <v>Yes!</v>
      </c>
      <c r="JE38" s="51" t="str">
        <f t="shared" si="25"/>
        <v/>
      </c>
      <c r="JF38" s="51" t="str">
        <f>IF(ISBLANK(F38),IF(JE38="x",IF(AND(((IU38+(IV38-$JK$6))&gt;=$JJ$6),(IV38&gt;=$JK$6),OR(IW38&gt;=$JL$6,H38="x"),IY38),"Yes!",""),IF(AND(JE38="Yes!",JD38="x"),IF(AND(((IU38+(IV38-($JK34+$JK35)))&gt;=$JJ$6+$JJ$5),(IV38&gt;=$JK$6+$JK$5),OR(IW38&gt;=($JL$6+$JL$5),H38="x"),IX38,IY38),"Yes!",""),IF(AND(JE38="Yes!",JD38="Yes!"),IF(AND((IU38+(IV38-($JK$6+$JK$5+$JK$4))&gt;=$JJ$6+$JJ$5+$JJ$4),(IV38&gt;=$JK$6+$JK$5+$JK$4),OR(IW38&gt;=($JL$6+$JL$5+$JL$4),H38="x"),IX38,IY38),"Yes!",""),""))),"x")</f>
        <v/>
      </c>
      <c r="JG38" s="52" t="str">
        <f t="shared" si="26"/>
        <v/>
      </c>
    </row>
    <row r="39" spans="1:268" ht="15.5">
      <c r="A39" s="169" t="s">
        <v>788</v>
      </c>
      <c r="B39" s="37" t="s">
        <v>789</v>
      </c>
      <c r="C39" s="87"/>
      <c r="D39" s="87"/>
      <c r="E39" s="87"/>
      <c r="F39" s="87"/>
      <c r="G39" s="88"/>
      <c r="H39" s="108"/>
      <c r="I39" s="227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109"/>
      <c r="AQ39" s="109"/>
      <c r="AR39" s="227"/>
      <c r="AS39" s="109"/>
      <c r="AT39" s="227"/>
      <c r="AU39" s="227"/>
      <c r="AV39" s="109"/>
      <c r="AW39" s="112"/>
      <c r="AX39" s="112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10"/>
      <c r="BL39" s="112"/>
      <c r="BM39" s="112"/>
      <c r="BN39" s="112"/>
      <c r="BO39" s="109"/>
      <c r="BP39" s="109"/>
      <c r="BQ39" s="113"/>
      <c r="BR39" s="113"/>
      <c r="BS39" s="109"/>
      <c r="BT39" s="112"/>
      <c r="BU39" s="112"/>
      <c r="BV39" s="112"/>
      <c r="BW39" s="112"/>
      <c r="BX39" s="109"/>
      <c r="BY39" s="112"/>
      <c r="BZ39" s="112"/>
      <c r="CA39" s="109"/>
      <c r="CB39" s="109"/>
      <c r="CC39" s="112"/>
      <c r="CD39" s="109"/>
      <c r="CE39" s="109"/>
      <c r="CF39" s="109"/>
      <c r="CG39" s="109"/>
      <c r="CH39" s="109"/>
      <c r="CI39" s="112"/>
      <c r="CJ39" s="112"/>
      <c r="CK39" s="109"/>
      <c r="CL39" s="112"/>
      <c r="CM39" s="109"/>
      <c r="CN39" s="112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12"/>
      <c r="DA39" s="109"/>
      <c r="DB39" s="112"/>
      <c r="DC39" s="109"/>
      <c r="DD39" s="109"/>
      <c r="DE39" s="112"/>
      <c r="DF39" s="109"/>
      <c r="DG39" s="109"/>
      <c r="DH39" s="109"/>
      <c r="DI39" s="109"/>
      <c r="DJ39" s="109"/>
      <c r="DK39" s="109"/>
      <c r="DL39" s="109"/>
      <c r="DM39" s="109"/>
      <c r="DN39" s="109"/>
      <c r="DO39" s="147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12"/>
      <c r="EC39" s="109"/>
      <c r="ED39" s="112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12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77">
        <f t="shared" si="15"/>
        <v>0</v>
      </c>
      <c r="IU39" s="13">
        <f t="shared" si="16"/>
        <v>0</v>
      </c>
      <c r="IV39" s="13">
        <f t="shared" si="17"/>
        <v>0</v>
      </c>
      <c r="IW39" s="13">
        <f t="shared" si="18"/>
        <v>0</v>
      </c>
      <c r="IX39" s="13">
        <f t="shared" si="19"/>
        <v>0</v>
      </c>
      <c r="IY39" s="13">
        <f t="shared" si="20"/>
        <v>0</v>
      </c>
      <c r="IZ39" s="13">
        <f t="shared" si="21"/>
        <v>0</v>
      </c>
      <c r="JA39" s="21">
        <f t="shared" si="22"/>
        <v>0</v>
      </c>
      <c r="JC39" s="44" t="str">
        <f t="shared" si="23"/>
        <v>Yes!</v>
      </c>
      <c r="JD39" s="51" t="str">
        <f t="shared" si="24"/>
        <v>Yes!</v>
      </c>
      <c r="JE39" s="51" t="str">
        <f t="shared" si="25"/>
        <v/>
      </c>
      <c r="JF39" s="51" t="str">
        <f>IF(ISBLANK(F39),IF(JE39="x",IF(AND(((IU39+(IV39-$JK$6))&gt;=$JJ$6),(IV39&gt;=$JK$6),OR(IW39&gt;=$JL$6,H39="x"),IY39),"Yes!",""),IF(AND(JE39="Yes!",JD39="x"),IF(AND(((IU39+(IV39-($JK35+$JK36)))&gt;=$JJ$6+$JJ$5),(IV39&gt;=$JK$6+$JK$5),OR(IW39&gt;=($JL$6+$JL$5),H39="x"),IX39,IY39),"Yes!",""),IF(AND(JE39="Yes!",JD39="Yes!"),IF(AND((IU39+(IV39-($JK$6+$JK$5+$JK$4))&gt;=$JJ$6+$JJ$5+$JJ$4),(IV39&gt;=$JK$6+$JK$5+$JK$4),OR(IW39&gt;=($JL$6+$JL$5+$JL$4),H39="x"),IX39,IY39),"Yes!",""),""))),"x")</f>
        <v/>
      </c>
      <c r="JG39" s="52" t="str">
        <f t="shared" si="26"/>
        <v/>
      </c>
    </row>
    <row r="40" spans="1:268" ht="15.5">
      <c r="A40" s="169" t="s">
        <v>119</v>
      </c>
      <c r="B40" s="35" t="s">
        <v>790</v>
      </c>
      <c r="C40" s="85" t="s">
        <v>43</v>
      </c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12"/>
      <c r="AX40" s="112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10"/>
      <c r="BL40" s="112"/>
      <c r="BM40" s="112"/>
      <c r="BN40" s="112"/>
      <c r="BO40" s="109"/>
      <c r="BP40" s="109"/>
      <c r="BQ40" s="113"/>
      <c r="BR40" s="113"/>
      <c r="BS40" s="109"/>
      <c r="BT40" s="112"/>
      <c r="BU40" s="112"/>
      <c r="BV40" s="112"/>
      <c r="BW40" s="112"/>
      <c r="BX40" s="109"/>
      <c r="BY40" s="112"/>
      <c r="BZ40" s="112"/>
      <c r="CA40" s="109"/>
      <c r="CB40" s="109"/>
      <c r="CC40" s="112"/>
      <c r="CD40" s="109"/>
      <c r="CE40" s="109"/>
      <c r="CF40" s="109"/>
      <c r="CG40" s="109"/>
      <c r="CH40" s="109"/>
      <c r="CI40" s="112"/>
      <c r="CJ40" s="112"/>
      <c r="CK40" s="109"/>
      <c r="CL40" s="112"/>
      <c r="CM40" s="109"/>
      <c r="CN40" s="112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12"/>
      <c r="DA40" s="109"/>
      <c r="DB40" s="112"/>
      <c r="DC40" s="109"/>
      <c r="DD40" s="109"/>
      <c r="DE40" s="112"/>
      <c r="DF40" s="109"/>
      <c r="DG40" s="109"/>
      <c r="DH40" s="109"/>
      <c r="DI40" s="109"/>
      <c r="DJ40" s="109"/>
      <c r="DK40" s="109"/>
      <c r="DL40" s="109"/>
      <c r="DM40" s="109"/>
      <c r="DN40" s="109"/>
      <c r="DO40" s="147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12"/>
      <c r="EC40" s="109"/>
      <c r="ED40" s="112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12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77">
        <f t="shared" si="15"/>
        <v>0</v>
      </c>
      <c r="IU40" s="13">
        <f t="shared" si="16"/>
        <v>0</v>
      </c>
      <c r="IV40" s="13">
        <f t="shared" si="17"/>
        <v>0</v>
      </c>
      <c r="IW40" s="13">
        <f t="shared" si="18"/>
        <v>0</v>
      </c>
      <c r="IX40" s="13">
        <f t="shared" si="19"/>
        <v>0</v>
      </c>
      <c r="IY40" s="13">
        <f t="shared" si="20"/>
        <v>0</v>
      </c>
      <c r="IZ40" s="13">
        <f t="shared" si="21"/>
        <v>0</v>
      </c>
      <c r="JA40" s="21">
        <f t="shared" si="22"/>
        <v>0</v>
      </c>
      <c r="JC40" s="139" t="str">
        <f t="shared" si="23"/>
        <v>x</v>
      </c>
      <c r="JD40" s="51" t="str">
        <f t="shared" si="24"/>
        <v>Yes!</v>
      </c>
      <c r="JE40" s="51" t="str">
        <f t="shared" si="25"/>
        <v/>
      </c>
      <c r="JF40" s="51" t="str">
        <f>IF(ISBLANK(F40),IF(JE40="x",IF(AND(((IU40+(IV40-$JK$6))&gt;=$JJ$6),(IV40&gt;=$JK$6),OR(IW40&gt;=$JL$6,H40="x"),IY40),"Yes!",""),IF(AND(JE40="Yes!",JD40="x"),IF(AND(((IU40+(IV40-($JK37+$JK38)))&gt;=$JJ$6+$JJ$5),(IV40&gt;=$JK$6+$JK$5),OR(IW40&gt;=($JL$6+$JL$5),H40="x"),IX40,IY40),"Yes!",""),IF(AND(JE40="Yes!",JD40="Yes!"),IF(AND((IU40+(IV40-($JK$6+$JK$5+$JK$4))&gt;=$JJ$6+$JJ$5+$JJ$4),(IV40&gt;=$JK$6+$JK$5+$JK$4),OR(IW40&gt;=($JL$6+$JL$5+$JL$4),H40="x"),IX40,IY40),"Yes!",""),""))),"x")</f>
        <v/>
      </c>
      <c r="JG40" s="52" t="str">
        <f t="shared" si="26"/>
        <v/>
      </c>
    </row>
    <row r="41" spans="1:268" ht="15.5">
      <c r="A41" s="169" t="s">
        <v>119</v>
      </c>
      <c r="B41" s="35" t="s">
        <v>64</v>
      </c>
      <c r="C41" s="85" t="s">
        <v>43</v>
      </c>
      <c r="D41" s="85" t="s">
        <v>43</v>
      </c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/>
      <c r="AQ41" s="109"/>
      <c r="AR41" s="227"/>
      <c r="AS41" s="109"/>
      <c r="AT41" s="227"/>
      <c r="AU41" s="227"/>
      <c r="AV41" s="109"/>
      <c r="AW41" s="112"/>
      <c r="AX41" s="112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10"/>
      <c r="BL41" s="112"/>
      <c r="BM41" s="112"/>
      <c r="BN41" s="112"/>
      <c r="BO41" s="109"/>
      <c r="BP41" s="109"/>
      <c r="BQ41" s="113"/>
      <c r="BR41" s="113"/>
      <c r="BS41" s="109"/>
      <c r="BT41" s="112"/>
      <c r="BU41" s="112"/>
      <c r="BV41" s="112"/>
      <c r="BW41" s="112"/>
      <c r="BX41" s="109"/>
      <c r="BY41" s="112"/>
      <c r="BZ41" s="112"/>
      <c r="CA41" s="109"/>
      <c r="CB41" s="109"/>
      <c r="CC41" s="112"/>
      <c r="CD41" s="109"/>
      <c r="CE41" s="109"/>
      <c r="CF41" s="109"/>
      <c r="CG41" s="109"/>
      <c r="CH41" s="109"/>
      <c r="CI41" s="112"/>
      <c r="CJ41" s="112"/>
      <c r="CK41" s="109"/>
      <c r="CL41" s="112"/>
      <c r="CM41" s="109"/>
      <c r="CN41" s="112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12"/>
      <c r="DA41" s="109"/>
      <c r="DB41" s="112"/>
      <c r="DC41" s="109"/>
      <c r="DD41" s="109"/>
      <c r="DE41" s="112"/>
      <c r="DF41" s="109"/>
      <c r="DG41" s="109"/>
      <c r="DH41" s="109"/>
      <c r="DI41" s="109"/>
      <c r="DJ41" s="109"/>
      <c r="DK41" s="109"/>
      <c r="DL41" s="109"/>
      <c r="DM41" s="109"/>
      <c r="DN41" s="109"/>
      <c r="DO41" s="147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12"/>
      <c r="EC41" s="109"/>
      <c r="ED41" s="112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12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77">
        <f t="shared" si="15"/>
        <v>0</v>
      </c>
      <c r="IU41" s="13">
        <f t="shared" si="16"/>
        <v>0</v>
      </c>
      <c r="IV41" s="13">
        <f t="shared" si="17"/>
        <v>0</v>
      </c>
      <c r="IW41" s="13">
        <f t="shared" si="18"/>
        <v>0</v>
      </c>
      <c r="IX41" s="13">
        <f t="shared" si="19"/>
        <v>0</v>
      </c>
      <c r="IY41" s="13">
        <f t="shared" si="20"/>
        <v>0</v>
      </c>
      <c r="IZ41" s="13">
        <f t="shared" si="21"/>
        <v>0</v>
      </c>
      <c r="JA41" s="21">
        <f t="shared" si="22"/>
        <v>0</v>
      </c>
      <c r="JC41" s="139" t="str">
        <f t="shared" si="23"/>
        <v>x</v>
      </c>
      <c r="JD41" s="140" t="s">
        <v>43</v>
      </c>
      <c r="JE41" s="51" t="str">
        <f t="shared" si="25"/>
        <v/>
      </c>
      <c r="JF41" s="51" t="str">
        <f>IF(ISBLANK(F41),IF(JE41="x",IF(AND(((IU41+(IV41-$JK$6))&gt;=$JJ$6),(IV41&gt;=$JK$6),OR(IW41&gt;=$JL$6,H41="x"),IY41),"Yes!",""),IF(AND(JE41="Yes!",JD41="x"),IF(AND(((IU41+(IV41-($JK38+$JK39)))&gt;=$JJ$6+$JJ$5),(IV41&gt;=$JK$6+$JK$5),OR(IW41&gt;=($JL$6+$JL$5),H41="x"),IX41,IY41),"Yes!",""),IF(AND(JE41="Yes!",JD41="Yes!"),IF(AND((IU41+(IV41-($JK$6+$JK$5+$JK$4))&gt;=$JJ$6+$JJ$5+$JJ$4),(IV41&gt;=$JK$6+$JK$5+$JK$4),OR(IW41&gt;=($JL$6+$JL$5+$JL$4),H41="x"),IX41,IY41),"Yes!",""),""))),"x")</f>
        <v/>
      </c>
      <c r="JG41" s="52" t="str">
        <f t="shared" si="26"/>
        <v/>
      </c>
    </row>
    <row r="42" spans="1:268" ht="15.5">
      <c r="A42" s="169" t="s">
        <v>791</v>
      </c>
      <c r="B42" s="37" t="s">
        <v>580</v>
      </c>
      <c r="C42" s="87" t="s">
        <v>43</v>
      </c>
      <c r="D42" s="87"/>
      <c r="E42" s="87"/>
      <c r="F42" s="87"/>
      <c r="G42" s="88"/>
      <c r="H42" s="108"/>
      <c r="I42" s="227"/>
      <c r="J42" s="108"/>
      <c r="K42" s="108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109"/>
      <c r="AQ42" s="109"/>
      <c r="AR42" s="227"/>
      <c r="AS42" s="109"/>
      <c r="AT42" s="227"/>
      <c r="AU42" s="227"/>
      <c r="AV42" s="109"/>
      <c r="AW42" s="112"/>
      <c r="AX42" s="112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10"/>
      <c r="BL42" s="112"/>
      <c r="BM42" s="112"/>
      <c r="BN42" s="112"/>
      <c r="BO42" s="109"/>
      <c r="BP42" s="109"/>
      <c r="BQ42" s="113"/>
      <c r="BR42" s="113"/>
      <c r="BS42" s="109"/>
      <c r="BT42" s="112"/>
      <c r="BU42" s="112"/>
      <c r="BV42" s="112"/>
      <c r="BW42" s="112"/>
      <c r="BX42" s="109"/>
      <c r="BY42" s="112"/>
      <c r="BZ42" s="112"/>
      <c r="CA42" s="109"/>
      <c r="CB42" s="109"/>
      <c r="CC42" s="112"/>
      <c r="CD42" s="109"/>
      <c r="CE42" s="109"/>
      <c r="CF42" s="109"/>
      <c r="CG42" s="109"/>
      <c r="CH42" s="109"/>
      <c r="CI42" s="112"/>
      <c r="CJ42" s="112"/>
      <c r="CK42" s="109"/>
      <c r="CL42" s="112"/>
      <c r="CM42" s="109"/>
      <c r="CN42" s="112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12"/>
      <c r="DA42" s="109"/>
      <c r="DB42" s="112"/>
      <c r="DC42" s="109"/>
      <c r="DD42" s="109"/>
      <c r="DE42" s="112"/>
      <c r="DF42" s="109"/>
      <c r="DG42" s="109"/>
      <c r="DH42" s="109"/>
      <c r="DI42" s="109"/>
      <c r="DJ42" s="109"/>
      <c r="DK42" s="109"/>
      <c r="DL42" s="109"/>
      <c r="DM42" s="109"/>
      <c r="DN42" s="109"/>
      <c r="DO42" s="147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12"/>
      <c r="EC42" s="109"/>
      <c r="ED42" s="112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12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77">
        <f t="shared" si="15"/>
        <v>0</v>
      </c>
      <c r="IU42" s="13">
        <f t="shared" si="16"/>
        <v>0</v>
      </c>
      <c r="IV42" s="13">
        <f t="shared" si="17"/>
        <v>0</v>
      </c>
      <c r="IW42" s="13">
        <f t="shared" si="18"/>
        <v>0</v>
      </c>
      <c r="IX42" s="13">
        <f t="shared" si="19"/>
        <v>0</v>
      </c>
      <c r="IY42" s="13">
        <f t="shared" si="20"/>
        <v>0</v>
      </c>
      <c r="IZ42" s="13">
        <f t="shared" si="21"/>
        <v>0</v>
      </c>
      <c r="JA42" s="21">
        <f t="shared" si="22"/>
        <v>0</v>
      </c>
      <c r="JC42" s="139" t="str">
        <f t="shared" si="23"/>
        <v>x</v>
      </c>
      <c r="JD42" s="51" t="str">
        <f t="shared" ref="JD42:JD73" si="27">IF(ISBLANK(D42),IF(JC42="x",IF(AND((IU42+IV42)&gt;=($JJ$4+$JK$4),OR(IW42&gt;=$JL$4,H42="x")),"Yes!",""),IF(JC42="Yes!",IF(AND((IU42+IV42)&gt;=($JJ$3+$JJ$4+$JK$3+$JK$4),OR(IW42&gt;=($JL$4+$JL$3),H42="x")),"Yes!",""),"")),"x")</f>
        <v>Yes!</v>
      </c>
      <c r="JE42" s="51" t="str">
        <f t="shared" si="25"/>
        <v/>
      </c>
      <c r="JF42" s="51" t="str">
        <f t="shared" ref="JF42" si="28">IF(ISBLANK(F42),IF(JE42="x",IF(AND(((IU42+(IV42-$JK$6))&gt;=$JJ$6),(IV42&gt;=$JK$6),OR(IW42&gt;=$JL$6,H42="x"),IY42),"Yes!",""),IF(AND(JE42="Yes!",JD42="x"),IF(AND(((IU42+(IV42-($JK39+$JK40)))&gt;=$JJ$6+$JJ$5),(IV42&gt;=$JK$6+$JK$5),OR(IW42&gt;=($JL$6+$JL$5),H42="x"),IX42,IY42),"Yes!",""),IF(AND(JE42="Yes!",JD42="Yes!"),IF(AND((IU42+(IV42-($JK$6+$JK$5+$JK$4))&gt;=$JJ$6+$JJ$5+$JJ$4),(IV42&gt;=$JK$6+$JK$5+$JK$4),OR(IW42&gt;=($JL$6+$JL$5+$JL$4),H42="x"),IX42,IY42),"Yes!",""),""))),"x")</f>
        <v/>
      </c>
      <c r="JG42" s="52" t="str">
        <f t="shared" si="26"/>
        <v/>
      </c>
    </row>
    <row r="43" spans="1:268">
      <c r="A43" s="5" t="s">
        <v>563</v>
      </c>
      <c r="B43" s="35" t="s">
        <v>71</v>
      </c>
      <c r="C43" s="85" t="s">
        <v>43</v>
      </c>
      <c r="D43" s="85"/>
      <c r="E43" s="85"/>
      <c r="F43" s="85"/>
      <c r="G43" s="86"/>
      <c r="H43" s="108"/>
      <c r="I43" s="227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109"/>
      <c r="AQ43" s="109"/>
      <c r="AR43" s="227"/>
      <c r="AS43" s="109"/>
      <c r="AT43" s="227"/>
      <c r="AU43" s="227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52"/>
      <c r="DE43" s="109"/>
      <c r="DF43" s="109"/>
      <c r="DG43" s="109"/>
      <c r="DH43" s="109"/>
      <c r="DI43" s="109"/>
      <c r="DJ43" s="109"/>
      <c r="DK43" s="109"/>
      <c r="DL43" s="114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47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52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14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77">
        <f ca="1">SUMIF(H43:IT43,"x",'2024 Particiaption Points'!$H$2:$EQ$2)</f>
        <v>0</v>
      </c>
      <c r="IV43" s="13" t="e">
        <f>COUNTIFS(H43:IT43,"x",'2024 Particiaption Points'!H$4:EQ$4,"d")</f>
        <v>#VALUE!</v>
      </c>
      <c r="IW43" s="13" t="e">
        <f>COUNTIFS(H43:IT43,"x",'2024 Particiaption Points'!H$4:EQ$4,"w")</f>
        <v>#VALUE!</v>
      </c>
      <c r="IX43" s="13" t="e">
        <f>COUNTIFS(H43:IT43,"x",'2024 Particiaption Points'!H$4:EQ$4,"v")</f>
        <v>#VALUE!</v>
      </c>
      <c r="IY43" s="13" t="e">
        <f>COUNTIFS(H43:IT43,"x",'2024 Particiaption Points'!H$4:EQ$4,"s")</f>
        <v>#VALUE!</v>
      </c>
      <c r="IZ43" s="13" t="e">
        <f>COUNTIFS(H43:IT43,"x",'2024 Particiaption Points'!H$4:EQ$4,"m")</f>
        <v>#VALUE!</v>
      </c>
      <c r="JA43" s="13" t="e">
        <f>COUNTIFS(H43:IT43,"x",'2024 Particiaption Points'!H$4:EQ$4,"r")</f>
        <v>#VALUE!</v>
      </c>
      <c r="JB43" s="21">
        <f ca="1">SUMIF(H43:IT43,"x",'2024 Particiaption Points'!$H$3:$EQ$3)</f>
        <v>0</v>
      </c>
      <c r="JD43" s="139" t="str">
        <f>IF(ISBLANK(C43),IF(AND((IV43+IW43)&gt;=('2024 Particiaption Points'!$FH$2+'2024 Particiaption Points'!$FI$2),OR(IX43&gt;='2024 Particiaption Points'!$FJ$2,H43="x")),"Yes!",""),"x")</f>
        <v>x</v>
      </c>
      <c r="JE43" s="51" t="e">
        <f>IF(ISBLANK(D43),IF(JD43="x",IF(AND((IV43+IW43)&gt;=('2024 Particiaption Points'!$FH$3+'2024 Particiaption Points'!$FI$3),OR(IX43&gt;='2024 Particiaption Points'!$FJ$3,H43="x")),"Yes!",""),IF(JD43="Yes!",IF(AND((IV43+IW43)&gt;=('2024 Particiaption Points'!$FH$2+'2024 Particiaption Points'!$FH$3+'2024 Particiaption Points'!$FI$2+'2024 Particiaption Points'!$FI$3),OR(IX43&gt;=('2024 Particiaption Points'!$FJ$3+'2024 Particiaption Points'!$FJ$2),H43="x")),"Yes!",""),"")),"x")</f>
        <v>#VALUE!</v>
      </c>
      <c r="JF43" s="51" t="e">
        <f>IF(ISBLANK(E43),IF(JE43="x",IF(AND((IV43+(IW43-'2024 Particiaption Points'!$FI$4)&gt;='2024 Particiaption Points'!$FH$4),(IW43&gt;='2024 Particiaption Points'!$FI$4),OR(IX43&gt;='2024 Particiaption Points'!$FJ$4,H43="x"),OR(IY43,IZ43)),"Yes!",""),IF(AND(JE43="Yes!",JD43="x"),IF(AND((IV43+(IW43-('2024 Particiaption Points'!$FI$4+'2024 Particiaption Points'!$FI$3))&gt;='2024 Particiaption Points'!$FH$3+'2024 Particiaption Points'!$FH$4),(IW43&gt;='2024 Particiaption Points'!$FI$4),OR(IX43&gt;=('2024 Particiaption Points'!$FJ$3+'2024 Particiaption Points'!$FJ$4),H43="x"),OR(IY43,IZ43)),"Yes!",""),IF(AND(JE43="Yes!",JD43="Yes!"),IF(AND((IV43+(IW43-('2024 Particiaption Points'!$FI$4+'2024 Particiaption Points'!$FI$3+'2024 Particiaption Points'!$FI$2))&gt;='2024 Particiaption Points'!$FH$2+'2024 Particiaption Points'!$FH$3+'2024 Particiaption Points'!$FH$4),(IW43&gt;='2024 Particiaption Points'!$FI$2+'2024 Particiaption Points'!$FI$3+'2024 Particiaption Points'!$FI$4),OR(IX43&gt;=('2024 Particiaption Points'!$FJ$2+'2024 Particiaption Points'!$FJ$3+'2024 Particiaption Points'!$FJ$4),H43="x"),OR(IY43,IZ43)),"Yes!",""),""))),"x")</f>
        <v>#VALUE!</v>
      </c>
      <c r="JG43" s="51" t="e">
        <f>IF(ISBLANK(F43),IF(JF43="x",IF(AND(((IV43+(IW43-'2024 Particiaption Points'!$FI$5))&gt;='2024 Particiaption Points'!$FH$5),(IW43&gt;='2024 Particiaption Points'!$FI$5),OR(IX43&gt;='2024 Particiaption Points'!$FJ$5,H43="x"),IZ43),"Yes!",""),IF(AND(JF43="Yes!",JE43="x"),IF(AND(((IV43+(IW43-(#REF!+#REF!)))&gt;='2024 Particiaption Points'!$FH$5+'2024 Particiaption Points'!$FH$4),(IW43&gt;='2024 Particiaption Points'!$FI$5+'2024 Particiaption Points'!$FI$4),OR(IX43&gt;=('2024 Particiaption Points'!$FJ$5+'2024 Particiaption Points'!$FJ$4),H43="x"),IY43,IZ43),"Yes!",""),IF(AND(JF43="Yes!",JE43="Yes!"),IF(AND((IV43+(IW43-('2024 Particiaption Points'!$FI$5+'2024 Particiaption Points'!$FI$4+'2024 Particiaption Points'!$FI$3))&gt;='2024 Particiaption Points'!$FH$5+'2024 Particiaption Points'!$FH$4+'2024 Particiaption Points'!$FH$3),(IW43&gt;='2024 Particiaption Points'!$FI$5+'2024 Particiaption Points'!$FI$4+'2024 Particiaption Points'!$FI$3),OR(IX43&gt;=('2024 Particiaption Points'!$FJ$5+'2024 Particiaption Points'!$FJ$4+'2024 Particiaption Points'!$FJ$3),H43="x"),IY43,IZ43),"Yes!",""),""))),"x")</f>
        <v>#VALUE!</v>
      </c>
      <c r="JH43" s="52" t="e">
        <f>IF(ISBLANK(G43),IF(JG43="x",IF(AND((IV43+(IW43-'2024 Particiaption Points'!$FI$6)&gt;='2024 Particiaption Points'!$FH$6),(IW43&gt;='2024 Particiaption Points'!$FI$6),OR(IX43&gt;='2024 Particiaption Points'!$FJ$6,H43="x"),JA43),"Yes!",""),IF(AND(JG43="Yes!",JF43="x"),IF(AND((IV43+(IW43-('2024 Particiaption Points'!$FH$6+'2024 Particiaption Points'!$FH$5))&gt;='2024 Particiaption Points'!$FH$6+'2024 Particiaption Points'!$FH$5),(IW43&gt;='2024 Particiaption Points'!$FI$6+'2024 Particiaption Points'!$FI$5),OR(IX43&gt;=('2024 Particiaption Points'!$FJ$6+'2024 Particiaption Points'!$FJ$5),H43="x"),IZ43,JA43),"Yes!",""),IF(AND(JG43="Yes!",JF43="Yes!"),IF(AND((IV43+(IW43-('2024 Particiaption Points'!$FH$6+'2024 Particiaption Points'!$FH$5+'2024 Particiaption Points'!$FH$4))&gt;='2024 Particiaption Points'!$FH$6+'2024 Particiaption Points'!$FH$5+'2024 Particiaption Points'!$FH$4),(IW43&gt;='2024 Particiaption Points'!$FI$6+'2024 Particiaption Points'!$FI$5+'2024 Particiaption Points'!$FI$4),OR(IX43&gt;=('2024 Particiaption Points'!$FJ$6+'2024 Particiaption Points'!$FJ$5+'2024 Particiaption Points'!$FJ$4),H43="x"),IZ43,JA43),"Yes!",""),""))),"x")</f>
        <v>#VALUE!</v>
      </c>
    </row>
    <row r="44" spans="1:268" ht="15.5">
      <c r="A44" s="169" t="s">
        <v>792</v>
      </c>
      <c r="B44" s="35" t="s">
        <v>536</v>
      </c>
      <c r="C44" s="85"/>
      <c r="D44" s="85"/>
      <c r="E44" s="85"/>
      <c r="F44" s="85"/>
      <c r="G44" s="86"/>
      <c r="H44" s="108"/>
      <c r="I44" s="227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/>
      <c r="AU44" s="227"/>
      <c r="AV44" s="109"/>
      <c r="AW44" s="112"/>
      <c r="AX44" s="112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10"/>
      <c r="BL44" s="112"/>
      <c r="BM44" s="112"/>
      <c r="BN44" s="112"/>
      <c r="BO44" s="109"/>
      <c r="BP44" s="109"/>
      <c r="BQ44" s="113"/>
      <c r="BR44" s="113"/>
      <c r="BS44" s="109"/>
      <c r="BT44" s="112"/>
      <c r="BU44" s="112"/>
      <c r="BV44" s="112"/>
      <c r="BW44" s="112"/>
      <c r="BX44" s="109"/>
      <c r="BY44" s="112"/>
      <c r="BZ44" s="112"/>
      <c r="CA44" s="109"/>
      <c r="CB44" s="109"/>
      <c r="CC44" s="112"/>
      <c r="CD44" s="109"/>
      <c r="CE44" s="109"/>
      <c r="CF44" s="109"/>
      <c r="CG44" s="109"/>
      <c r="CH44" s="109"/>
      <c r="CI44" s="112"/>
      <c r="CJ44" s="112"/>
      <c r="CK44" s="109"/>
      <c r="CL44" s="112"/>
      <c r="CM44" s="109"/>
      <c r="CN44" s="112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12"/>
      <c r="DA44" s="109"/>
      <c r="DB44" s="112"/>
      <c r="DC44" s="109"/>
      <c r="DD44" s="109"/>
      <c r="DE44" s="112"/>
      <c r="DF44" s="109"/>
      <c r="DG44" s="109"/>
      <c r="DH44" s="109"/>
      <c r="DI44" s="109"/>
      <c r="DJ44" s="109"/>
      <c r="DK44" s="109"/>
      <c r="DL44" s="109"/>
      <c r="DM44" s="109"/>
      <c r="DN44" s="109"/>
      <c r="DO44" s="147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12"/>
      <c r="EC44" s="109"/>
      <c r="ED44" s="112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12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77">
        <f t="shared" ref="IT44:IT50" si="29">SUMIF(H44:IS44,"x",$H$3:$IS$3)</f>
        <v>0</v>
      </c>
      <c r="IU44" s="13">
        <f t="shared" ref="IU44:IU50" si="30">COUNTIFS(H44:IS44,"x",H$5:IS$5,"d")</f>
        <v>0</v>
      </c>
      <c r="IV44" s="13">
        <f t="shared" ref="IV44:IV50" si="31">COUNTIFS(H44:IS44,"x",H$5:IS$5,"w")</f>
        <v>0</v>
      </c>
      <c r="IW44" s="13">
        <f t="shared" ref="IW44:IW50" si="32">COUNTIFS(H44:IS44,"x",H$5:IS$5,"v")</f>
        <v>0</v>
      </c>
      <c r="IX44" s="13">
        <f t="shared" ref="IX44:IX50" si="33">COUNTIFS(H44:IS44,"x",H$5:IS$5,"s")</f>
        <v>0</v>
      </c>
      <c r="IY44" s="13">
        <f t="shared" ref="IY44:IY50" si="34">COUNTIFS(H44:IS44,"x",H$5:IS$5,"m")</f>
        <v>0</v>
      </c>
      <c r="IZ44" s="13">
        <f t="shared" ref="IZ44:IZ50" si="35">COUNTIFS(H44:IS44,"x",H$5:IS$5,"r")</f>
        <v>0</v>
      </c>
      <c r="JA44" s="21">
        <f t="shared" ref="JA44:JA50" si="36">SUMIF(H44:IS44,"x",$H$4:$IS$4)</f>
        <v>0</v>
      </c>
      <c r="JC44" s="44" t="str">
        <f t="shared" ref="JC44:JC50" si="37">IF(ISBLANK(C44),IF(AND((IU44+IV44)&gt;=($JJ$3+$JK$3),OR(IW44&gt;=$JL$3,H44="x")),"Yes!",""),"x")</f>
        <v>Yes!</v>
      </c>
      <c r="JD44" s="51" t="str">
        <f t="shared" si="27"/>
        <v>Yes!</v>
      </c>
      <c r="JE44" s="51" t="str">
        <f t="shared" ref="JE44:JE50" si="38">IF(ISBLANK(E44),IF(JD44="x",IF(AND((IU44+(IV44-$JK$5)&gt;=$JJ$5),(IV44&gt;=$JK$5),OR(IW44&gt;=$JL$5,H44="x"),OR(IX44,IY44)),"Yes!",""),IF(AND(JD44="Yes!",JC44="x"),IF(AND((IU44+(IV44-($JK$5+$JK$4))&gt;=$JJ$4+$JJ$5),(IV44&gt;=$JK$5),OR(IW44&gt;=($JL$4+$JL$5),H44="x"),OR(IX44,IY44)),"Yes!",""),IF(AND(JD44="Yes!",JC44="Yes!"),IF(AND((IU44+(IV44-($JK$5+$JK$4+$JK$3))&gt;=$JJ$3+$JJ$4+$JJ$5),(IV44&gt;=$JK$3+$JK$4+$JK$5),OR(IW44&gt;=($JL$3+$JL$4+$JL$5),H44="x"),OR(IX44,IY44)),"Yes!",""),""))),"x")</f>
        <v/>
      </c>
      <c r="JF44" s="51" t="str">
        <f>IF(ISBLANK(F44),IF(JE44="x",IF(AND(((IU44+(IV44-$JK$6))&gt;=$JJ$6),(IV44&gt;=$JK$6),OR(IW44&gt;=$JL$6,H44="x"),IY44),"Yes!",""),IF(AND(JE44="Yes!",JD44="x"),IF(AND(((IU44+(IV44-($JK40+$JK41)))&gt;=$JJ$6+$JJ$5),(IV44&gt;=$JK$6+$JK$5),OR(IW44&gt;=($JL$6+$JL$5),H44="x"),IX44,IY44),"Yes!",""),IF(AND(JE44="Yes!",JD44="Yes!"),IF(AND((IU44+(IV44-($JK$6+$JK$5+$JK$4))&gt;=$JJ$6+$JJ$5+$JJ$4),(IV44&gt;=$JK$6+$JK$5+$JK$4),OR(IW44&gt;=($JL$6+$JL$5+$JL$4),H44="x"),IX44,IY44),"Yes!",""),""))),"x")</f>
        <v/>
      </c>
      <c r="JG44" s="52" t="str">
        <f t="shared" ref="JG44:JG50" si="39">IF(ISBLANK(G44),IF(JF44="x",IF(AND((IU44+(IV44-$JK$7)&gt;=$JJ$7),(IV44&gt;=$JK$7),OR(IW44&gt;=$JL$7,H44="x"),IZ44),"Yes!",""),IF(AND(JF44="Yes!",JE44="x"),IF(AND((IU44+(IV44-($JJ$7+$JJ$6))&gt;=$JJ$7+$JJ$6),(IV44&gt;=$JK$7+$JK$6),OR(IW44&gt;=($JL$7+$JL$6),H44="x"),IY44,IZ44),"Yes!",""),IF(AND(JF44="Yes!",JE44="Yes!"),IF(AND((IU44+(IV44-($JJ$7+$JJ$6+$JJ$5))&gt;=$JJ$7+$JJ$6+$JJ$5),(IV44&gt;=$JK$7+$JK$6+$JK$5),OR(IW44&gt;=($JL$7+$JL$6+$JL$5),H44="x"),IY44,IZ44),"Yes!",""),""))),"x")</f>
        <v/>
      </c>
    </row>
    <row r="45" spans="1:268">
      <c r="A45" s="169" t="s">
        <v>793</v>
      </c>
      <c r="B45" s="35" t="s">
        <v>58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12"/>
      <c r="AX45" s="112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12"/>
      <c r="BW45" s="112"/>
      <c r="BX45" s="109"/>
      <c r="BY45" s="112"/>
      <c r="BZ45" s="112"/>
      <c r="CA45" s="109"/>
      <c r="CB45" s="109"/>
      <c r="CC45" s="112"/>
      <c r="CD45" s="109"/>
      <c r="CE45" s="109"/>
      <c r="CF45" s="109"/>
      <c r="CG45" s="109"/>
      <c r="CH45" s="109"/>
      <c r="CI45" s="112"/>
      <c r="CJ45" s="112"/>
      <c r="CK45" s="109"/>
      <c r="CL45" s="112"/>
      <c r="CM45" s="109"/>
      <c r="CN45" s="112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12"/>
      <c r="DA45" s="109"/>
      <c r="DB45" s="112"/>
      <c r="DC45" s="109"/>
      <c r="DD45" s="109"/>
      <c r="DE45" s="112"/>
      <c r="DF45" s="109"/>
      <c r="DG45" s="109"/>
      <c r="DH45" s="109"/>
      <c r="DI45" s="109"/>
      <c r="DJ45" s="109"/>
      <c r="DK45" s="109"/>
      <c r="DL45" s="109"/>
      <c r="DM45" s="109"/>
      <c r="DN45" s="109"/>
      <c r="DO45" s="147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12"/>
      <c r="EC45" s="109"/>
      <c r="ED45" s="112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12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77">
        <f t="shared" si="29"/>
        <v>0</v>
      </c>
      <c r="IU45" s="13">
        <f t="shared" si="30"/>
        <v>0</v>
      </c>
      <c r="IV45" s="13">
        <f t="shared" si="31"/>
        <v>0</v>
      </c>
      <c r="IW45" s="13">
        <f t="shared" si="32"/>
        <v>0</v>
      </c>
      <c r="IX45" s="13">
        <f t="shared" si="33"/>
        <v>0</v>
      </c>
      <c r="IY45" s="13">
        <f t="shared" si="34"/>
        <v>0</v>
      </c>
      <c r="IZ45" s="13">
        <f t="shared" si="35"/>
        <v>0</v>
      </c>
      <c r="JA45" s="21">
        <f t="shared" si="36"/>
        <v>0</v>
      </c>
      <c r="JC45" s="44" t="str">
        <f t="shared" si="37"/>
        <v>Yes!</v>
      </c>
      <c r="JD45" s="51" t="str">
        <f t="shared" si="27"/>
        <v>Yes!</v>
      </c>
      <c r="JE45" s="51" t="str">
        <f t="shared" si="38"/>
        <v/>
      </c>
      <c r="JF45" s="51" t="str">
        <f>IF(ISBLANK(F45),IF(JE45="x",IF(AND(((IU45+(IV45-$JK$6))&gt;=$JJ$6),(IV45&gt;=$JK$6),OR(IW45&gt;=$JL$6,H45="x"),IY45),"Yes!",""),IF(AND(JE45="Yes!",JD45="x"),IF(AND(((IU45+(IV45-($JK41+$JK42)))&gt;=$JJ$6+$JJ$5),(IV45&gt;=$JK$6+$JK$5),OR(IW45&gt;=($JL$6+$JL$5),H45="x"),IX45,IY45),"Yes!",""),IF(AND(JE45="Yes!",JD45="Yes!"),IF(AND((IU45+(IV45-($JK$6+$JK$5+$JK$4))&gt;=$JJ$6+$JJ$5+$JJ$4),(IV45&gt;=$JK$6+$JK$5+$JK$4),OR(IW45&gt;=($JL$6+$JL$5+$JL$4),H45="x"),IX45,IY45),"Yes!",""),""))),"x")</f>
        <v/>
      </c>
      <c r="JG45" s="52" t="str">
        <f t="shared" si="39"/>
        <v/>
      </c>
    </row>
    <row r="46" spans="1:268" ht="15.5">
      <c r="A46" s="169" t="s">
        <v>794</v>
      </c>
      <c r="B46" s="35" t="s">
        <v>795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12"/>
      <c r="AX46" s="112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10"/>
      <c r="BL46" s="112"/>
      <c r="BM46" s="112"/>
      <c r="BN46" s="112"/>
      <c r="BO46" s="109"/>
      <c r="BP46" s="109"/>
      <c r="BQ46" s="113"/>
      <c r="BR46" s="113"/>
      <c r="BS46" s="109"/>
      <c r="BT46" s="112"/>
      <c r="BU46" s="112"/>
      <c r="BV46" s="112"/>
      <c r="BW46" s="112"/>
      <c r="BX46" s="109"/>
      <c r="BY46" s="112"/>
      <c r="BZ46" s="112"/>
      <c r="CA46" s="109"/>
      <c r="CB46" s="109"/>
      <c r="CC46" s="112"/>
      <c r="CD46" s="109"/>
      <c r="CE46" s="109"/>
      <c r="CF46" s="109"/>
      <c r="CG46" s="109"/>
      <c r="CH46" s="109"/>
      <c r="CI46" s="112"/>
      <c r="CJ46" s="112"/>
      <c r="CK46" s="109"/>
      <c r="CL46" s="112"/>
      <c r="CM46" s="109"/>
      <c r="CN46" s="112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12"/>
      <c r="DA46" s="109"/>
      <c r="DB46" s="112"/>
      <c r="DC46" s="109"/>
      <c r="DD46" s="109"/>
      <c r="DE46" s="112"/>
      <c r="DF46" s="109"/>
      <c r="DG46" s="109"/>
      <c r="DH46" s="109"/>
      <c r="DI46" s="109"/>
      <c r="DJ46" s="109"/>
      <c r="DK46" s="109"/>
      <c r="DL46" s="109"/>
      <c r="DM46" s="109"/>
      <c r="DN46" s="109"/>
      <c r="DO46" s="147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12"/>
      <c r="EC46" s="109"/>
      <c r="ED46" s="112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12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77">
        <f t="shared" si="29"/>
        <v>0</v>
      </c>
      <c r="IU46" s="13">
        <f t="shared" si="30"/>
        <v>0</v>
      </c>
      <c r="IV46" s="13">
        <f t="shared" si="31"/>
        <v>0</v>
      </c>
      <c r="IW46" s="13">
        <f t="shared" si="32"/>
        <v>0</v>
      </c>
      <c r="IX46" s="13">
        <f t="shared" si="33"/>
        <v>0</v>
      </c>
      <c r="IY46" s="13">
        <f t="shared" si="34"/>
        <v>0</v>
      </c>
      <c r="IZ46" s="13">
        <f t="shared" si="35"/>
        <v>0</v>
      </c>
      <c r="JA46" s="21">
        <f t="shared" si="36"/>
        <v>0</v>
      </c>
      <c r="JC46" s="44" t="str">
        <f t="shared" si="37"/>
        <v>Yes!</v>
      </c>
      <c r="JD46" s="51" t="str">
        <f t="shared" si="27"/>
        <v>Yes!</v>
      </c>
      <c r="JE46" s="51" t="str">
        <f t="shared" si="38"/>
        <v/>
      </c>
      <c r="JF46" s="51" t="str">
        <f>IF(ISBLANK(F46),IF(JE46="x",IF(AND(((IU46+(IV46-$JK$6))&gt;=$JJ$6),(IV46&gt;=$JK$6),OR(IW46&gt;=$JL$6,H46="x"),IY46),"Yes!",""),IF(AND(JE46="Yes!",JD46="x"),IF(AND(((IU46+(IV46-($JK42+$JK44)))&gt;=$JJ$6+$JJ$5),(IV46&gt;=$JK$6+$JK$5),OR(IW46&gt;=($JL$6+$JL$5),H46="x"),IX46,IY46),"Yes!",""),IF(AND(JE46="Yes!",JD46="Yes!"),IF(AND((IU46+(IV46-($JK$6+$JK$5+$JK$4))&gt;=$JJ$6+$JJ$5+$JJ$4),(IV46&gt;=$JK$6+$JK$5+$JK$4),OR(IW46&gt;=($JL$6+$JL$5+$JL$4),H46="x"),IX46,IY46),"Yes!",""),""))),"x")</f>
        <v/>
      </c>
      <c r="JG46" s="52" t="str">
        <f t="shared" si="39"/>
        <v/>
      </c>
    </row>
    <row r="47" spans="1:268" ht="15.5">
      <c r="A47" s="169" t="s">
        <v>796</v>
      </c>
      <c r="B47" s="35" t="s">
        <v>86</v>
      </c>
      <c r="C47" s="85"/>
      <c r="D47" s="85"/>
      <c r="E47" s="85"/>
      <c r="F47" s="85"/>
      <c r="G47" s="86"/>
      <c r="H47" s="108"/>
      <c r="I47" s="227"/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109"/>
      <c r="AQ47" s="109"/>
      <c r="AR47" s="227"/>
      <c r="AS47" s="109"/>
      <c r="AT47" s="227"/>
      <c r="AU47" s="227"/>
      <c r="AV47" s="109"/>
      <c r="AW47" s="112"/>
      <c r="AX47" s="112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10"/>
      <c r="BL47" s="112"/>
      <c r="BM47" s="112"/>
      <c r="BN47" s="112"/>
      <c r="BO47" s="109"/>
      <c r="BP47" s="109"/>
      <c r="BQ47" s="113"/>
      <c r="BR47" s="113"/>
      <c r="BS47" s="109"/>
      <c r="BT47" s="112"/>
      <c r="BU47" s="112"/>
      <c r="BV47" s="112"/>
      <c r="BW47" s="112"/>
      <c r="BX47" s="109"/>
      <c r="BY47" s="112"/>
      <c r="BZ47" s="112"/>
      <c r="CA47" s="109"/>
      <c r="CB47" s="109"/>
      <c r="CC47" s="112"/>
      <c r="CD47" s="109"/>
      <c r="CE47" s="109"/>
      <c r="CF47" s="109"/>
      <c r="CG47" s="109"/>
      <c r="CH47" s="109"/>
      <c r="CI47" s="112"/>
      <c r="CJ47" s="112"/>
      <c r="CK47" s="109"/>
      <c r="CL47" s="112"/>
      <c r="CM47" s="109"/>
      <c r="CN47" s="112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12"/>
      <c r="DA47" s="109"/>
      <c r="DB47" s="112"/>
      <c r="DC47" s="109"/>
      <c r="DD47" s="109"/>
      <c r="DE47" s="112"/>
      <c r="DF47" s="109"/>
      <c r="DG47" s="109"/>
      <c r="DH47" s="109"/>
      <c r="DI47" s="109"/>
      <c r="DJ47" s="109"/>
      <c r="DK47" s="109"/>
      <c r="DL47" s="109"/>
      <c r="DM47" s="109"/>
      <c r="DN47" s="109"/>
      <c r="DO47" s="147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12"/>
      <c r="EC47" s="109"/>
      <c r="ED47" s="112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12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77">
        <f t="shared" si="29"/>
        <v>0</v>
      </c>
      <c r="IU47" s="13">
        <f t="shared" si="30"/>
        <v>0</v>
      </c>
      <c r="IV47" s="13">
        <f t="shared" si="31"/>
        <v>0</v>
      </c>
      <c r="IW47" s="13">
        <f t="shared" si="32"/>
        <v>0</v>
      </c>
      <c r="IX47" s="13">
        <f t="shared" si="33"/>
        <v>0</v>
      </c>
      <c r="IY47" s="13">
        <f t="shared" si="34"/>
        <v>0</v>
      </c>
      <c r="IZ47" s="13">
        <f t="shared" si="35"/>
        <v>0</v>
      </c>
      <c r="JA47" s="21">
        <f t="shared" si="36"/>
        <v>0</v>
      </c>
      <c r="JC47" s="44" t="str">
        <f t="shared" si="37"/>
        <v>Yes!</v>
      </c>
      <c r="JD47" s="51" t="str">
        <f t="shared" si="27"/>
        <v>Yes!</v>
      </c>
      <c r="JE47" s="51" t="str">
        <f t="shared" si="38"/>
        <v/>
      </c>
      <c r="JF47" s="51" t="str">
        <f>IF(ISBLANK(F47),IF(JE47="x",IF(AND(((IU47+(IV47-$JK$6))&gt;=$JJ$6),(IV47&gt;=$JK$6),OR(IW47&gt;=$JL$6,H47="x"),IY47),"Yes!",""),IF(AND(JE47="Yes!",JD47="x"),IF(AND(((IU47+(IV47-($JK42+$JK44)))&gt;=$JJ$6+$JJ$5),(IV47&gt;=$JK$6+$JK$5),OR(IW47&gt;=($JL$6+$JL$5),H47="x"),IX47,IY47),"Yes!",""),IF(AND(JE47="Yes!",JD47="Yes!"),IF(AND((IU47+(IV47-($JK$6+$JK$5+$JK$4))&gt;=$JJ$6+$JJ$5+$JJ$4),(IV47&gt;=$JK$6+$JK$5+$JK$4),OR(IW47&gt;=($JL$6+$JL$5+$JL$4),H47="x"),IX47,IY47),"Yes!",""),""))),"x")</f>
        <v/>
      </c>
      <c r="JG47" s="52" t="str">
        <f t="shared" si="39"/>
        <v/>
      </c>
    </row>
    <row r="48" spans="1:268" ht="15.5">
      <c r="A48" s="169" t="s">
        <v>797</v>
      </c>
      <c r="B48" s="35" t="s">
        <v>798</v>
      </c>
      <c r="C48" s="85"/>
      <c r="D48" s="85"/>
      <c r="E48" s="85"/>
      <c r="F48" s="85"/>
      <c r="G48" s="86"/>
      <c r="H48" s="108"/>
      <c r="I48" s="227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/>
      <c r="AV48" s="109"/>
      <c r="AW48" s="112"/>
      <c r="AX48" s="112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10"/>
      <c r="BL48" s="112"/>
      <c r="BM48" s="112"/>
      <c r="BN48" s="112"/>
      <c r="BO48" s="109"/>
      <c r="BP48" s="109"/>
      <c r="BQ48" s="113"/>
      <c r="BR48" s="113"/>
      <c r="BS48" s="109"/>
      <c r="BT48" s="112"/>
      <c r="BU48" s="112"/>
      <c r="BV48" s="112"/>
      <c r="BW48" s="112"/>
      <c r="BX48" s="109"/>
      <c r="BY48" s="112"/>
      <c r="BZ48" s="112"/>
      <c r="CA48" s="109"/>
      <c r="CB48" s="109"/>
      <c r="CC48" s="112"/>
      <c r="CD48" s="109"/>
      <c r="CE48" s="109"/>
      <c r="CF48" s="109"/>
      <c r="CG48" s="109"/>
      <c r="CH48" s="109"/>
      <c r="CI48" s="112"/>
      <c r="CJ48" s="112"/>
      <c r="CK48" s="109"/>
      <c r="CL48" s="112"/>
      <c r="CM48" s="109"/>
      <c r="CN48" s="112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12"/>
      <c r="DA48" s="109"/>
      <c r="DB48" s="112"/>
      <c r="DC48" s="109"/>
      <c r="DD48" s="109"/>
      <c r="DE48" s="112"/>
      <c r="DF48" s="109"/>
      <c r="DG48" s="109"/>
      <c r="DH48" s="109"/>
      <c r="DI48" s="109"/>
      <c r="DJ48" s="109"/>
      <c r="DK48" s="109"/>
      <c r="DL48" s="109"/>
      <c r="DM48" s="109"/>
      <c r="DN48" s="109"/>
      <c r="DO48" s="147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12"/>
      <c r="EC48" s="109"/>
      <c r="ED48" s="112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12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77">
        <f t="shared" si="29"/>
        <v>0</v>
      </c>
      <c r="IU48" s="13">
        <f t="shared" si="30"/>
        <v>0</v>
      </c>
      <c r="IV48" s="13">
        <f t="shared" si="31"/>
        <v>0</v>
      </c>
      <c r="IW48" s="13">
        <f t="shared" si="32"/>
        <v>0</v>
      </c>
      <c r="IX48" s="13">
        <f t="shared" si="33"/>
        <v>0</v>
      </c>
      <c r="IY48" s="13">
        <f t="shared" si="34"/>
        <v>0</v>
      </c>
      <c r="IZ48" s="13">
        <f t="shared" si="35"/>
        <v>0</v>
      </c>
      <c r="JA48" s="21">
        <f t="shared" si="36"/>
        <v>0</v>
      </c>
      <c r="JC48" s="44" t="str">
        <f t="shared" si="37"/>
        <v>Yes!</v>
      </c>
      <c r="JD48" s="51" t="str">
        <f t="shared" si="27"/>
        <v>Yes!</v>
      </c>
      <c r="JE48" s="51" t="str">
        <f t="shared" si="38"/>
        <v/>
      </c>
      <c r="JF48" s="51" t="str">
        <f>IF(ISBLANK(F48),IF(JE48="x",IF(AND(((IU48+(IV48-$JK$6))&gt;=$JJ$6),(IV48&gt;=$JK$6),OR(IW48&gt;=$JL$6,H48="x"),IY48),"Yes!",""),IF(AND(JE48="Yes!",JD48="x"),IF(AND(((IU48+(IV48-($JK44+$JK45)))&gt;=$JJ$6+$JJ$5),(IV48&gt;=$JK$6+$JK$5),OR(IW48&gt;=($JL$6+$JL$5),H48="x"),IX48,IY48),"Yes!",""),IF(AND(JE48="Yes!",JD48="Yes!"),IF(AND((IU48+(IV48-($JK$6+$JK$5+$JK$4))&gt;=$JJ$6+$JJ$5+$JJ$4),(IV48&gt;=$JK$6+$JK$5+$JK$4),OR(IW48&gt;=($JL$6+$JL$5+$JL$4),H48="x"),IX48,IY48),"Yes!",""),""))),"x")</f>
        <v/>
      </c>
      <c r="JG48" s="52" t="str">
        <f t="shared" si="39"/>
        <v/>
      </c>
    </row>
    <row r="49" spans="1:268" ht="15.5">
      <c r="A49" s="169" t="s">
        <v>797</v>
      </c>
      <c r="B49" s="35" t="s">
        <v>799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12"/>
      <c r="AX49" s="112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10"/>
      <c r="BL49" s="112"/>
      <c r="BM49" s="112"/>
      <c r="BN49" s="112"/>
      <c r="BO49" s="109"/>
      <c r="BP49" s="109"/>
      <c r="BQ49" s="113"/>
      <c r="BR49" s="113"/>
      <c r="BS49" s="109"/>
      <c r="BT49" s="112"/>
      <c r="BU49" s="112"/>
      <c r="BV49" s="112"/>
      <c r="BW49" s="112"/>
      <c r="BX49" s="109"/>
      <c r="BY49" s="112"/>
      <c r="BZ49" s="112"/>
      <c r="CA49" s="109"/>
      <c r="CB49" s="109"/>
      <c r="CC49" s="112"/>
      <c r="CD49" s="109"/>
      <c r="CE49" s="109"/>
      <c r="CF49" s="109"/>
      <c r="CG49" s="109"/>
      <c r="CH49" s="109"/>
      <c r="CI49" s="112"/>
      <c r="CJ49" s="112"/>
      <c r="CK49" s="109"/>
      <c r="CL49" s="112"/>
      <c r="CM49" s="109"/>
      <c r="CN49" s="112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12"/>
      <c r="DA49" s="109"/>
      <c r="DB49" s="112"/>
      <c r="DC49" s="109"/>
      <c r="DD49" s="109"/>
      <c r="DE49" s="112"/>
      <c r="DF49" s="109"/>
      <c r="DG49" s="109"/>
      <c r="DH49" s="109"/>
      <c r="DI49" s="109"/>
      <c r="DJ49" s="109"/>
      <c r="DK49" s="109"/>
      <c r="DL49" s="109"/>
      <c r="DM49" s="109"/>
      <c r="DN49" s="109"/>
      <c r="DO49" s="147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12"/>
      <c r="EC49" s="109"/>
      <c r="ED49" s="112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12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77">
        <f t="shared" si="29"/>
        <v>0</v>
      </c>
      <c r="IU49" s="13">
        <f t="shared" si="30"/>
        <v>0</v>
      </c>
      <c r="IV49" s="13">
        <f t="shared" si="31"/>
        <v>0</v>
      </c>
      <c r="IW49" s="13">
        <f t="shared" si="32"/>
        <v>0</v>
      </c>
      <c r="IX49" s="13">
        <f t="shared" si="33"/>
        <v>0</v>
      </c>
      <c r="IY49" s="13">
        <f t="shared" si="34"/>
        <v>0</v>
      </c>
      <c r="IZ49" s="13">
        <f t="shared" si="35"/>
        <v>0</v>
      </c>
      <c r="JA49" s="21">
        <f t="shared" si="36"/>
        <v>0</v>
      </c>
      <c r="JC49" s="44" t="str">
        <f t="shared" si="37"/>
        <v>Yes!</v>
      </c>
      <c r="JD49" s="51" t="str">
        <f t="shared" si="27"/>
        <v>Yes!</v>
      </c>
      <c r="JE49" s="51" t="str">
        <f t="shared" si="38"/>
        <v/>
      </c>
      <c r="JF49" s="51" t="str">
        <f>IF(ISBLANK(F49),IF(JE49="x",IF(AND(((IU49+(IV49-$JK$6))&gt;=$JJ$6),(IV49&gt;=$JK$6),OR(IW49&gt;=$JL$6,H49="x"),IY49),"Yes!",""),IF(AND(JE49="Yes!",JD49="x"),IF(AND(((IU49+(IV49-($JK45+$JK47)))&gt;=$JJ$6+$JJ$5),(IV49&gt;=$JK$6+$JK$5),OR(IW49&gt;=($JL$6+$JL$5),H49="x"),IX49,IY49),"Yes!",""),IF(AND(JE49="Yes!",JD49="Yes!"),IF(AND((IU49+(IV49-($JK$6+$JK$5+$JK$4))&gt;=$JJ$6+$JJ$5+$JJ$4),(IV49&gt;=$JK$6+$JK$5+$JK$4),OR(IW49&gt;=($JL$6+$JL$5+$JL$4),H49="x"),IX49,IY49),"Yes!",""),""))),"x")</f>
        <v/>
      </c>
      <c r="JG49" s="52" t="str">
        <f t="shared" si="39"/>
        <v/>
      </c>
    </row>
    <row r="50" spans="1:268" ht="15.5">
      <c r="A50" s="169" t="s">
        <v>800</v>
      </c>
      <c r="B50" s="35" t="s">
        <v>801</v>
      </c>
      <c r="C50" s="85" t="s">
        <v>43</v>
      </c>
      <c r="D50" s="85"/>
      <c r="E50" s="85"/>
      <c r="F50" s="85"/>
      <c r="G50" s="86"/>
      <c r="H50" s="108"/>
      <c r="I50" s="227"/>
      <c r="J50" s="108"/>
      <c r="K50" s="108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109"/>
      <c r="AQ50" s="109"/>
      <c r="AR50" s="227"/>
      <c r="AS50" s="109"/>
      <c r="AT50" s="227"/>
      <c r="AU50" s="227"/>
      <c r="AV50" s="109"/>
      <c r="AW50" s="112"/>
      <c r="AX50" s="112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10"/>
      <c r="BL50" s="112"/>
      <c r="BM50" s="112"/>
      <c r="BN50" s="112"/>
      <c r="BO50" s="109"/>
      <c r="BP50" s="109"/>
      <c r="BQ50" s="113"/>
      <c r="BR50" s="113"/>
      <c r="BS50" s="109"/>
      <c r="BT50" s="112"/>
      <c r="BU50" s="112"/>
      <c r="BV50" s="112"/>
      <c r="BW50" s="112"/>
      <c r="BX50" s="109"/>
      <c r="BY50" s="112"/>
      <c r="BZ50" s="112"/>
      <c r="CA50" s="109"/>
      <c r="CB50" s="109"/>
      <c r="CC50" s="112"/>
      <c r="CD50" s="109"/>
      <c r="CE50" s="109"/>
      <c r="CF50" s="109"/>
      <c r="CG50" s="109"/>
      <c r="CH50" s="109"/>
      <c r="CI50" s="112"/>
      <c r="CJ50" s="112"/>
      <c r="CK50" s="109"/>
      <c r="CL50" s="112"/>
      <c r="CM50" s="109"/>
      <c r="CN50" s="112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12"/>
      <c r="DA50" s="109"/>
      <c r="DB50" s="112"/>
      <c r="DC50" s="109"/>
      <c r="DD50" s="109"/>
      <c r="DE50" s="112"/>
      <c r="DF50" s="109"/>
      <c r="DG50" s="109"/>
      <c r="DH50" s="109"/>
      <c r="DI50" s="109"/>
      <c r="DJ50" s="109"/>
      <c r="DK50" s="109"/>
      <c r="DL50" s="109"/>
      <c r="DM50" s="109"/>
      <c r="DN50" s="109"/>
      <c r="DO50" s="147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12"/>
      <c r="EC50" s="109"/>
      <c r="ED50" s="112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12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77">
        <f t="shared" si="29"/>
        <v>0</v>
      </c>
      <c r="IU50" s="13">
        <f t="shared" si="30"/>
        <v>0</v>
      </c>
      <c r="IV50" s="13">
        <f t="shared" si="31"/>
        <v>0</v>
      </c>
      <c r="IW50" s="13">
        <f t="shared" si="32"/>
        <v>0</v>
      </c>
      <c r="IX50" s="13">
        <f t="shared" si="33"/>
        <v>0</v>
      </c>
      <c r="IY50" s="13">
        <f t="shared" si="34"/>
        <v>0</v>
      </c>
      <c r="IZ50" s="13">
        <f t="shared" si="35"/>
        <v>0</v>
      </c>
      <c r="JA50" s="21">
        <f t="shared" si="36"/>
        <v>0</v>
      </c>
      <c r="JC50" s="139" t="str">
        <f t="shared" si="37"/>
        <v>x</v>
      </c>
      <c r="JD50" s="51" t="str">
        <f t="shared" si="27"/>
        <v>Yes!</v>
      </c>
      <c r="JE50" s="51" t="str">
        <f t="shared" si="38"/>
        <v/>
      </c>
      <c r="JF50" s="51" t="str">
        <f>IF(ISBLANK(F50),IF(JE50="x",IF(AND(((IU50+(IV50-$JK$6))&gt;=$JJ$6),(IV50&gt;=$JK$6),OR(IW50&gt;=$JL$6,H50="x"),IY50),"Yes!",""),IF(AND(JE50="Yes!",JD50="x"),IF(AND(((IU50+(IV50-($JK48+$JK49)))&gt;=$JJ$6+$JJ$5),(IV50&gt;=$JK$6+$JK$5),OR(IW50&gt;=($JL$6+$JL$5),H50="x"),IX50,IY50),"Yes!",""),IF(AND(JE50="Yes!",JD50="Yes!"),IF(AND((IU50+(IV50-($JK$6+$JK$5+$JK$4))&gt;=$JJ$6+$JJ$5+$JJ$4),(IV50&gt;=$JK$6+$JK$5+$JK$4),OR(IW50&gt;=($JL$6+$JL$5+$JL$4),H50="x"),IX50,IY50),"Yes!",""),""))),"x")</f>
        <v/>
      </c>
      <c r="JG50" s="52" t="str">
        <f t="shared" si="39"/>
        <v/>
      </c>
    </row>
    <row r="51" spans="1:268" ht="15.5">
      <c r="A51" s="5" t="s">
        <v>131</v>
      </c>
      <c r="B51" s="35" t="s">
        <v>104</v>
      </c>
      <c r="C51" s="85" t="s">
        <v>43</v>
      </c>
      <c r="D51" s="85" t="s">
        <v>43</v>
      </c>
      <c r="E51" s="85" t="s">
        <v>43</v>
      </c>
      <c r="F51" s="85"/>
      <c r="G51" s="86"/>
      <c r="H51" s="108"/>
      <c r="I51" s="227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12"/>
      <c r="AX51" s="112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10"/>
      <c r="BL51" s="112"/>
      <c r="BM51" s="112"/>
      <c r="BN51" s="112"/>
      <c r="BO51" s="109"/>
      <c r="BP51" s="109"/>
      <c r="BQ51" s="113"/>
      <c r="BR51" s="113"/>
      <c r="BS51" s="109"/>
      <c r="BT51" s="112"/>
      <c r="BU51" s="112"/>
      <c r="BV51" s="109"/>
      <c r="BW51" s="112"/>
      <c r="BX51" s="112"/>
      <c r="BY51" s="109"/>
      <c r="BZ51" s="112"/>
      <c r="CA51" s="112"/>
      <c r="CB51" s="109"/>
      <c r="CC51" s="109"/>
      <c r="CD51" s="112"/>
      <c r="CE51" s="109"/>
      <c r="CF51" s="109"/>
      <c r="CG51" s="109"/>
      <c r="CH51" s="109"/>
      <c r="CI51" s="109"/>
      <c r="CJ51" s="112"/>
      <c r="CK51" s="112"/>
      <c r="CL51" s="109"/>
      <c r="CM51" s="112"/>
      <c r="CN51" s="109"/>
      <c r="CO51" s="112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12"/>
      <c r="DC51" s="109"/>
      <c r="DD51" s="112"/>
      <c r="DE51" s="109"/>
      <c r="DF51" s="109"/>
      <c r="DG51" s="109"/>
      <c r="DH51" s="109"/>
      <c r="DI51" s="109"/>
      <c r="DJ51" s="109"/>
      <c r="DK51" s="109"/>
      <c r="DL51" s="112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47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12"/>
      <c r="EL51" s="109"/>
      <c r="EM51" s="112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12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77">
        <f ca="1">SUMIF(H51:IT51,"x",'2024 Particiaption Points'!$H$2:$EQ$2)</f>
        <v>0</v>
      </c>
      <c r="IV51" s="13" t="e">
        <f>COUNTIFS(H51:IT51,"x",'2024 Particiaption Points'!H$4:EQ$4,"d")</f>
        <v>#VALUE!</v>
      </c>
      <c r="IW51" s="13" t="e">
        <f>COUNTIFS(H51:IT51,"x",'2024 Particiaption Points'!H$4:EQ$4,"w")</f>
        <v>#VALUE!</v>
      </c>
      <c r="IX51" s="13" t="e">
        <f>COUNTIFS(H51:IT51,"x",'2024 Particiaption Points'!H$4:EQ$4,"v")</f>
        <v>#VALUE!</v>
      </c>
      <c r="IY51" s="13" t="e">
        <f>COUNTIFS(H51:IT51,"x",'2024 Particiaption Points'!H$4:EQ$4,"s")</f>
        <v>#VALUE!</v>
      </c>
      <c r="IZ51" s="13" t="e">
        <f>COUNTIFS(H51:IT51,"x",'2024 Particiaption Points'!H$4:EQ$4,"m")</f>
        <v>#VALUE!</v>
      </c>
      <c r="JA51" s="13" t="e">
        <f>COUNTIFS(H51:IT51,"x",'2024 Particiaption Points'!H$4:EQ$4,"r")</f>
        <v>#VALUE!</v>
      </c>
      <c r="JB51" s="21">
        <f ca="1">SUMIF(H51:IT51,"x",'2024 Particiaption Points'!$H$3:$EQ$3)</f>
        <v>0</v>
      </c>
      <c r="JD51" s="139" t="str">
        <f>IF(ISBLANK(C51),IF(AND((IV51+IW51)&gt;=('2024 Particiaption Points'!$FH$2+'2024 Particiaption Points'!$FI$2),OR(IX51&gt;='2024 Particiaption Points'!$FJ$2,H51="x")),"Yes!",""),"x")</f>
        <v>x</v>
      </c>
      <c r="JE51" s="140" t="str">
        <f>IF(ISBLANK(D51),IF(JD51="x",IF(AND((IV51+IW51)&gt;=('2024 Particiaption Points'!$FH$3+'2024 Particiaption Points'!$FI$3),OR(IX51&gt;='2024 Particiaption Points'!$FJ$3,H51="x")),"Yes!",""),IF(JD51="Yes!",IF(AND((IV51+IW51)&gt;=('2024 Particiaption Points'!$FH$2+'2024 Particiaption Points'!$FH$3+'2024 Particiaption Points'!$FI$2+'2024 Particiaption Points'!$FI$3),OR(IX51&gt;=('2024 Particiaption Points'!$FJ$3+'2024 Particiaption Points'!$FJ$2),H51="x")),"Yes!",""),"")),"x")</f>
        <v>x</v>
      </c>
      <c r="JF51" s="140" t="str">
        <f>IF(ISBLANK(E51),IF(JE51="x",IF(AND((IV51+(IW51-'2024 Particiaption Points'!$FI$4)&gt;='2024 Particiaption Points'!$FH$4),(IW51&gt;='2024 Particiaption Points'!$FI$4),OR(IX51&gt;='2024 Particiaption Points'!$FJ$4,H51="x"),OR(IY51,IZ51)),"Yes!",""),IF(AND(JE51="Yes!",JD51="x"),IF(AND((IV51+(IW51-('2024 Particiaption Points'!$FI$4+'2024 Particiaption Points'!$FI$3))&gt;='2024 Particiaption Points'!$FH$3+'2024 Particiaption Points'!$FH$4),(IW51&gt;='2024 Particiaption Points'!$FI$4),OR(IX51&gt;=('2024 Particiaption Points'!$FJ$3+'2024 Particiaption Points'!$FJ$4),H51="x"),OR(IY51,IZ51)),"Yes!",""),IF(AND(JE51="Yes!",JD51="Yes!"),IF(AND((IV51+(IW51-('2024 Particiaption Points'!$FI$4+'2024 Particiaption Points'!$FI$3+'2024 Particiaption Points'!$FI$2))&gt;='2024 Particiaption Points'!$FH$2+'2024 Particiaption Points'!$FH$3+'2024 Particiaption Points'!$FH$4),(IW51&gt;='2024 Particiaption Points'!$FI$2+'2024 Particiaption Points'!$FI$3+'2024 Particiaption Points'!$FI$4),OR(IX51&gt;=('2024 Particiaption Points'!$FJ$2+'2024 Particiaption Points'!$FJ$3+'2024 Particiaption Points'!$FJ$4),H51="x"),OR(IY51,IZ51)),"Yes!",""),""))),"x")</f>
        <v>x</v>
      </c>
      <c r="JG51" s="51" t="e">
        <f>IF(ISBLANK(F51),IF(JF51="x",IF(AND(((IV51+(IW51-'2024 Particiaption Points'!$FI$5))&gt;='2024 Particiaption Points'!$FH$5),(IW51&gt;='2024 Particiaption Points'!$FI$5),OR(IX51&gt;='2024 Particiaption Points'!$FJ$5,H51="x"),IZ51),"Yes!",""),IF(AND(JF51="Yes!",JE51="x"),IF(AND(((IV51+(IW51-('Removed Members'!$JL43+'2024 Particiaption Points'!$FI54)))&gt;='2024 Particiaption Points'!$FH$5+'2024 Particiaption Points'!$FH$4),(IW51&gt;='2024 Particiaption Points'!$FI$5+'2024 Particiaption Points'!$FI$4),OR(IX51&gt;=('2024 Particiaption Points'!$FJ$5+'2024 Particiaption Points'!$FJ$4),H51="x"),IY51,IZ51),"Yes!",""),IF(AND(JF51="Yes!",JE51="Yes!"),IF(AND((IV51+(IW51-('2024 Particiaption Points'!$FI$5+'2024 Particiaption Points'!$FI$4+'2024 Particiaption Points'!$FI$3))&gt;='2024 Particiaption Points'!$FH$5+'2024 Particiaption Points'!$FH$4+'2024 Particiaption Points'!$FH$3),(IW51&gt;='2024 Particiaption Points'!$FI$5+'2024 Particiaption Points'!$FI$4+'2024 Particiaption Points'!$FI$3),OR(IX51&gt;=('2024 Particiaption Points'!$FJ$5+'2024 Particiaption Points'!$FJ$4+'2024 Particiaption Points'!$FJ$3),H51="x"),IY51,IZ51),"Yes!",""),""))),"x")</f>
        <v>#VALUE!</v>
      </c>
      <c r="JH51" s="52" t="e">
        <f>IF(ISBLANK(G51),IF(JG51="x",IF(AND((IV51+(IW51-'2024 Particiaption Points'!$FI$6)&gt;='2024 Particiaption Points'!$FH$6),(IW51&gt;='2024 Particiaption Points'!$FI$6),OR(IX51&gt;='2024 Particiaption Points'!$FJ$6,H51="x"),JA51),"Yes!",""),IF(AND(JG51="Yes!",JF51="x"),IF(AND((IV51+(IW51-('2024 Particiaption Points'!$FH$6+'2024 Particiaption Points'!$FH$5))&gt;='2024 Particiaption Points'!$FH$6+'2024 Particiaption Points'!$FH$5),(IW51&gt;='2024 Particiaption Points'!$FI$6+'2024 Particiaption Points'!$FI$5),OR(IX51&gt;=('2024 Particiaption Points'!$FJ$6+'2024 Particiaption Points'!$FJ$5),H51="x"),IZ51,JA51),"Yes!",""),IF(AND(JG51="Yes!",JF51="Yes!"),IF(AND((IV51+(IW51-('2024 Particiaption Points'!$FH$6+'2024 Particiaption Points'!$FH$5+'2024 Particiaption Points'!$FH$4))&gt;='2024 Particiaption Points'!$FH$6+'2024 Particiaption Points'!$FH$5+'2024 Particiaption Points'!$FH$4),(IW51&gt;='2024 Particiaption Points'!$FI$6+'2024 Particiaption Points'!$FI$5+'2024 Particiaption Points'!$FI$4),OR(IX51&gt;=('2024 Particiaption Points'!$FJ$6+'2024 Particiaption Points'!$FJ$5+'2024 Particiaption Points'!$FJ$4),H51="x"),IZ51,JA51),"Yes!",""),""))),"x")</f>
        <v>#VALUE!</v>
      </c>
    </row>
    <row r="52" spans="1:268" ht="15.5">
      <c r="A52" s="5" t="s">
        <v>131</v>
      </c>
      <c r="B52" s="35" t="s">
        <v>564</v>
      </c>
      <c r="C52" s="85"/>
      <c r="D52" s="85"/>
      <c r="E52" s="85"/>
      <c r="F52" s="85"/>
      <c r="G52" s="86"/>
      <c r="H52" s="108"/>
      <c r="I52" s="227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12"/>
      <c r="AX52" s="112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10"/>
      <c r="BL52" s="112"/>
      <c r="BM52" s="112"/>
      <c r="BN52" s="112"/>
      <c r="BO52" s="109"/>
      <c r="BP52" s="109"/>
      <c r="BQ52" s="113"/>
      <c r="BR52" s="113"/>
      <c r="BS52" s="109"/>
      <c r="BT52" s="112"/>
      <c r="BU52" s="112"/>
      <c r="BV52" s="109"/>
      <c r="BW52" s="112"/>
      <c r="BX52" s="112"/>
      <c r="BY52" s="109"/>
      <c r="BZ52" s="112"/>
      <c r="CA52" s="112"/>
      <c r="CB52" s="109"/>
      <c r="CC52" s="109"/>
      <c r="CD52" s="112"/>
      <c r="CE52" s="109"/>
      <c r="CF52" s="109"/>
      <c r="CG52" s="109"/>
      <c r="CH52" s="109"/>
      <c r="CI52" s="109"/>
      <c r="CJ52" s="112"/>
      <c r="CK52" s="112"/>
      <c r="CL52" s="109"/>
      <c r="CM52" s="112"/>
      <c r="CN52" s="109"/>
      <c r="CO52" s="112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12"/>
      <c r="DC52" s="109"/>
      <c r="DD52" s="112"/>
      <c r="DE52" s="109"/>
      <c r="DF52" s="109"/>
      <c r="DG52" s="109"/>
      <c r="DH52" s="109"/>
      <c r="DI52" s="109"/>
      <c r="DJ52" s="109"/>
      <c r="DK52" s="109"/>
      <c r="DL52" s="112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47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12"/>
      <c r="EL52" s="109"/>
      <c r="EM52" s="112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12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77">
        <f ca="1">SUMIF(H52:IT52,"x",'2024 Particiaption Points'!$H$2:$EQ$2)</f>
        <v>0</v>
      </c>
      <c r="IV52" s="13" t="e">
        <f>COUNTIFS(H52:IT52,"x",'2024 Particiaption Points'!H$4:EQ$4,"d")</f>
        <v>#VALUE!</v>
      </c>
      <c r="IW52" s="13" t="e">
        <f>COUNTIFS(H52:IT52,"x",'2024 Particiaption Points'!H$4:EQ$4,"w")</f>
        <v>#VALUE!</v>
      </c>
      <c r="IX52" s="13" t="e">
        <f>COUNTIFS(H52:IT52,"x",'2024 Particiaption Points'!H$4:EQ$4,"v")</f>
        <v>#VALUE!</v>
      </c>
      <c r="IY52" s="13" t="e">
        <f>COUNTIFS(H52:IT52,"x",'2024 Particiaption Points'!H$4:EQ$4,"s")</f>
        <v>#VALUE!</v>
      </c>
      <c r="IZ52" s="13" t="e">
        <f>COUNTIFS(H52:IT52,"x",'2024 Particiaption Points'!H$4:EQ$4,"m")</f>
        <v>#VALUE!</v>
      </c>
      <c r="JA52" s="13" t="e">
        <f>COUNTIFS(H52:IT52,"x",'2024 Particiaption Points'!H$4:EQ$4,"r")</f>
        <v>#VALUE!</v>
      </c>
      <c r="JB52" s="21">
        <f ca="1">SUMIF(H52:IT52,"x",'2024 Particiaption Points'!$H$3:$EQ$3)</f>
        <v>0</v>
      </c>
      <c r="JD52" s="44" t="e">
        <f>IF(ISBLANK(C52),IF(AND((IV52+IW52)&gt;=('2024 Particiaption Points'!$FH$2+'2024 Particiaption Points'!$FI$2),OR(IX52&gt;='2024 Particiaption Points'!$FJ$2,H52="x")),"Yes!",""),"x")</f>
        <v>#VALUE!</v>
      </c>
      <c r="JE52" s="51" t="e">
        <f>IF(ISBLANK(D52),IF(JD52="x",IF(AND((IV52+IW52)&gt;=('2024 Particiaption Points'!$FH$3+'2024 Particiaption Points'!$FI$3),OR(IX52&gt;='2024 Particiaption Points'!$FJ$3,H52="x")),"Yes!",""),IF(JD52="Yes!",IF(AND((IV52+IW52)&gt;=('2024 Particiaption Points'!$FH$2+'2024 Particiaption Points'!$FH$3+'2024 Particiaption Points'!$FI$2+'2024 Particiaption Points'!$FI$3),OR(IX52&gt;=('2024 Particiaption Points'!$FJ$3+'2024 Particiaption Points'!$FJ$2),H52="x")),"Yes!",""),"")),"x")</f>
        <v>#VALUE!</v>
      </c>
      <c r="JF52" s="51" t="e">
        <f>IF(ISBLANK(E52),IF(JE52="x",IF(AND((IV52+(IW52-'2024 Particiaption Points'!$FI$4)&gt;='2024 Particiaption Points'!$FH$4),(IW52&gt;='2024 Particiaption Points'!$FI$4),OR(IX52&gt;='2024 Particiaption Points'!$FJ$4,H52="x"),OR(IY52,IZ52)),"Yes!",""),IF(AND(JE52="Yes!",JD52="x"),IF(AND((IV52+(IW52-('2024 Particiaption Points'!$FI$4+'2024 Particiaption Points'!$FI$3))&gt;='2024 Particiaption Points'!$FH$3+'2024 Particiaption Points'!$FH$4),(IW52&gt;='2024 Particiaption Points'!$FI$4),OR(IX52&gt;=('2024 Particiaption Points'!$FJ$3+'2024 Particiaption Points'!$FJ$4),H52="x"),OR(IY52,IZ52)),"Yes!",""),IF(AND(JE52="Yes!",JD52="Yes!"),IF(AND((IV52+(IW52-('2024 Particiaption Points'!$FI$4+'2024 Particiaption Points'!$FI$3+'2024 Particiaption Points'!$FI$2))&gt;='2024 Particiaption Points'!$FH$2+'2024 Particiaption Points'!$FH$3+'2024 Particiaption Points'!$FH$4),(IW52&gt;='2024 Particiaption Points'!$FI$2+'2024 Particiaption Points'!$FI$3+'2024 Particiaption Points'!$FI$4),OR(IX52&gt;=('2024 Particiaption Points'!$FJ$2+'2024 Particiaption Points'!$FJ$3+'2024 Particiaption Points'!$FJ$4),H52="x"),OR(IY52,IZ52)),"Yes!",""),""))),"x")</f>
        <v>#VALUE!</v>
      </c>
      <c r="JG52" s="51" t="e">
        <f>IF(ISBLANK(F52),IF(JF52="x",IF(AND(((IV52+(IW52-'2024 Particiaption Points'!$FI$5))&gt;='2024 Particiaption Points'!$FH$5),(IW52&gt;='2024 Particiaption Points'!$FI$5),OR(IX52&gt;='2024 Particiaption Points'!$FJ$5,H52="x"),IZ52),"Yes!",""),IF(AND(JF52="Yes!",JE52="x"),IF(AND(((IV52+(IW52-('2024 Particiaption Points'!$FI54+'2024 Particiaption Points'!$FI55)))&gt;='2024 Particiaption Points'!$FH$5+'2024 Particiaption Points'!$FH$4),(IW52&gt;='2024 Particiaption Points'!$FI$5+'2024 Particiaption Points'!$FI$4),OR(IX52&gt;=('2024 Particiaption Points'!$FJ$5+'2024 Particiaption Points'!$FJ$4),H52="x"),IY52,IZ52),"Yes!",""),IF(AND(JF52="Yes!",JE52="Yes!"),IF(AND((IV52+(IW52-('2024 Particiaption Points'!$FI$5+'2024 Particiaption Points'!$FI$4+'2024 Particiaption Points'!$FI$3))&gt;='2024 Particiaption Points'!$FH$5+'2024 Particiaption Points'!$FH$4+'2024 Particiaption Points'!$FH$3),(IW52&gt;='2024 Particiaption Points'!$FI$5+'2024 Particiaption Points'!$FI$4+'2024 Particiaption Points'!$FI$3),OR(IX52&gt;=('2024 Particiaption Points'!$FJ$5+'2024 Particiaption Points'!$FJ$4+'2024 Particiaption Points'!$FJ$3),H52="x"),IY52,IZ52),"Yes!",""),""))),"x")</f>
        <v>#VALUE!</v>
      </c>
      <c r="JH52" s="52" t="e">
        <f>IF(ISBLANK(G52),IF(JG52="x",IF(AND((IV52+(IW52-'2024 Particiaption Points'!$FI$6)&gt;='2024 Particiaption Points'!$FH$6),(IW52&gt;='2024 Particiaption Points'!$FI$6),OR(IX52&gt;='2024 Particiaption Points'!$FJ$6,H52="x"),JA52),"Yes!",""),IF(AND(JG52="Yes!",JF52="x"),IF(AND((IV52+(IW52-('2024 Particiaption Points'!$FH$6+'2024 Particiaption Points'!$FH$5))&gt;='2024 Particiaption Points'!$FH$6+'2024 Particiaption Points'!$FH$5),(IW52&gt;='2024 Particiaption Points'!$FI$6+'2024 Particiaption Points'!$FI$5),OR(IX52&gt;=('2024 Particiaption Points'!$FJ$6+'2024 Particiaption Points'!$FJ$5),H52="x"),IZ52,JA52),"Yes!",""),IF(AND(JG52="Yes!",JF52="Yes!"),IF(AND((IV52+(IW52-('2024 Particiaption Points'!$FH$6+'2024 Particiaption Points'!$FH$5+'2024 Particiaption Points'!$FH$4))&gt;='2024 Particiaption Points'!$FH$6+'2024 Particiaption Points'!$FH$5+'2024 Particiaption Points'!$FH$4),(IW52&gt;='2024 Particiaption Points'!$FI$6+'2024 Particiaption Points'!$FI$5+'2024 Particiaption Points'!$FI$4),OR(IX52&gt;=('2024 Particiaption Points'!$FJ$6+'2024 Particiaption Points'!$FJ$5+'2024 Particiaption Points'!$FJ$4),H52="x"),IZ52,JA52),"Yes!",""),""))),"x")</f>
        <v>#VALUE!</v>
      </c>
    </row>
    <row r="53" spans="1:268" ht="15.5">
      <c r="A53" s="5" t="s">
        <v>131</v>
      </c>
      <c r="B53" s="35" t="s">
        <v>565</v>
      </c>
      <c r="C53" s="85" t="s">
        <v>43</v>
      </c>
      <c r="D53" s="85" t="s">
        <v>43</v>
      </c>
      <c r="E53" s="85"/>
      <c r="F53" s="85"/>
      <c r="G53" s="86"/>
      <c r="H53" s="108"/>
      <c r="I53" s="227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/>
      <c r="AT53" s="227"/>
      <c r="AU53" s="227"/>
      <c r="AV53" s="109"/>
      <c r="AW53" s="112"/>
      <c r="AX53" s="112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10"/>
      <c r="BL53" s="112"/>
      <c r="BM53" s="112"/>
      <c r="BN53" s="112"/>
      <c r="BO53" s="109"/>
      <c r="BP53" s="109"/>
      <c r="BQ53" s="113"/>
      <c r="BR53" s="113"/>
      <c r="BS53" s="109"/>
      <c r="BT53" s="112"/>
      <c r="BU53" s="112"/>
      <c r="BV53" s="109"/>
      <c r="BW53" s="112"/>
      <c r="BX53" s="112"/>
      <c r="BY53" s="109"/>
      <c r="BZ53" s="112"/>
      <c r="CA53" s="112"/>
      <c r="CB53" s="109"/>
      <c r="CC53" s="109"/>
      <c r="CD53" s="112"/>
      <c r="CE53" s="109"/>
      <c r="CF53" s="109"/>
      <c r="CG53" s="109"/>
      <c r="CH53" s="109"/>
      <c r="CI53" s="109"/>
      <c r="CJ53" s="112"/>
      <c r="CK53" s="112"/>
      <c r="CL53" s="109"/>
      <c r="CM53" s="112"/>
      <c r="CN53" s="109"/>
      <c r="CO53" s="112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12"/>
      <c r="DC53" s="109"/>
      <c r="DD53" s="112"/>
      <c r="DE53" s="109"/>
      <c r="DF53" s="109"/>
      <c r="DG53" s="109"/>
      <c r="DH53" s="109"/>
      <c r="DI53" s="109"/>
      <c r="DJ53" s="109"/>
      <c r="DK53" s="109"/>
      <c r="DL53" s="112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47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12"/>
      <c r="EL53" s="109"/>
      <c r="EM53" s="112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12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77">
        <f ca="1">SUMIF(H53:IT53,"x",'2024 Particiaption Points'!$H$2:$EQ$2)</f>
        <v>0</v>
      </c>
      <c r="IV53" s="13" t="e">
        <f>COUNTIFS(H53:IT53,"x",'2024 Particiaption Points'!H$4:EQ$4,"d")</f>
        <v>#VALUE!</v>
      </c>
      <c r="IW53" s="13" t="e">
        <f>COUNTIFS(H53:IT53,"x",'2024 Particiaption Points'!H$4:EQ$4,"w")</f>
        <v>#VALUE!</v>
      </c>
      <c r="IX53" s="13" t="e">
        <f>COUNTIFS(H53:IT53,"x",'2024 Particiaption Points'!H$4:EQ$4,"v")</f>
        <v>#VALUE!</v>
      </c>
      <c r="IY53" s="13" t="e">
        <f>COUNTIFS(H53:IT53,"x",'2024 Particiaption Points'!H$4:EQ$4,"s")</f>
        <v>#VALUE!</v>
      </c>
      <c r="IZ53" s="13" t="e">
        <f>COUNTIFS(H53:IT53,"x",'2024 Particiaption Points'!H$4:EQ$4,"m")</f>
        <v>#VALUE!</v>
      </c>
      <c r="JA53" s="13" t="e">
        <f>COUNTIFS(H53:IT53,"x",'2024 Particiaption Points'!H$4:EQ$4,"r")</f>
        <v>#VALUE!</v>
      </c>
      <c r="JB53" s="21">
        <f ca="1">SUMIF(H53:IT53,"x",'2024 Particiaption Points'!$H$3:$EQ$3)</f>
        <v>0</v>
      </c>
      <c r="JD53" s="139" t="str">
        <f>IF(ISBLANK(C53),IF(AND((IV53+IW53)&gt;=('2024 Particiaption Points'!$FH$2+'2024 Particiaption Points'!$FI$2),OR(IX53&gt;='2024 Particiaption Points'!$FJ$2,H53="x")),"Yes!",""),"x")</f>
        <v>x</v>
      </c>
      <c r="JE53" s="140" t="str">
        <f>IF(ISBLANK(D53),IF(JD53="x",IF(AND((IV53+IW53)&gt;=('2024 Particiaption Points'!$FH$3+'2024 Particiaption Points'!$FI$3),OR(IX53&gt;='2024 Particiaption Points'!$FJ$3,H53="x")),"Yes!",""),IF(JD53="Yes!",IF(AND((IV53+IW53)&gt;=('2024 Particiaption Points'!$FH$2+'2024 Particiaption Points'!$FH$3+'2024 Particiaption Points'!$FI$2+'2024 Particiaption Points'!$FI$3),OR(IX53&gt;=('2024 Particiaption Points'!$FJ$3+'2024 Particiaption Points'!$FJ$2),H53="x")),"Yes!",""),"")),"x")</f>
        <v>x</v>
      </c>
      <c r="JF53" s="51" t="e">
        <f>IF(ISBLANK(E53),IF(JE53="x",IF(AND((IV53+(IW53-'2024 Particiaption Points'!$FI$4)&gt;='2024 Particiaption Points'!$FH$4),(IW53&gt;='2024 Particiaption Points'!$FI$4),OR(IX53&gt;='2024 Particiaption Points'!$FJ$4,H53="x"),OR(IY53,IZ53)),"Yes!",""),IF(AND(JE53="Yes!",JD53="x"),IF(AND((IV53+(IW53-('2024 Particiaption Points'!$FI$4+'2024 Particiaption Points'!$FI$3))&gt;='2024 Particiaption Points'!$FH$3+'2024 Particiaption Points'!$FH$4),(IW53&gt;='2024 Particiaption Points'!$FI$4),OR(IX53&gt;=('2024 Particiaption Points'!$FJ$3+'2024 Particiaption Points'!$FJ$4),H53="x"),OR(IY53,IZ53)),"Yes!",""),IF(AND(JE53="Yes!",JD53="Yes!"),IF(AND((IV53+(IW53-('2024 Particiaption Points'!$FI$4+'2024 Particiaption Points'!$FI$3+'2024 Particiaption Points'!$FI$2))&gt;='2024 Particiaption Points'!$FH$2+'2024 Particiaption Points'!$FH$3+'2024 Particiaption Points'!$FH$4),(IW53&gt;='2024 Particiaption Points'!$FI$2+'2024 Particiaption Points'!$FI$3+'2024 Particiaption Points'!$FI$4),OR(IX53&gt;=('2024 Particiaption Points'!$FJ$2+'2024 Particiaption Points'!$FJ$3+'2024 Particiaption Points'!$FJ$4),H53="x"),OR(IY53,IZ53)),"Yes!",""),""))),"x")</f>
        <v>#VALUE!</v>
      </c>
      <c r="JG53" s="51" t="e">
        <f>IF(ISBLANK(F53),IF(JF53="x",IF(AND(((IV53+(IW53-'2024 Particiaption Points'!$FI$5))&gt;='2024 Particiaption Points'!$FH$5),(IW53&gt;='2024 Particiaption Points'!$FI$5),OR(IX53&gt;='2024 Particiaption Points'!$FJ$5,H53="x"),IZ53),"Yes!",""),IF(AND(JF53="Yes!",JE53="x"),IF(AND(((IV53+(IW53-('2024 Particiaption Points'!$FI55+$JL51)))&gt;='2024 Particiaption Points'!$FH$5+'2024 Particiaption Points'!$FH$4),(IW53&gt;='2024 Particiaption Points'!$FI$5+'2024 Particiaption Points'!$FI$4),OR(IX53&gt;=('2024 Particiaption Points'!$FJ$5+'2024 Particiaption Points'!$FJ$4),H53="x"),IY53,IZ53),"Yes!",""),IF(AND(JF53="Yes!",JE53="Yes!"),IF(AND((IV53+(IW53-('2024 Particiaption Points'!$FI$5+'2024 Particiaption Points'!$FI$4+'2024 Particiaption Points'!$FI$3))&gt;='2024 Particiaption Points'!$FH$5+'2024 Particiaption Points'!$FH$4+'2024 Particiaption Points'!$FH$3),(IW53&gt;='2024 Particiaption Points'!$FI$5+'2024 Particiaption Points'!$FI$4+'2024 Particiaption Points'!$FI$3),OR(IX53&gt;=('2024 Particiaption Points'!$FJ$5+'2024 Particiaption Points'!$FJ$4+'2024 Particiaption Points'!$FJ$3),H53="x"),IY53,IZ53),"Yes!",""),""))),"x")</f>
        <v>#VALUE!</v>
      </c>
      <c r="JH53" s="52" t="e">
        <f>IF(ISBLANK(G53),IF(JG53="x",IF(AND((IV53+(IW53-'2024 Particiaption Points'!$FI$6)&gt;='2024 Particiaption Points'!$FH$6),(IW53&gt;='2024 Particiaption Points'!$FI$6),OR(IX53&gt;='2024 Particiaption Points'!$FJ$6,H53="x"),JA53),"Yes!",""),IF(AND(JG53="Yes!",JF53="x"),IF(AND((IV53+(IW53-('2024 Particiaption Points'!$FH$6+'2024 Particiaption Points'!$FH$5))&gt;='2024 Particiaption Points'!$FH$6+'2024 Particiaption Points'!$FH$5),(IW53&gt;='2024 Particiaption Points'!$FI$6+'2024 Particiaption Points'!$FI$5),OR(IX53&gt;=('2024 Particiaption Points'!$FJ$6+'2024 Particiaption Points'!$FJ$5),H53="x"),IZ53,JA53),"Yes!",""),IF(AND(JG53="Yes!",JF53="Yes!"),IF(AND((IV53+(IW53-('2024 Particiaption Points'!$FH$6+'2024 Particiaption Points'!$FH$5+'2024 Particiaption Points'!$FH$4))&gt;='2024 Particiaption Points'!$FH$6+'2024 Particiaption Points'!$FH$5+'2024 Particiaption Points'!$FH$4),(IW53&gt;='2024 Particiaption Points'!$FI$6+'2024 Particiaption Points'!$FI$5+'2024 Particiaption Points'!$FI$4),OR(IX53&gt;=('2024 Particiaption Points'!$FJ$6+'2024 Particiaption Points'!$FJ$5+'2024 Particiaption Points'!$FJ$4),H53="x"),IZ53,JA53),"Yes!",""),""))),"x")</f>
        <v>#VALUE!</v>
      </c>
    </row>
    <row r="54" spans="1:268" ht="15.5">
      <c r="A54" s="169" t="s">
        <v>132</v>
      </c>
      <c r="B54" s="35" t="s">
        <v>56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 t="s">
        <v>43</v>
      </c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 t="s">
        <v>43</v>
      </c>
      <c r="AW54" s="112"/>
      <c r="AX54" s="112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10"/>
      <c r="BL54" s="112"/>
      <c r="BM54" s="112"/>
      <c r="BN54" s="112"/>
      <c r="BO54" s="109"/>
      <c r="BP54" s="109"/>
      <c r="BQ54" s="113"/>
      <c r="BR54" s="113"/>
      <c r="BS54" s="109"/>
      <c r="BT54" s="112"/>
      <c r="BU54" s="112"/>
      <c r="BV54" s="112"/>
      <c r="BW54" s="112"/>
      <c r="BX54" s="109"/>
      <c r="BY54" s="112"/>
      <c r="BZ54" s="112"/>
      <c r="CA54" s="109"/>
      <c r="CB54" s="109"/>
      <c r="CC54" s="112"/>
      <c r="CD54" s="109"/>
      <c r="CE54" s="109"/>
      <c r="CF54" s="109"/>
      <c r="CG54" s="109"/>
      <c r="CH54" s="109"/>
      <c r="CI54" s="112"/>
      <c r="CJ54" s="112"/>
      <c r="CK54" s="109"/>
      <c r="CL54" s="112"/>
      <c r="CM54" s="109"/>
      <c r="CN54" s="112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12"/>
      <c r="DA54" s="109"/>
      <c r="DB54" s="112"/>
      <c r="DC54" s="109"/>
      <c r="DD54" s="109"/>
      <c r="DE54" s="112"/>
      <c r="DF54" s="109"/>
      <c r="DG54" s="109"/>
      <c r="DH54" s="109"/>
      <c r="DI54" s="109"/>
      <c r="DJ54" s="109"/>
      <c r="DK54" s="109"/>
      <c r="DL54" s="109"/>
      <c r="DM54" s="109"/>
      <c r="DN54" s="109"/>
      <c r="DO54" s="147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12"/>
      <c r="EC54" s="109"/>
      <c r="ED54" s="112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12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77">
        <f t="shared" ref="IT54:IT70" si="40">SUMIF(H54:IS54,"x",$H$3:$IS$3)</f>
        <v>0</v>
      </c>
      <c r="IU54" s="13">
        <f t="shared" ref="IU54:IU70" si="41">COUNTIFS(H54:IS54,"x",H$5:IS$5,"d")</f>
        <v>0</v>
      </c>
      <c r="IV54" s="13">
        <f t="shared" ref="IV54:IV70" si="42">COUNTIFS(H54:IS54,"x",H$5:IS$5,"w")</f>
        <v>0</v>
      </c>
      <c r="IW54" s="13">
        <f t="shared" ref="IW54:IW70" si="43">COUNTIFS(H54:IS54,"x",H$5:IS$5,"v")</f>
        <v>0</v>
      </c>
      <c r="IX54" s="13">
        <f t="shared" ref="IX54:IX70" si="44">COUNTIFS(H54:IS54,"x",H$5:IS$5,"s")</f>
        <v>0</v>
      </c>
      <c r="IY54" s="13">
        <f t="shared" ref="IY54:IY70" si="45">COUNTIFS(H54:IS54,"x",H$5:IS$5,"m")</f>
        <v>0</v>
      </c>
      <c r="IZ54" s="13">
        <f t="shared" ref="IZ54:IZ70" si="46">COUNTIFS(H54:IS54,"x",H$5:IS$5,"r")</f>
        <v>0</v>
      </c>
      <c r="JA54" s="21">
        <f t="shared" ref="JA54:JA70" si="47">SUMIF(H54:IS54,"x",$H$4:$IS$4)</f>
        <v>0</v>
      </c>
      <c r="JC54" s="44" t="str">
        <f t="shared" ref="JC54:JC70" si="48">IF(ISBLANK(C54),IF(AND((IU54+IV54)&gt;=($JJ$3+$JK$3),OR(IW54&gt;=$JL$3,H54="x")),"Yes!",""),"x")</f>
        <v>Yes!</v>
      </c>
      <c r="JD54" s="51" t="str">
        <f t="shared" si="27"/>
        <v>Yes!</v>
      </c>
      <c r="JE54" s="51" t="str">
        <f t="shared" ref="JE54:JE70" si="49">IF(ISBLANK(E54),IF(JD54="x",IF(AND((IU54+(IV54-$JK$5)&gt;=$JJ$5),(IV54&gt;=$JK$5),OR(IW54&gt;=$JL$5,H54="x"),OR(IX54,IY54)),"Yes!",""),IF(AND(JD54="Yes!",JC54="x"),IF(AND((IU54+(IV54-($JK$5+$JK$4))&gt;=$JJ$4+$JJ$5),(IV54&gt;=$JK$5),OR(IW54&gt;=($JL$4+$JL$5),H54="x"),OR(IX54,IY54)),"Yes!",""),IF(AND(JD54="Yes!",JC54="Yes!"),IF(AND((IU54+(IV54-($JK$5+$JK$4+$JK$3))&gt;=$JJ$3+$JJ$4+$JJ$5),(IV54&gt;=$JK$3+$JK$4+$JK$5),OR(IW54&gt;=($JL$3+$JL$4+$JL$5),H54="x"),OR(IX54,IY54)),"Yes!",""),""))),"x")</f>
        <v/>
      </c>
      <c r="JF54" s="51" t="str">
        <f>IF(ISBLANK(F54),IF(JE54="x",IF(AND(((IU54+(IV54-$JK$6))&gt;=$JJ$6),(IV54&gt;=$JK$6),OR(IW54&gt;=$JL$6,H54="x"),IY54),"Yes!",""),IF(AND(JE54="Yes!",JD54="x"),IF(AND(((IU54+(IV54-($JK47+$JK48)))&gt;=$JJ$6+$JJ$5),(IV54&gt;=$JK$6+$JK$5),OR(IW54&gt;=($JL$6+$JL$5),H54="x"),IX54,IY54),"Yes!",""),IF(AND(JE54="Yes!",JD54="Yes!"),IF(AND((IU54+(IV54-($JK$6+$JK$5+$JK$4))&gt;=$JJ$6+$JJ$5+$JJ$4),(IV54&gt;=$JK$6+$JK$5+$JK$4),OR(IW54&gt;=($JL$6+$JL$5+$JL$4),H54="x"),IX54,IY54),"Yes!",""),""))),"x")</f>
        <v/>
      </c>
      <c r="JG54" s="52" t="str">
        <f t="shared" ref="JG54:JG70" si="50">IF(ISBLANK(G54),IF(JF54="x",IF(AND((IU54+(IV54-$JK$7)&gt;=$JJ$7),(IV54&gt;=$JK$7),OR(IW54&gt;=$JL$7,H54="x"),IZ54),"Yes!",""),IF(AND(JF54="Yes!",JE54="x"),IF(AND((IU54+(IV54-($JJ$7+$JJ$6))&gt;=$JJ$7+$JJ$6),(IV54&gt;=$JK$7+$JK$6),OR(IW54&gt;=($JL$7+$JL$6),H54="x"),IY54,IZ54),"Yes!",""),IF(AND(JF54="Yes!",JE54="Yes!"),IF(AND((IU54+(IV54-($JJ$7+$JJ$6+$JJ$5))&gt;=$JJ$7+$JJ$6+$JJ$5),(IV54&gt;=$JK$7+$JK$6+$JK$5),OR(IW54&gt;=($JL$7+$JL$6+$JL$5),H54="x"),IY54,IZ54),"Yes!",""),""))),"x")</f>
        <v/>
      </c>
    </row>
    <row r="55" spans="1:268" ht="25">
      <c r="A55" s="209" t="s">
        <v>802</v>
      </c>
      <c r="B55" s="151" t="s">
        <v>160</v>
      </c>
      <c r="C55" s="95"/>
      <c r="D55" s="95"/>
      <c r="E55" s="95"/>
      <c r="F55" s="95"/>
      <c r="G55" s="96"/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109"/>
      <c r="AQ55" s="109"/>
      <c r="AR55" s="227"/>
      <c r="AS55" s="109"/>
      <c r="AT55" s="227"/>
      <c r="AU55" s="227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43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77">
        <f t="shared" si="40"/>
        <v>0</v>
      </c>
      <c r="IU55" s="13">
        <f t="shared" si="41"/>
        <v>0</v>
      </c>
      <c r="IV55" s="13">
        <f t="shared" si="42"/>
        <v>0</v>
      </c>
      <c r="IW55" s="13">
        <f t="shared" si="43"/>
        <v>0</v>
      </c>
      <c r="IX55" s="13">
        <f t="shared" si="44"/>
        <v>0</v>
      </c>
      <c r="IY55" s="13">
        <f t="shared" si="45"/>
        <v>0</v>
      </c>
      <c r="IZ55" s="13">
        <f t="shared" si="46"/>
        <v>0</v>
      </c>
      <c r="JA55" s="21">
        <f t="shared" si="47"/>
        <v>0</v>
      </c>
      <c r="JC55" s="44" t="str">
        <f t="shared" si="48"/>
        <v>Yes!</v>
      </c>
      <c r="JD55" s="51" t="str">
        <f t="shared" si="27"/>
        <v>Yes!</v>
      </c>
      <c r="JE55" s="51" t="str">
        <f t="shared" si="49"/>
        <v/>
      </c>
      <c r="JF55" s="51" t="str">
        <f>IF(ISBLANK(F55),IF(JE55="x",IF(AND(((IU55+(IV55-$JK$6))&gt;=$JJ$6),(IV55&gt;=$JK$6),OR(IW55&gt;=$JL$6,H55="x"),IY55),"Yes!",""),IF(AND(JE55="Yes!",JD55="x"),IF(AND(((IU55+(IV55-($JK48+$JK50)))&gt;=$JJ$6+$JJ$5),(IV55&gt;=$JK$6+$JK$5),OR(IW55&gt;=($JL$6+$JL$5),H55="x"),IX55,IY55),"Yes!",""),IF(AND(JE55="Yes!",JD55="Yes!"),IF(AND((IU55+(IV55-($JK$6+$JK$5+$JK$4))&gt;=$JJ$6+$JJ$5+$JJ$4),(IV55&gt;=$JK$6+$JK$5+$JK$4),OR(IW55&gt;=($JL$6+$JL$5+$JL$4),H55="x"),IX55,IY55),"Yes!",""),""))),"x")</f>
        <v/>
      </c>
      <c r="JG55" s="52" t="str">
        <f t="shared" si="50"/>
        <v/>
      </c>
    </row>
    <row r="56" spans="1:268" ht="15.5">
      <c r="A56" s="169" t="s">
        <v>803</v>
      </c>
      <c r="B56" s="35" t="s">
        <v>804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12"/>
      <c r="AX56" s="112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10"/>
      <c r="BL56" s="112"/>
      <c r="BM56" s="112"/>
      <c r="BN56" s="112"/>
      <c r="BO56" s="109"/>
      <c r="BP56" s="109"/>
      <c r="BQ56" s="113"/>
      <c r="BR56" s="113"/>
      <c r="BS56" s="109"/>
      <c r="BT56" s="112"/>
      <c r="BU56" s="112"/>
      <c r="BV56" s="112"/>
      <c r="BW56" s="112"/>
      <c r="BX56" s="109"/>
      <c r="BY56" s="112"/>
      <c r="BZ56" s="112"/>
      <c r="CA56" s="109"/>
      <c r="CB56" s="109"/>
      <c r="CC56" s="112"/>
      <c r="CD56" s="109"/>
      <c r="CE56" s="109"/>
      <c r="CF56" s="109"/>
      <c r="CG56" s="109"/>
      <c r="CH56" s="109"/>
      <c r="CI56" s="112"/>
      <c r="CJ56" s="112"/>
      <c r="CK56" s="109"/>
      <c r="CL56" s="112"/>
      <c r="CM56" s="109"/>
      <c r="CN56" s="112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12"/>
      <c r="DA56" s="109"/>
      <c r="DB56" s="112"/>
      <c r="DC56" s="109"/>
      <c r="DD56" s="109"/>
      <c r="DE56" s="112"/>
      <c r="DF56" s="109"/>
      <c r="DG56" s="109"/>
      <c r="DH56" s="109"/>
      <c r="DI56" s="109"/>
      <c r="DJ56" s="109"/>
      <c r="DK56" s="109"/>
      <c r="DL56" s="109"/>
      <c r="DM56" s="109"/>
      <c r="DN56" s="109"/>
      <c r="DO56" s="147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12"/>
      <c r="EC56" s="109"/>
      <c r="ED56" s="112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12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77">
        <f t="shared" si="40"/>
        <v>0</v>
      </c>
      <c r="IU56" s="13">
        <f t="shared" si="41"/>
        <v>0</v>
      </c>
      <c r="IV56" s="13">
        <f t="shared" si="42"/>
        <v>0</v>
      </c>
      <c r="IW56" s="13">
        <f t="shared" si="43"/>
        <v>0</v>
      </c>
      <c r="IX56" s="13">
        <f t="shared" si="44"/>
        <v>0</v>
      </c>
      <c r="IY56" s="13">
        <f t="shared" si="45"/>
        <v>0</v>
      </c>
      <c r="IZ56" s="13">
        <f t="shared" si="46"/>
        <v>0</v>
      </c>
      <c r="JA56" s="21">
        <f t="shared" si="47"/>
        <v>0</v>
      </c>
      <c r="JC56" s="44" t="str">
        <f t="shared" si="48"/>
        <v>Yes!</v>
      </c>
      <c r="JD56" s="51" t="str">
        <f t="shared" si="27"/>
        <v>Yes!</v>
      </c>
      <c r="JE56" s="51" t="str">
        <f t="shared" si="49"/>
        <v/>
      </c>
      <c r="JF56" s="51" t="str">
        <f>IF(ISBLANK(F56),IF(JE56="x",IF(AND(((IU56+(IV56-$JK$6))&gt;=$JJ$6),(IV56&gt;=$JK$6),OR(IW56&gt;=$JL$6,H56="x"),IY56),"Yes!",""),IF(AND(JE56="Yes!",JD56="x"),IF(AND(((IU56+(IV56-($JK48+$JK54)))&gt;=$JJ$6+$JJ$5),(IV56&gt;=$JK$6+$JK$5),OR(IW56&gt;=($JL$6+$JL$5),H56="x"),IX56,IY56),"Yes!",""),IF(AND(JE56="Yes!",JD56="Yes!"),IF(AND((IU56+(IV56-($JK$6+$JK$5+$JK$4))&gt;=$JJ$6+$JJ$5+$JJ$4),(IV56&gt;=$JK$6+$JK$5+$JK$4),OR(IW56&gt;=($JL$6+$JL$5+$JL$4),H56="x"),IX56,IY56),"Yes!",""),""))),"x")</f>
        <v/>
      </c>
      <c r="JG56" s="52" t="str">
        <f t="shared" si="50"/>
        <v/>
      </c>
    </row>
    <row r="57" spans="1:268" ht="15.5">
      <c r="A57" s="208" t="s">
        <v>805</v>
      </c>
      <c r="B57" s="38" t="s">
        <v>78</v>
      </c>
      <c r="C57" s="89"/>
      <c r="D57" s="89"/>
      <c r="E57" s="89"/>
      <c r="F57" s="89"/>
      <c r="G57" s="90"/>
      <c r="H57" s="108"/>
      <c r="I57" s="227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109"/>
      <c r="AQ57" s="109"/>
      <c r="AR57" s="227"/>
      <c r="AS57" s="109"/>
      <c r="AT57" s="227"/>
      <c r="AU57" s="227"/>
      <c r="AV57" s="109"/>
      <c r="AW57" s="112"/>
      <c r="AX57" s="112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10"/>
      <c r="BL57" s="112"/>
      <c r="BM57" s="112"/>
      <c r="BN57" s="112"/>
      <c r="BO57" s="109"/>
      <c r="BP57" s="109"/>
      <c r="BQ57" s="113"/>
      <c r="BR57" s="113"/>
      <c r="BS57" s="109"/>
      <c r="BT57" s="112"/>
      <c r="BU57" s="112"/>
      <c r="BV57" s="112"/>
      <c r="BW57" s="112"/>
      <c r="BX57" s="109"/>
      <c r="BY57" s="112"/>
      <c r="BZ57" s="112"/>
      <c r="CA57" s="109"/>
      <c r="CB57" s="109"/>
      <c r="CC57" s="112"/>
      <c r="CD57" s="109"/>
      <c r="CE57" s="109"/>
      <c r="CF57" s="109"/>
      <c r="CG57" s="109"/>
      <c r="CH57" s="109"/>
      <c r="CI57" s="112"/>
      <c r="CJ57" s="112"/>
      <c r="CK57" s="109"/>
      <c r="CL57" s="112"/>
      <c r="CM57" s="109"/>
      <c r="CN57" s="112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12"/>
      <c r="DA57" s="109"/>
      <c r="DB57" s="112"/>
      <c r="DC57" s="109"/>
      <c r="DD57" s="109"/>
      <c r="DE57" s="112"/>
      <c r="DF57" s="109"/>
      <c r="DG57" s="109"/>
      <c r="DH57" s="109"/>
      <c r="DI57" s="109"/>
      <c r="DJ57" s="109"/>
      <c r="DK57" s="109"/>
      <c r="DL57" s="109"/>
      <c r="DM57" s="109"/>
      <c r="DN57" s="109"/>
      <c r="DO57" s="147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12"/>
      <c r="EC57" s="109"/>
      <c r="ED57" s="112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12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77">
        <f t="shared" si="40"/>
        <v>0</v>
      </c>
      <c r="IU57" s="13">
        <f t="shared" si="41"/>
        <v>0</v>
      </c>
      <c r="IV57" s="13">
        <f t="shared" si="42"/>
        <v>0</v>
      </c>
      <c r="IW57" s="13">
        <f t="shared" si="43"/>
        <v>0</v>
      </c>
      <c r="IX57" s="13">
        <f t="shared" si="44"/>
        <v>0</v>
      </c>
      <c r="IY57" s="13">
        <f t="shared" si="45"/>
        <v>0</v>
      </c>
      <c r="IZ57" s="13">
        <f t="shared" si="46"/>
        <v>0</v>
      </c>
      <c r="JA57" s="21">
        <f t="shared" si="47"/>
        <v>0</v>
      </c>
      <c r="JC57" s="44" t="str">
        <f t="shared" si="48"/>
        <v>Yes!</v>
      </c>
      <c r="JD57" s="51" t="str">
        <f t="shared" si="27"/>
        <v>Yes!</v>
      </c>
      <c r="JE57" s="51" t="str">
        <f t="shared" si="49"/>
        <v/>
      </c>
      <c r="JF57" s="51" t="str">
        <f>IF(ISBLANK(F57),IF(JE57="x",IF(AND(((IU57+(IV57-$JK$6))&gt;=$JJ$6),(IV57&gt;=$JK$6),OR(IW57&gt;=$JL$6,H57="x"),IY57),"Yes!",""),IF(AND(JE57="Yes!",JD57="x"),IF(AND(((IU57+(IV57-($JK50+$JK54)))&gt;=$JJ$6+$JJ$5),(IV57&gt;=$JK$6+$JK$5),OR(IW57&gt;=($JL$6+$JL$5),H57="x"),IX57,IY57),"Yes!",""),IF(AND(JE57="Yes!",JD57="Yes!"),IF(AND((IU57+(IV57-($JK$6+$JK$5+$JK$4))&gt;=$JJ$6+$JJ$5+$JJ$4),(IV57&gt;=$JK$6+$JK$5+$JK$4),OR(IW57&gt;=($JL$6+$JL$5+$JL$4),H57="x"),IX57,IY57),"Yes!",""),""))),"x")</f>
        <v/>
      </c>
      <c r="JG57" s="52" t="str">
        <f t="shared" si="50"/>
        <v/>
      </c>
    </row>
    <row r="58" spans="1:268" ht="15.5">
      <c r="A58" s="169" t="s">
        <v>806</v>
      </c>
      <c r="B58" s="35" t="s">
        <v>807</v>
      </c>
      <c r="C58" s="85"/>
      <c r="D58" s="85"/>
      <c r="E58" s="85"/>
      <c r="F58" s="85"/>
      <c r="G58" s="86"/>
      <c r="H58" s="108"/>
      <c r="I58" s="227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/>
      <c r="AT58" s="227"/>
      <c r="AU58" s="227"/>
      <c r="AV58" s="109"/>
      <c r="AW58" s="112"/>
      <c r="AX58" s="112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10"/>
      <c r="BL58" s="112"/>
      <c r="BM58" s="112"/>
      <c r="BN58" s="112"/>
      <c r="BO58" s="109"/>
      <c r="BP58" s="109"/>
      <c r="BQ58" s="113"/>
      <c r="BR58" s="113"/>
      <c r="BS58" s="109"/>
      <c r="BT58" s="112"/>
      <c r="BU58" s="112"/>
      <c r="BV58" s="112"/>
      <c r="BW58" s="112"/>
      <c r="BX58" s="109"/>
      <c r="BY58" s="112"/>
      <c r="BZ58" s="112"/>
      <c r="CA58" s="109"/>
      <c r="CB58" s="109"/>
      <c r="CC58" s="112"/>
      <c r="CD58" s="109"/>
      <c r="CE58" s="109"/>
      <c r="CF58" s="109"/>
      <c r="CG58" s="109"/>
      <c r="CH58" s="109"/>
      <c r="CI58" s="112"/>
      <c r="CJ58" s="112"/>
      <c r="CK58" s="109"/>
      <c r="CL58" s="112"/>
      <c r="CM58" s="109"/>
      <c r="CN58" s="112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12"/>
      <c r="DA58" s="109"/>
      <c r="DB58" s="112"/>
      <c r="DC58" s="109"/>
      <c r="DD58" s="109"/>
      <c r="DE58" s="112"/>
      <c r="DF58" s="109"/>
      <c r="DG58" s="109"/>
      <c r="DH58" s="109"/>
      <c r="DI58" s="109"/>
      <c r="DJ58" s="109"/>
      <c r="DK58" s="109"/>
      <c r="DL58" s="109"/>
      <c r="DM58" s="109"/>
      <c r="DN58" s="109"/>
      <c r="DO58" s="147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12"/>
      <c r="EC58" s="109"/>
      <c r="ED58" s="112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12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77">
        <f t="shared" si="40"/>
        <v>0</v>
      </c>
      <c r="IU58" s="13">
        <f t="shared" si="41"/>
        <v>0</v>
      </c>
      <c r="IV58" s="13">
        <f t="shared" si="42"/>
        <v>0</v>
      </c>
      <c r="IW58" s="13">
        <f t="shared" si="43"/>
        <v>0</v>
      </c>
      <c r="IX58" s="13">
        <f t="shared" si="44"/>
        <v>0</v>
      </c>
      <c r="IY58" s="13">
        <f t="shared" si="45"/>
        <v>0</v>
      </c>
      <c r="IZ58" s="13">
        <f t="shared" si="46"/>
        <v>0</v>
      </c>
      <c r="JA58" s="21">
        <f t="shared" si="47"/>
        <v>0</v>
      </c>
      <c r="JC58" s="44" t="str">
        <f t="shared" si="48"/>
        <v>Yes!</v>
      </c>
      <c r="JD58" s="51" t="str">
        <f t="shared" si="27"/>
        <v>Yes!</v>
      </c>
      <c r="JE58" s="51" t="str">
        <f t="shared" si="49"/>
        <v/>
      </c>
      <c r="JF58" s="51" t="str">
        <f>IF(ISBLANK(F58),IF(JE58="x",IF(AND(((IU58+(IV58-$JK$6))&gt;=$JJ$6),(IV58&gt;=$JK$6),OR(IW58&gt;=$JL$6,H58="x"),IY58),"Yes!",""),IF(AND(JE58="Yes!",JD58="x"),IF(AND(((IU58+(IV58-($JK54+$JK56)))&gt;=$JJ$6+$JJ$5),(IV58&gt;=$JK$6+$JK$5),OR(IW58&gt;=($JL$6+$JL$5),H58="x"),IX58,IY58),"Yes!",""),IF(AND(JE58="Yes!",JD58="Yes!"),IF(AND((IU58+(IV58-($JK$6+$JK$5+$JK$4))&gt;=$JJ$6+$JJ$5+$JJ$4),(IV58&gt;=$JK$6+$JK$5+$JK$4),OR(IW58&gt;=($JL$6+$JL$5+$JL$4),H58="x"),IX58,IY58),"Yes!",""),""))),"x")</f>
        <v/>
      </c>
      <c r="JG58" s="52" t="str">
        <f t="shared" si="50"/>
        <v/>
      </c>
    </row>
    <row r="59" spans="1:268" ht="15.5">
      <c r="A59" s="169" t="s">
        <v>806</v>
      </c>
      <c r="B59" s="35" t="s">
        <v>799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12"/>
      <c r="AX59" s="112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10"/>
      <c r="BL59" s="112"/>
      <c r="BM59" s="112"/>
      <c r="BN59" s="112"/>
      <c r="BO59" s="109"/>
      <c r="BP59" s="109"/>
      <c r="BQ59" s="113"/>
      <c r="BR59" s="113"/>
      <c r="BS59" s="109"/>
      <c r="BT59" s="112"/>
      <c r="BU59" s="112"/>
      <c r="BV59" s="112"/>
      <c r="BW59" s="112"/>
      <c r="BX59" s="109"/>
      <c r="BY59" s="112"/>
      <c r="BZ59" s="112"/>
      <c r="CA59" s="109"/>
      <c r="CB59" s="109"/>
      <c r="CC59" s="112"/>
      <c r="CD59" s="109"/>
      <c r="CE59" s="109"/>
      <c r="CF59" s="109"/>
      <c r="CG59" s="109"/>
      <c r="CH59" s="109"/>
      <c r="CI59" s="112"/>
      <c r="CJ59" s="112"/>
      <c r="CK59" s="109"/>
      <c r="CL59" s="112"/>
      <c r="CM59" s="109"/>
      <c r="CN59" s="112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12"/>
      <c r="DA59" s="109"/>
      <c r="DB59" s="112"/>
      <c r="DC59" s="109"/>
      <c r="DD59" s="109"/>
      <c r="DE59" s="112"/>
      <c r="DF59" s="109"/>
      <c r="DG59" s="109"/>
      <c r="DH59" s="109"/>
      <c r="DI59" s="109"/>
      <c r="DJ59" s="109"/>
      <c r="DK59" s="109"/>
      <c r="DL59" s="109"/>
      <c r="DM59" s="109"/>
      <c r="DN59" s="109"/>
      <c r="DO59" s="147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12"/>
      <c r="EC59" s="109"/>
      <c r="ED59" s="112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12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77">
        <f t="shared" si="40"/>
        <v>0</v>
      </c>
      <c r="IU59" s="13">
        <f t="shared" si="41"/>
        <v>0</v>
      </c>
      <c r="IV59" s="13">
        <f t="shared" si="42"/>
        <v>0</v>
      </c>
      <c r="IW59" s="13">
        <f t="shared" si="43"/>
        <v>0</v>
      </c>
      <c r="IX59" s="13">
        <f t="shared" si="44"/>
        <v>0</v>
      </c>
      <c r="IY59" s="13">
        <f t="shared" si="45"/>
        <v>0</v>
      </c>
      <c r="IZ59" s="13">
        <f t="shared" si="46"/>
        <v>0</v>
      </c>
      <c r="JA59" s="21">
        <f t="shared" si="47"/>
        <v>0</v>
      </c>
      <c r="JC59" s="44" t="str">
        <f t="shared" si="48"/>
        <v>Yes!</v>
      </c>
      <c r="JD59" s="51" t="str">
        <f t="shared" si="27"/>
        <v>Yes!</v>
      </c>
      <c r="JE59" s="51" t="str">
        <f t="shared" si="49"/>
        <v/>
      </c>
      <c r="JF59" s="51" t="str">
        <f>IF(ISBLANK(F59),IF(JE59="x",IF(AND(((IU59+(IV59-$JK$6))&gt;=$JJ$6),(IV59&gt;=$JK$6),OR(IW59&gt;=$JL$6,H59="x"),IY59),"Yes!",""),IF(AND(JE59="Yes!",JD59="x"),IF(AND(((IU59+(IV59-($JK56+$JK57)))&gt;=$JJ$6+$JJ$5),(IV59&gt;=$JK$6+$JK$5),OR(IW59&gt;=($JL$6+$JL$5),H59="x"),IX59,IY59),"Yes!",""),IF(AND(JE59="Yes!",JD59="Yes!"),IF(AND((IU59+(IV59-($JK$6+$JK$5+$JK$4))&gt;=$JJ$6+$JJ$5+$JJ$4),(IV59&gt;=$JK$6+$JK$5+$JK$4),OR(IW59&gt;=($JL$6+$JL$5+$JL$4),H59="x"),IX59,IY59),"Yes!",""),""))),"x")</f>
        <v/>
      </c>
      <c r="JG59" s="52" t="str">
        <f t="shared" si="50"/>
        <v/>
      </c>
    </row>
    <row r="60" spans="1:268" ht="15.5">
      <c r="A60" s="169" t="s">
        <v>808</v>
      </c>
      <c r="B60" s="35" t="s">
        <v>809</v>
      </c>
      <c r="C60" s="85"/>
      <c r="D60" s="85"/>
      <c r="E60" s="85"/>
      <c r="F60" s="85"/>
      <c r="G60" s="86"/>
      <c r="H60" s="108"/>
      <c r="I60" s="227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12"/>
      <c r="AX60" s="112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10"/>
      <c r="BL60" s="112"/>
      <c r="BM60" s="112"/>
      <c r="BN60" s="112"/>
      <c r="BO60" s="109"/>
      <c r="BP60" s="109"/>
      <c r="BQ60" s="113"/>
      <c r="BR60" s="113"/>
      <c r="BS60" s="109"/>
      <c r="BT60" s="112"/>
      <c r="BU60" s="112"/>
      <c r="BV60" s="112"/>
      <c r="BW60" s="112"/>
      <c r="BX60" s="109"/>
      <c r="BY60" s="112"/>
      <c r="BZ60" s="112"/>
      <c r="CA60" s="109"/>
      <c r="CB60" s="109"/>
      <c r="CC60" s="112"/>
      <c r="CD60" s="109"/>
      <c r="CE60" s="109"/>
      <c r="CF60" s="109"/>
      <c r="CG60" s="109"/>
      <c r="CH60" s="109"/>
      <c r="CI60" s="112"/>
      <c r="CJ60" s="112"/>
      <c r="CK60" s="109"/>
      <c r="CL60" s="112"/>
      <c r="CM60" s="109"/>
      <c r="CN60" s="112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12"/>
      <c r="DA60" s="109"/>
      <c r="DB60" s="112"/>
      <c r="DC60" s="109"/>
      <c r="DD60" s="109"/>
      <c r="DE60" s="112"/>
      <c r="DF60" s="109"/>
      <c r="DG60" s="109"/>
      <c r="DH60" s="109"/>
      <c r="DI60" s="109"/>
      <c r="DJ60" s="109"/>
      <c r="DK60" s="109"/>
      <c r="DL60" s="109"/>
      <c r="DM60" s="109"/>
      <c r="DN60" s="109"/>
      <c r="DO60" s="147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12"/>
      <c r="EC60" s="109"/>
      <c r="ED60" s="112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12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77">
        <f t="shared" si="40"/>
        <v>0</v>
      </c>
      <c r="IU60" s="13">
        <f t="shared" si="41"/>
        <v>0</v>
      </c>
      <c r="IV60" s="13">
        <f t="shared" si="42"/>
        <v>0</v>
      </c>
      <c r="IW60" s="13">
        <f t="shared" si="43"/>
        <v>0</v>
      </c>
      <c r="IX60" s="13">
        <f t="shared" si="44"/>
        <v>0</v>
      </c>
      <c r="IY60" s="13">
        <f t="shared" si="45"/>
        <v>0</v>
      </c>
      <c r="IZ60" s="13">
        <f t="shared" si="46"/>
        <v>0</v>
      </c>
      <c r="JA60" s="21">
        <f t="shared" si="47"/>
        <v>0</v>
      </c>
      <c r="JC60" s="44" t="str">
        <f t="shared" si="48"/>
        <v>Yes!</v>
      </c>
      <c r="JD60" s="51" t="str">
        <f t="shared" si="27"/>
        <v>Yes!</v>
      </c>
      <c r="JE60" s="51" t="str">
        <f t="shared" si="49"/>
        <v/>
      </c>
      <c r="JF60" s="51" t="str">
        <f>IF(ISBLANK(F60),IF(JE60="x",IF(AND(((IU60+(IV60-$JK$6))&gt;=$JJ$6),(IV60&gt;=$JK$6),OR(IW60&gt;=$JL$6,H60="x"),IY60),"Yes!",""),IF(AND(JE60="Yes!",JD60="x"),IF(AND(((IU60+(IV60-($JK57+$JK58)))&gt;=$JJ$6+$JJ$5),(IV60&gt;=$JK$6+$JK$5),OR(IW60&gt;=($JL$6+$JL$5),H60="x"),IX60,IY60),"Yes!",""),IF(AND(JE60="Yes!",JD60="Yes!"),IF(AND((IU60+(IV60-($JK$6+$JK$5+$JK$4))&gt;=$JJ$6+$JJ$5+$JJ$4),(IV60&gt;=$JK$6+$JK$5+$JK$4),OR(IW60&gt;=($JL$6+$JL$5+$JL$4),H60="x"),IX60,IY60),"Yes!",""),""))),"x")</f>
        <v/>
      </c>
      <c r="JG60" s="52" t="str">
        <f t="shared" si="50"/>
        <v/>
      </c>
    </row>
    <row r="61" spans="1:268" ht="15.5">
      <c r="A61" s="169" t="s">
        <v>808</v>
      </c>
      <c r="B61" s="35" t="s">
        <v>73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12"/>
      <c r="AX61" s="112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10"/>
      <c r="BL61" s="112"/>
      <c r="BM61" s="112"/>
      <c r="BN61" s="112"/>
      <c r="BO61" s="109"/>
      <c r="BP61" s="109"/>
      <c r="BQ61" s="113"/>
      <c r="BR61" s="113"/>
      <c r="BS61" s="109"/>
      <c r="BT61" s="112"/>
      <c r="BU61" s="112"/>
      <c r="BV61" s="112"/>
      <c r="BW61" s="112"/>
      <c r="BX61" s="109"/>
      <c r="BY61" s="112"/>
      <c r="BZ61" s="112"/>
      <c r="CA61" s="109"/>
      <c r="CB61" s="109"/>
      <c r="CC61" s="112"/>
      <c r="CD61" s="109"/>
      <c r="CE61" s="109"/>
      <c r="CF61" s="109"/>
      <c r="CG61" s="109"/>
      <c r="CH61" s="109"/>
      <c r="CI61" s="112"/>
      <c r="CJ61" s="112"/>
      <c r="CK61" s="109"/>
      <c r="CL61" s="112"/>
      <c r="CM61" s="109"/>
      <c r="CN61" s="112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12"/>
      <c r="DA61" s="109"/>
      <c r="DB61" s="112"/>
      <c r="DC61" s="109"/>
      <c r="DD61" s="109"/>
      <c r="DE61" s="112"/>
      <c r="DF61" s="109"/>
      <c r="DG61" s="109"/>
      <c r="DH61" s="109"/>
      <c r="DI61" s="109"/>
      <c r="DJ61" s="109"/>
      <c r="DK61" s="109"/>
      <c r="DL61" s="109"/>
      <c r="DM61" s="109"/>
      <c r="DN61" s="109"/>
      <c r="DO61" s="147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12"/>
      <c r="EC61" s="109"/>
      <c r="ED61" s="112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12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77">
        <f t="shared" si="40"/>
        <v>0</v>
      </c>
      <c r="IU61" s="13">
        <f t="shared" si="41"/>
        <v>0</v>
      </c>
      <c r="IV61" s="13">
        <f t="shared" si="42"/>
        <v>0</v>
      </c>
      <c r="IW61" s="13">
        <f t="shared" si="43"/>
        <v>0</v>
      </c>
      <c r="IX61" s="13">
        <f t="shared" si="44"/>
        <v>0</v>
      </c>
      <c r="IY61" s="13">
        <f t="shared" si="45"/>
        <v>0</v>
      </c>
      <c r="IZ61" s="13">
        <f t="shared" si="46"/>
        <v>0</v>
      </c>
      <c r="JA61" s="21">
        <f t="shared" si="47"/>
        <v>0</v>
      </c>
      <c r="JC61" s="44" t="str">
        <f t="shared" si="48"/>
        <v>Yes!</v>
      </c>
      <c r="JD61" s="51" t="str">
        <f t="shared" si="27"/>
        <v>Yes!</v>
      </c>
      <c r="JE61" s="51" t="str">
        <f t="shared" si="49"/>
        <v/>
      </c>
      <c r="JF61" s="51" t="str">
        <f>IF(ISBLANK(F61),IF(JE61="x",IF(AND(((IU61+(IV61-$JK$6))&gt;=$JJ$6),(IV61&gt;=$JK$6),OR(IW61&gt;=$JL$6,H61="x"),IY61),"Yes!",""),IF(AND(JE61="Yes!",JD61="x"),IF(AND(((IU61+(IV61-($JK58+$JK59)))&gt;=$JJ$6+$JJ$5),(IV61&gt;=$JK$6+$JK$5),OR(IW61&gt;=($JL$6+$JL$5),H61="x"),IX61,IY61),"Yes!",""),IF(AND(JE61="Yes!",JD61="Yes!"),IF(AND((IU61+(IV61-($JK$6+$JK$5+$JK$4))&gt;=$JJ$6+$JJ$5+$JJ$4),(IV61&gt;=$JK$6+$JK$5+$JK$4),OR(IW61&gt;=($JL$6+$JL$5+$JL$4),H61="x"),IX61,IY61),"Yes!",""),""))),"x")</f>
        <v/>
      </c>
      <c r="JG61" s="52" t="str">
        <f t="shared" si="50"/>
        <v/>
      </c>
    </row>
    <row r="62" spans="1:268" ht="15.5">
      <c r="A62" s="169" t="s">
        <v>137</v>
      </c>
      <c r="B62" s="35" t="s">
        <v>404</v>
      </c>
      <c r="C62" s="85"/>
      <c r="D62" s="85"/>
      <c r="E62" s="85"/>
      <c r="F62" s="85"/>
      <c r="G62" s="86"/>
      <c r="H62" s="108"/>
      <c r="I62" s="227"/>
      <c r="J62" s="108"/>
      <c r="K62" s="108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109"/>
      <c r="AQ62" s="109"/>
      <c r="AR62" s="227"/>
      <c r="AS62" s="109"/>
      <c r="AT62" s="227"/>
      <c r="AU62" s="227"/>
      <c r="AV62" s="109"/>
      <c r="AW62" s="112"/>
      <c r="AX62" s="112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10"/>
      <c r="BL62" s="112"/>
      <c r="BM62" s="112"/>
      <c r="BN62" s="112"/>
      <c r="BO62" s="109"/>
      <c r="BP62" s="109"/>
      <c r="BQ62" s="113"/>
      <c r="BR62" s="158"/>
      <c r="BS62" s="109"/>
      <c r="BT62" s="112"/>
      <c r="BU62" s="112"/>
      <c r="BV62" s="112"/>
      <c r="BW62" s="112"/>
      <c r="BX62" s="109"/>
      <c r="BY62" s="112"/>
      <c r="BZ62" s="112"/>
      <c r="CA62" s="109"/>
      <c r="CB62" s="109"/>
      <c r="CC62" s="112"/>
      <c r="CD62" s="109"/>
      <c r="CE62" s="109"/>
      <c r="CF62" s="109"/>
      <c r="CG62" s="109"/>
      <c r="CH62" s="109"/>
      <c r="CI62" s="112"/>
      <c r="CJ62" s="112"/>
      <c r="CK62" s="109"/>
      <c r="CL62" s="112"/>
      <c r="CM62" s="109"/>
      <c r="CN62" s="112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12"/>
      <c r="DA62" s="109"/>
      <c r="DB62" s="112"/>
      <c r="DC62" s="109"/>
      <c r="DD62" s="109"/>
      <c r="DE62" s="112"/>
      <c r="DF62" s="109"/>
      <c r="DG62" s="109"/>
      <c r="DH62" s="109"/>
      <c r="DI62" s="109"/>
      <c r="DJ62" s="109"/>
      <c r="DK62" s="109"/>
      <c r="DL62" s="109"/>
      <c r="DM62" s="109"/>
      <c r="DN62" s="109"/>
      <c r="DO62" s="147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12"/>
      <c r="EC62" s="109"/>
      <c r="ED62" s="112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12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77">
        <f t="shared" si="40"/>
        <v>0</v>
      </c>
      <c r="IU62" s="13">
        <f t="shared" si="41"/>
        <v>0</v>
      </c>
      <c r="IV62" s="13">
        <f t="shared" si="42"/>
        <v>0</v>
      </c>
      <c r="IW62" s="13">
        <f t="shared" si="43"/>
        <v>0</v>
      </c>
      <c r="IX62" s="13">
        <f t="shared" si="44"/>
        <v>0</v>
      </c>
      <c r="IY62" s="13">
        <f t="shared" si="45"/>
        <v>0</v>
      </c>
      <c r="IZ62" s="13">
        <f t="shared" si="46"/>
        <v>0</v>
      </c>
      <c r="JA62" s="21">
        <f t="shared" si="47"/>
        <v>0</v>
      </c>
      <c r="JC62" s="44" t="str">
        <f t="shared" si="48"/>
        <v>Yes!</v>
      </c>
      <c r="JD62" s="51" t="str">
        <f t="shared" si="27"/>
        <v>Yes!</v>
      </c>
      <c r="JE62" s="51" t="str">
        <f t="shared" si="49"/>
        <v/>
      </c>
      <c r="JF62" s="51" t="str">
        <f>IF(ISBLANK(F62),IF(JE62="x",IF(AND(((IU62+(IV62-$JK$6))&gt;=$JJ$6),(IV62&gt;=$JK$6),OR(IW62&gt;=$JL$6,H62="x"),IY62),"Yes!",""),IF(AND(JE62="Yes!",JD62="x"),IF(AND(((IU62+(IV62-($JK59+$JK60)))&gt;=$JJ$6+$JJ$5),(IV62&gt;=$JK$6+$JK$5),OR(IW62&gt;=($JL$6+$JL$5),H62="x"),IX62,IY62),"Yes!",""),IF(AND(JE62="Yes!",JD62="Yes!"),IF(AND((IU62+(IV62-($JK$6+$JK$5+$JK$4))&gt;=$JJ$6+$JJ$5+$JJ$4),(IV62&gt;=$JK$6+$JK$5+$JK$4),OR(IW62&gt;=($JL$6+$JL$5+$JL$4),H62="x"),IX62,IY62),"Yes!",""),""))),"x")</f>
        <v/>
      </c>
      <c r="JG62" s="52" t="str">
        <f t="shared" si="50"/>
        <v/>
      </c>
    </row>
    <row r="63" spans="1:268">
      <c r="A63" s="208" t="s">
        <v>810</v>
      </c>
      <c r="B63" s="38" t="s">
        <v>811</v>
      </c>
      <c r="C63" s="89"/>
      <c r="D63" s="89"/>
      <c r="E63" s="89"/>
      <c r="F63" s="89"/>
      <c r="G63" s="90"/>
      <c r="H63" s="108"/>
      <c r="I63" s="227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109"/>
      <c r="AQ63" s="109"/>
      <c r="AR63" s="227"/>
      <c r="AS63" s="109"/>
      <c r="AT63" s="227"/>
      <c r="AU63" s="227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77">
        <f t="shared" si="40"/>
        <v>0</v>
      </c>
      <c r="IU63" s="13">
        <f t="shared" si="41"/>
        <v>0</v>
      </c>
      <c r="IV63" s="13">
        <f t="shared" si="42"/>
        <v>0</v>
      </c>
      <c r="IW63" s="13">
        <f t="shared" si="43"/>
        <v>0</v>
      </c>
      <c r="IX63" s="13">
        <f t="shared" si="44"/>
        <v>0</v>
      </c>
      <c r="IY63" s="13">
        <f t="shared" si="45"/>
        <v>0</v>
      </c>
      <c r="IZ63" s="13">
        <f t="shared" si="46"/>
        <v>0</v>
      </c>
      <c r="JA63" s="21">
        <f t="shared" si="47"/>
        <v>0</v>
      </c>
      <c r="JC63" s="44" t="str">
        <f t="shared" si="48"/>
        <v>Yes!</v>
      </c>
      <c r="JD63" s="51" t="str">
        <f t="shared" si="27"/>
        <v>Yes!</v>
      </c>
      <c r="JE63" s="51" t="str">
        <f t="shared" si="49"/>
        <v/>
      </c>
      <c r="JF63" s="51" t="str">
        <f>IF(ISBLANK(F63),IF(JE63="x",IF(AND(((IU63+(IV63-$JK$6))&gt;=$JJ$6),(IV63&gt;=$JK$6),OR(IW63&gt;=$JL$6,H63="x"),IY63),"Yes!",""),IF(AND(JE63="Yes!",JD63="x"),IF(AND(((IU63+(IV63-($JK59+$JK60)))&gt;=$JJ$6+$JJ$5),(IV63&gt;=$JK$6+$JK$5),OR(IW63&gt;=($JL$6+$JL$5),H63="x"),IX63,IY63),"Yes!",""),IF(AND(JE63="Yes!",JD63="Yes!"),IF(AND((IU63+(IV63-($JK$6+$JK$5+$JK$4))&gt;=$JJ$6+$JJ$5+$JJ$4),(IV63&gt;=$JK$6+$JK$5+$JK$4),OR(IW63&gt;=($JL$6+$JL$5+$JL$4),H63="x"),IX63,IY63),"Yes!",""),""))),"x")</f>
        <v/>
      </c>
      <c r="JG63" s="52" t="str">
        <f t="shared" si="50"/>
        <v/>
      </c>
    </row>
    <row r="64" spans="1:268" ht="15.5">
      <c r="A64" s="169" t="s">
        <v>812</v>
      </c>
      <c r="B64" s="35" t="s">
        <v>580</v>
      </c>
      <c r="C64" s="85"/>
      <c r="D64" s="85"/>
      <c r="E64" s="85"/>
      <c r="F64" s="85"/>
      <c r="G64" s="86"/>
      <c r="H64" s="108"/>
      <c r="I64" s="227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12"/>
      <c r="AX64" s="112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10"/>
      <c r="BL64" s="112"/>
      <c r="BM64" s="112"/>
      <c r="BN64" s="112"/>
      <c r="BO64" s="109"/>
      <c r="BP64" s="109"/>
      <c r="BQ64" s="113"/>
      <c r="BR64" s="113"/>
      <c r="BS64" s="109"/>
      <c r="BT64" s="112"/>
      <c r="BU64" s="112"/>
      <c r="BV64" s="112"/>
      <c r="BW64" s="112"/>
      <c r="BX64" s="109"/>
      <c r="BY64" s="112"/>
      <c r="BZ64" s="112"/>
      <c r="CA64" s="109"/>
      <c r="CB64" s="109"/>
      <c r="CC64" s="112"/>
      <c r="CD64" s="109"/>
      <c r="CE64" s="109"/>
      <c r="CF64" s="109"/>
      <c r="CG64" s="109"/>
      <c r="CH64" s="109"/>
      <c r="CI64" s="112"/>
      <c r="CJ64" s="112"/>
      <c r="CK64" s="109"/>
      <c r="CL64" s="112"/>
      <c r="CM64" s="109"/>
      <c r="CN64" s="112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12"/>
      <c r="DA64" s="109"/>
      <c r="DB64" s="112"/>
      <c r="DC64" s="109"/>
      <c r="DD64" s="109"/>
      <c r="DE64" s="112"/>
      <c r="DF64" s="109"/>
      <c r="DG64" s="109"/>
      <c r="DH64" s="109"/>
      <c r="DI64" s="109"/>
      <c r="DJ64" s="109"/>
      <c r="DK64" s="109"/>
      <c r="DL64" s="109"/>
      <c r="DM64" s="109"/>
      <c r="DN64" s="109"/>
      <c r="DO64" s="147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12"/>
      <c r="EC64" s="109"/>
      <c r="ED64" s="112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12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77">
        <f t="shared" si="40"/>
        <v>0</v>
      </c>
      <c r="IU64" s="13">
        <f t="shared" si="41"/>
        <v>0</v>
      </c>
      <c r="IV64" s="13">
        <f t="shared" si="42"/>
        <v>0</v>
      </c>
      <c r="IW64" s="13">
        <f t="shared" si="43"/>
        <v>0</v>
      </c>
      <c r="IX64" s="13">
        <f t="shared" si="44"/>
        <v>0</v>
      </c>
      <c r="IY64" s="13">
        <f t="shared" si="45"/>
        <v>0</v>
      </c>
      <c r="IZ64" s="13">
        <f t="shared" si="46"/>
        <v>0</v>
      </c>
      <c r="JA64" s="21">
        <f t="shared" si="47"/>
        <v>0</v>
      </c>
      <c r="JC64" s="44" t="str">
        <f t="shared" si="48"/>
        <v>Yes!</v>
      </c>
      <c r="JD64" s="51" t="str">
        <f t="shared" si="27"/>
        <v>Yes!</v>
      </c>
      <c r="JE64" s="51" t="str">
        <f t="shared" si="49"/>
        <v/>
      </c>
      <c r="JF64" s="51" t="str">
        <f>IF(ISBLANK(F64),IF(JE64="x",IF(AND(((IU64+(IV64-$JK$6))&gt;=$JJ$6),(IV64&gt;=$JK$6),OR(IW64&gt;=$JL$6,H64="x"),IY64),"Yes!",""),IF(AND(JE64="Yes!",JD64="x"),IF(AND(((IU64+(IV64-($JK61+$JK62)))&gt;=$JJ$6+$JJ$5),(IV64&gt;=$JK$6+$JK$5),OR(IW64&gt;=($JL$6+$JL$5),H64="x"),IX64,IY64),"Yes!",""),IF(AND(JE64="Yes!",JD64="Yes!"),IF(AND((IU64+(IV64-($JK$6+$JK$5+$JK$4))&gt;=$JJ$6+$JJ$5+$JJ$4),(IV64&gt;=$JK$6+$JK$5+$JK$4),OR(IW64&gt;=($JL$6+$JL$5+$JL$4),H64="x"),IX64,IY64),"Yes!",""),""))),"x")</f>
        <v/>
      </c>
      <c r="JG64" s="52" t="str">
        <f t="shared" si="50"/>
        <v/>
      </c>
    </row>
    <row r="65" spans="1:267" ht="25">
      <c r="A65" s="209" t="s">
        <v>813</v>
      </c>
      <c r="B65" s="151" t="s">
        <v>53</v>
      </c>
      <c r="C65" s="95"/>
      <c r="D65" s="95"/>
      <c r="E65" s="95"/>
      <c r="F65" s="95"/>
      <c r="G65" s="96"/>
      <c r="H65" s="108"/>
      <c r="I65" s="227"/>
      <c r="J65" s="108"/>
      <c r="K65" s="108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109"/>
      <c r="AQ65" s="109"/>
      <c r="AR65" s="227"/>
      <c r="AS65" s="109"/>
      <c r="AT65" s="227"/>
      <c r="AU65" s="227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43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77">
        <f t="shared" si="40"/>
        <v>0</v>
      </c>
      <c r="IU65" s="13">
        <f t="shared" si="41"/>
        <v>0</v>
      </c>
      <c r="IV65" s="13">
        <f t="shared" si="42"/>
        <v>0</v>
      </c>
      <c r="IW65" s="13">
        <f t="shared" si="43"/>
        <v>0</v>
      </c>
      <c r="IX65" s="13">
        <f t="shared" si="44"/>
        <v>0</v>
      </c>
      <c r="IY65" s="13">
        <f t="shared" si="45"/>
        <v>0</v>
      </c>
      <c r="IZ65" s="13">
        <f t="shared" si="46"/>
        <v>0</v>
      </c>
      <c r="JA65" s="21">
        <f t="shared" si="47"/>
        <v>0</v>
      </c>
      <c r="JC65" s="44" t="str">
        <f t="shared" si="48"/>
        <v>Yes!</v>
      </c>
      <c r="JD65" s="51" t="str">
        <f t="shared" si="27"/>
        <v>Yes!</v>
      </c>
      <c r="JE65" s="51" t="str">
        <f t="shared" si="49"/>
        <v/>
      </c>
      <c r="JF65" s="51" t="str">
        <f>IF(ISBLANK(F65),IF(JE65="x",IF(AND(((IU65+(IV65-$JK$6))&gt;=$JJ$6),(IV65&gt;=$JK$6),OR(IW65&gt;=$JL$6,H65="x"),IY65),"Yes!",""),IF(AND(JE65="Yes!",JD65="x"),IF(AND(((IU65+(IV65-($JK61+$JK62)))&gt;=$JJ$6+$JJ$5),(IV65&gt;=$JK$6+$JK$5),OR(IW65&gt;=($JL$6+$JL$5),H65="x"),IX65,IY65),"Yes!",""),IF(AND(JE65="Yes!",JD65="Yes!"),IF(AND((IU65+(IV65-($JK$6+$JK$5+$JK$4))&gt;=$JJ$6+$JJ$5+$JJ$4),(IV65&gt;=$JK$6+$JK$5+$JK$4),OR(IW65&gt;=($JL$6+$JL$5+$JL$4),H65="x"),IX65,IY65),"Yes!",""),""))),"x")</f>
        <v/>
      </c>
      <c r="JG65" s="52" t="str">
        <f t="shared" si="50"/>
        <v/>
      </c>
    </row>
    <row r="66" spans="1:267" ht="15.5">
      <c r="A66" s="169" t="s">
        <v>814</v>
      </c>
      <c r="B66" s="37" t="s">
        <v>138</v>
      </c>
      <c r="C66" s="87"/>
      <c r="D66" s="87"/>
      <c r="E66" s="87"/>
      <c r="F66" s="87"/>
      <c r="G66" s="88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12"/>
      <c r="AX66" s="112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10"/>
      <c r="BL66" s="112"/>
      <c r="BM66" s="112"/>
      <c r="BN66" s="112"/>
      <c r="BO66" s="109"/>
      <c r="BP66" s="109"/>
      <c r="BQ66" s="113"/>
      <c r="BR66" s="113"/>
      <c r="BS66" s="109"/>
      <c r="BT66" s="112"/>
      <c r="BU66" s="112"/>
      <c r="BV66" s="112"/>
      <c r="BW66" s="112"/>
      <c r="BX66" s="109"/>
      <c r="BY66" s="112"/>
      <c r="BZ66" s="112"/>
      <c r="CA66" s="109"/>
      <c r="CB66" s="109"/>
      <c r="CC66" s="112"/>
      <c r="CD66" s="109"/>
      <c r="CE66" s="109"/>
      <c r="CF66" s="109"/>
      <c r="CG66" s="109"/>
      <c r="CH66" s="109"/>
      <c r="CI66" s="112"/>
      <c r="CJ66" s="112"/>
      <c r="CK66" s="109"/>
      <c r="CL66" s="112"/>
      <c r="CM66" s="109"/>
      <c r="CN66" s="112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12"/>
      <c r="DA66" s="109"/>
      <c r="DB66" s="112"/>
      <c r="DC66" s="109"/>
      <c r="DD66" s="109"/>
      <c r="DE66" s="112"/>
      <c r="DF66" s="109"/>
      <c r="DG66" s="109"/>
      <c r="DH66" s="109"/>
      <c r="DI66" s="109"/>
      <c r="DJ66" s="109"/>
      <c r="DK66" s="109"/>
      <c r="DL66" s="109"/>
      <c r="DM66" s="109"/>
      <c r="DN66" s="109"/>
      <c r="DO66" s="147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12"/>
      <c r="EC66" s="109"/>
      <c r="ED66" s="112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12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77">
        <f t="shared" si="40"/>
        <v>0</v>
      </c>
      <c r="IU66" s="13">
        <f t="shared" si="41"/>
        <v>0</v>
      </c>
      <c r="IV66" s="13">
        <f t="shared" si="42"/>
        <v>0</v>
      </c>
      <c r="IW66" s="13">
        <f t="shared" si="43"/>
        <v>0</v>
      </c>
      <c r="IX66" s="13">
        <f t="shared" si="44"/>
        <v>0</v>
      </c>
      <c r="IY66" s="13">
        <f t="shared" si="45"/>
        <v>0</v>
      </c>
      <c r="IZ66" s="13">
        <f t="shared" si="46"/>
        <v>0</v>
      </c>
      <c r="JA66" s="21">
        <f t="shared" si="47"/>
        <v>0</v>
      </c>
      <c r="JC66" s="44" t="str">
        <f t="shared" si="48"/>
        <v>Yes!</v>
      </c>
      <c r="JD66" s="51" t="str">
        <f t="shared" si="27"/>
        <v>Yes!</v>
      </c>
      <c r="JE66" s="51" t="str">
        <f t="shared" si="49"/>
        <v/>
      </c>
      <c r="JF66" s="51" t="str">
        <f>IF(ISBLANK(F66),IF(JE66="x",IF(AND(((IU66+(IV66-$JK$6))&gt;=$JJ$6),(IV66&gt;=$JK$6),OR(IW66&gt;=$JL$6,H66="x"),IY66),"Yes!",""),IF(AND(JE66="Yes!",JD66="x"),IF(AND(((IU66+(IV66-($JK61+$JK63)))&gt;=$JJ$6+$JJ$5),(IV66&gt;=$JK$6+$JK$5),OR(IW66&gt;=($JL$6+$JL$5),H66="x"),IX66,IY66),"Yes!",""),IF(AND(JE66="Yes!",JD66="Yes!"),IF(AND((IU66+(IV66-($JK$6+$JK$5+$JK$4))&gt;=$JJ$6+$JJ$5+$JJ$4),(IV66&gt;=$JK$6+$JK$5+$JK$4),OR(IW66&gt;=($JL$6+$JL$5+$JL$4),H66="x"),IX66,IY66),"Yes!",""),""))),"x")</f>
        <v/>
      </c>
      <c r="JG66" s="52" t="str">
        <f t="shared" si="50"/>
        <v/>
      </c>
    </row>
    <row r="67" spans="1:267" ht="15.5">
      <c r="A67" s="169" t="s">
        <v>815</v>
      </c>
      <c r="B67" s="35" t="s">
        <v>816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12"/>
      <c r="AX67" s="112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10"/>
      <c r="BL67" s="112"/>
      <c r="BM67" s="112"/>
      <c r="BN67" s="112"/>
      <c r="BO67" s="109"/>
      <c r="BP67" s="109"/>
      <c r="BQ67" s="113"/>
      <c r="BR67" s="113"/>
      <c r="BS67" s="109"/>
      <c r="BT67" s="112"/>
      <c r="BU67" s="112"/>
      <c r="BV67" s="112"/>
      <c r="BW67" s="112"/>
      <c r="BX67" s="109"/>
      <c r="BY67" s="112"/>
      <c r="BZ67" s="112"/>
      <c r="CA67" s="109"/>
      <c r="CB67" s="109"/>
      <c r="CC67" s="112"/>
      <c r="CD67" s="109"/>
      <c r="CE67" s="109"/>
      <c r="CF67" s="109"/>
      <c r="CG67" s="109"/>
      <c r="CH67" s="109"/>
      <c r="CI67" s="112"/>
      <c r="CJ67" s="112"/>
      <c r="CK67" s="109"/>
      <c r="CL67" s="112"/>
      <c r="CM67" s="109"/>
      <c r="CN67" s="112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12"/>
      <c r="DA67" s="109"/>
      <c r="DB67" s="112"/>
      <c r="DC67" s="109"/>
      <c r="DD67" s="109"/>
      <c r="DE67" s="112"/>
      <c r="DF67" s="109"/>
      <c r="DG67" s="109"/>
      <c r="DH67" s="109"/>
      <c r="DI67" s="109"/>
      <c r="DJ67" s="109"/>
      <c r="DK67" s="109"/>
      <c r="DL67" s="109"/>
      <c r="DM67" s="109"/>
      <c r="DN67" s="109"/>
      <c r="DO67" s="147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12"/>
      <c r="EC67" s="109"/>
      <c r="ED67" s="112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12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77">
        <f t="shared" si="40"/>
        <v>0</v>
      </c>
      <c r="IU67" s="13">
        <f t="shared" si="41"/>
        <v>0</v>
      </c>
      <c r="IV67" s="13">
        <f t="shared" si="42"/>
        <v>0</v>
      </c>
      <c r="IW67" s="13">
        <f t="shared" si="43"/>
        <v>0</v>
      </c>
      <c r="IX67" s="13">
        <f t="shared" si="44"/>
        <v>0</v>
      </c>
      <c r="IY67" s="13">
        <f t="shared" si="45"/>
        <v>0</v>
      </c>
      <c r="IZ67" s="13">
        <f t="shared" si="46"/>
        <v>0</v>
      </c>
      <c r="JA67" s="21">
        <f t="shared" si="47"/>
        <v>0</v>
      </c>
      <c r="JC67" s="44" t="str">
        <f t="shared" si="48"/>
        <v>Yes!</v>
      </c>
      <c r="JD67" s="51" t="str">
        <f t="shared" si="27"/>
        <v>Yes!</v>
      </c>
      <c r="JE67" s="51" t="str">
        <f t="shared" si="49"/>
        <v/>
      </c>
      <c r="JF67" s="51" t="str">
        <f>IF(ISBLANK(F67),IF(JE67="x",IF(AND(((IU67+(IV67-$JK$6))&gt;=$JJ$6),(IV67&gt;=$JK$6),OR(IW67&gt;=$JL$6,H67="x"),IY67),"Yes!",""),IF(AND(JE67="Yes!",JD67="x"),IF(AND(((IU67+(IV67-($JK61+$JK62)))&gt;=$JJ$6+$JJ$5),(IV67&gt;=$JK$6+$JK$5),OR(IW67&gt;=($JL$6+$JL$5),H67="x"),IX67,IY67),"Yes!",""),IF(AND(JE67="Yes!",JD67="Yes!"),IF(AND((IU67+(IV67-($JK$6+$JK$5+$JK$4))&gt;=$JJ$6+$JJ$5+$JJ$4),(IV67&gt;=$JK$6+$JK$5+$JK$4),OR(IW67&gt;=($JL$6+$JL$5+$JL$4),H67="x"),IX67,IY67),"Yes!",""),""))),"x")</f>
        <v/>
      </c>
      <c r="JG67" s="52" t="str">
        <f t="shared" si="50"/>
        <v/>
      </c>
    </row>
    <row r="68" spans="1:267" ht="15.5">
      <c r="A68" s="169" t="s">
        <v>574</v>
      </c>
      <c r="B68" s="35" t="s">
        <v>817</v>
      </c>
      <c r="C68" s="85"/>
      <c r="D68" s="85"/>
      <c r="E68" s="85"/>
      <c r="F68" s="85"/>
      <c r="G68" s="86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12"/>
      <c r="AX68" s="112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112"/>
      <c r="BM68" s="112"/>
      <c r="BN68" s="112"/>
      <c r="BO68" s="109"/>
      <c r="BP68" s="109"/>
      <c r="BQ68" s="113"/>
      <c r="BR68" s="113"/>
      <c r="BS68" s="109"/>
      <c r="BT68" s="112"/>
      <c r="BU68" s="112"/>
      <c r="BV68" s="112"/>
      <c r="BW68" s="112"/>
      <c r="BX68" s="109"/>
      <c r="BY68" s="112"/>
      <c r="BZ68" s="112"/>
      <c r="CA68" s="109"/>
      <c r="CB68" s="109"/>
      <c r="CC68" s="112"/>
      <c r="CD68" s="109"/>
      <c r="CE68" s="109"/>
      <c r="CF68" s="109"/>
      <c r="CG68" s="109"/>
      <c r="CH68" s="109"/>
      <c r="CI68" s="112"/>
      <c r="CJ68" s="112"/>
      <c r="CK68" s="109"/>
      <c r="CL68" s="112"/>
      <c r="CM68" s="109"/>
      <c r="CN68" s="112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12"/>
      <c r="DA68" s="109"/>
      <c r="DB68" s="112"/>
      <c r="DC68" s="109"/>
      <c r="DD68" s="109"/>
      <c r="DE68" s="112"/>
      <c r="DF68" s="109"/>
      <c r="DG68" s="109"/>
      <c r="DH68" s="109"/>
      <c r="DI68" s="109"/>
      <c r="DJ68" s="109"/>
      <c r="DK68" s="109"/>
      <c r="DL68" s="109"/>
      <c r="DM68" s="109"/>
      <c r="DN68" s="109"/>
      <c r="DO68" s="147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12"/>
      <c r="EC68" s="109"/>
      <c r="ED68" s="112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12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77">
        <f t="shared" si="40"/>
        <v>0</v>
      </c>
      <c r="IU68" s="13">
        <f t="shared" si="41"/>
        <v>0</v>
      </c>
      <c r="IV68" s="13">
        <f t="shared" si="42"/>
        <v>0</v>
      </c>
      <c r="IW68" s="13">
        <f t="shared" si="43"/>
        <v>0</v>
      </c>
      <c r="IX68" s="13">
        <f t="shared" si="44"/>
        <v>0</v>
      </c>
      <c r="IY68" s="13">
        <f t="shared" si="45"/>
        <v>0</v>
      </c>
      <c r="IZ68" s="13">
        <f t="shared" si="46"/>
        <v>0</v>
      </c>
      <c r="JA68" s="21">
        <f t="shared" si="47"/>
        <v>0</v>
      </c>
      <c r="JC68" s="44" t="str">
        <f t="shared" si="48"/>
        <v>Yes!</v>
      </c>
      <c r="JD68" s="51" t="str">
        <f t="shared" si="27"/>
        <v>Yes!</v>
      </c>
      <c r="JE68" s="51" t="str">
        <f t="shared" si="49"/>
        <v/>
      </c>
      <c r="JF68" s="51" t="str">
        <f>IF(ISBLANK(F68),IF(JE68="x",IF(AND(((IU68+(IV68-$JK$6))&gt;=$JJ$6),(IV68&gt;=$JK$6),OR(IW68&gt;=$JL$6,H68="x"),IY68),"Yes!",""),IF(AND(JE68="Yes!",JD68="x"),IF(AND(((IU68+(IV68-($JK65+$JK66)))&gt;=$JJ$6+$JJ$5),(IV68&gt;=$JK$6+$JK$5),OR(IW68&gt;=($JL$6+$JL$5),H68="x"),IX68,IY68),"Yes!",""),IF(AND(JE68="Yes!",JD68="Yes!"),IF(AND((IU68+(IV68-($JK$6+$JK$5+$JK$4))&gt;=$JJ$6+$JJ$5+$JJ$4),(IV68&gt;=$JK$6+$JK$5+$JK$4),OR(IW68&gt;=($JL$6+$JL$5+$JL$4),H68="x"),IX68,IY68),"Yes!",""),""))),"x")</f>
        <v/>
      </c>
      <c r="JG68" s="52" t="str">
        <f t="shared" si="50"/>
        <v/>
      </c>
    </row>
    <row r="69" spans="1:267" ht="15.5">
      <c r="A69" s="169" t="s">
        <v>159</v>
      </c>
      <c r="B69" s="35" t="s">
        <v>1195</v>
      </c>
      <c r="C69" s="85"/>
      <c r="D69" s="85"/>
      <c r="E69" s="85"/>
      <c r="F69" s="85"/>
      <c r="G69" s="86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12"/>
      <c r="AX69" s="112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 t="s">
        <v>43</v>
      </c>
      <c r="BK69" s="110"/>
      <c r="BL69" s="112"/>
      <c r="BM69" s="112"/>
      <c r="BN69" s="112"/>
      <c r="BO69" s="109"/>
      <c r="BP69" s="109"/>
      <c r="BQ69" s="113"/>
      <c r="BR69" s="113"/>
      <c r="BS69" s="109"/>
      <c r="BT69" s="112"/>
      <c r="BU69" s="112"/>
      <c r="BV69" s="112"/>
      <c r="BW69" s="112"/>
      <c r="BX69" s="109"/>
      <c r="BY69" s="134"/>
      <c r="BZ69" s="112"/>
      <c r="CA69" s="109"/>
      <c r="CB69" s="109"/>
      <c r="CC69" s="112"/>
      <c r="CD69" s="109"/>
      <c r="CE69" s="109"/>
      <c r="CF69" s="109"/>
      <c r="CG69" s="109"/>
      <c r="CH69" s="109"/>
      <c r="CI69" s="109"/>
      <c r="CJ69" s="112"/>
      <c r="CK69" s="109"/>
      <c r="CL69" s="112"/>
      <c r="CM69" s="109"/>
      <c r="CN69" s="112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12"/>
      <c r="DA69" s="109"/>
      <c r="DB69" s="112"/>
      <c r="DC69" s="109"/>
      <c r="DD69" s="109"/>
      <c r="DE69" s="112"/>
      <c r="DF69" s="109"/>
      <c r="DG69" s="109"/>
      <c r="DH69" s="109"/>
      <c r="DI69" s="109"/>
      <c r="DJ69" s="109"/>
      <c r="DK69" s="109"/>
      <c r="DL69" s="109"/>
      <c r="DM69" s="109"/>
      <c r="DN69" s="109"/>
      <c r="DO69" s="147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12"/>
      <c r="EC69" s="109"/>
      <c r="ED69" s="112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12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77">
        <f t="shared" si="40"/>
        <v>0</v>
      </c>
      <c r="IU69" s="13">
        <f t="shared" si="41"/>
        <v>0</v>
      </c>
      <c r="IV69" s="13">
        <f t="shared" si="42"/>
        <v>0</v>
      </c>
      <c r="IW69" s="13">
        <f t="shared" si="43"/>
        <v>0</v>
      </c>
      <c r="IX69" s="13">
        <f t="shared" si="44"/>
        <v>0</v>
      </c>
      <c r="IY69" s="13">
        <f t="shared" si="45"/>
        <v>0</v>
      </c>
      <c r="IZ69" s="13">
        <f t="shared" si="46"/>
        <v>0</v>
      </c>
      <c r="JA69" s="21">
        <f t="shared" si="47"/>
        <v>0</v>
      </c>
      <c r="JC69" s="44" t="str">
        <f t="shared" si="48"/>
        <v>Yes!</v>
      </c>
      <c r="JD69" s="51" t="str">
        <f t="shared" si="27"/>
        <v>Yes!</v>
      </c>
      <c r="JE69" s="51" t="str">
        <f t="shared" si="49"/>
        <v/>
      </c>
      <c r="JF69" s="51" t="str">
        <f t="shared" ref="JF69" si="51">IF(ISBLANK(F69),IF(JE69="x",IF(AND(((IU69+(IV69-$JK$6))&gt;=$JJ$6),(IV69&gt;=$JK$6),OR(IW69&gt;=$JL$6,H69="x"),IY69),"Yes!",""),IF(AND(JE69="Yes!",JD69="x"),IF(AND(((IU69+(IV69-($JK64+$JK65)))&gt;=$JJ$6+$JJ$5),(IV69&gt;=$JK$6+$JK$5),OR(IW69&gt;=($JL$6+$JL$5),H69="x"),IX69,IY69),"Yes!",""),IF(AND(JE69="Yes!",JD69="Yes!"),IF(AND((IU69+(IV69-($JK$6+$JK$5+$JK$4))&gt;=$JJ$6+$JJ$5+$JJ$4),(IV69&gt;=$JK$6+$JK$5+$JK$4),OR(IW69&gt;=($JL$6+$JL$5+$JL$4),H69="x"),IX69,IY69),"Yes!",""),""))),"x")</f>
        <v/>
      </c>
      <c r="JG69" s="52" t="str">
        <f t="shared" si="50"/>
        <v/>
      </c>
    </row>
    <row r="70" spans="1:267" ht="15.5">
      <c r="A70" s="169" t="s">
        <v>818</v>
      </c>
      <c r="B70" s="37" t="s">
        <v>819</v>
      </c>
      <c r="C70" s="87"/>
      <c r="D70" s="87"/>
      <c r="E70" s="87"/>
      <c r="F70" s="87"/>
      <c r="G70" s="88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12"/>
      <c r="AX70" s="112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10"/>
      <c r="BL70" s="112"/>
      <c r="BM70" s="112"/>
      <c r="BN70" s="112"/>
      <c r="BO70" s="109"/>
      <c r="BP70" s="109"/>
      <c r="BQ70" s="113"/>
      <c r="BR70" s="113"/>
      <c r="BS70" s="109"/>
      <c r="BT70" s="112"/>
      <c r="BU70" s="112"/>
      <c r="BV70" s="112"/>
      <c r="BW70" s="112"/>
      <c r="BX70" s="109"/>
      <c r="BY70" s="112"/>
      <c r="BZ70" s="112"/>
      <c r="CA70" s="109"/>
      <c r="CB70" s="109"/>
      <c r="CC70" s="112"/>
      <c r="CD70" s="109"/>
      <c r="CE70" s="109"/>
      <c r="CF70" s="109"/>
      <c r="CG70" s="109"/>
      <c r="CH70" s="109"/>
      <c r="CI70" s="112"/>
      <c r="CJ70" s="112"/>
      <c r="CK70" s="109"/>
      <c r="CL70" s="112"/>
      <c r="CM70" s="109"/>
      <c r="CN70" s="112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12"/>
      <c r="DA70" s="109"/>
      <c r="DB70" s="112"/>
      <c r="DC70" s="109"/>
      <c r="DD70" s="109"/>
      <c r="DE70" s="112"/>
      <c r="DF70" s="109"/>
      <c r="DG70" s="109"/>
      <c r="DH70" s="109"/>
      <c r="DI70" s="109"/>
      <c r="DJ70" s="109"/>
      <c r="DK70" s="109"/>
      <c r="DL70" s="109"/>
      <c r="DM70" s="109"/>
      <c r="DN70" s="109"/>
      <c r="DO70" s="147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12"/>
      <c r="EC70" s="109"/>
      <c r="ED70" s="112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12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77">
        <f t="shared" si="40"/>
        <v>0</v>
      </c>
      <c r="IU70" s="13">
        <f t="shared" si="41"/>
        <v>0</v>
      </c>
      <c r="IV70" s="13">
        <f t="shared" si="42"/>
        <v>0</v>
      </c>
      <c r="IW70" s="13">
        <f t="shared" si="43"/>
        <v>0</v>
      </c>
      <c r="IX70" s="13">
        <f t="shared" si="44"/>
        <v>0</v>
      </c>
      <c r="IY70" s="13">
        <f t="shared" si="45"/>
        <v>0</v>
      </c>
      <c r="IZ70" s="13">
        <f t="shared" si="46"/>
        <v>0</v>
      </c>
      <c r="JA70" s="21">
        <f t="shared" si="47"/>
        <v>0</v>
      </c>
      <c r="JC70" s="44" t="str">
        <f t="shared" si="48"/>
        <v>Yes!</v>
      </c>
      <c r="JD70" s="51" t="str">
        <f t="shared" si="27"/>
        <v>Yes!</v>
      </c>
      <c r="JE70" s="51" t="str">
        <f t="shared" si="49"/>
        <v/>
      </c>
      <c r="JF70" s="51" t="str">
        <f t="shared" ref="JF70:JF72" si="52">IF(ISBLANK(F70),IF(JE70="x",IF(AND(((IU70+(IV70-$JK$6))&gt;=$JJ$6),(IV70&gt;=$JK$6),OR(IW70&gt;=$JL$6,H70="x"),IY70),"Yes!",""),IF(AND(JE70="Yes!",JD70="x"),IF(AND(((IU70+(IV70-($JK67+$JK68)))&gt;=$JJ$6+$JJ$5),(IV70&gt;=$JK$6+$JK$5),OR(IW70&gt;=($JL$6+$JL$5),H70="x"),IX70,IY70),"Yes!",""),IF(AND(JE70="Yes!",JD70="Yes!"),IF(AND((IU70+(IV70-($JK$6+$JK$5+$JK$4))&gt;=$JJ$6+$JJ$5+$JJ$4),(IV70&gt;=$JK$6+$JK$5+$JK$4),OR(IW70&gt;=($JL$6+$JL$5+$JL$4),H70="x"),IX70,IY70),"Yes!",""),""))),"x")</f>
        <v/>
      </c>
      <c r="JG70" s="52" t="str">
        <f t="shared" si="50"/>
        <v/>
      </c>
    </row>
    <row r="71" spans="1:267" ht="15.5">
      <c r="A71" s="169" t="s">
        <v>820</v>
      </c>
      <c r="B71" s="37" t="s">
        <v>821</v>
      </c>
      <c r="C71" s="87"/>
      <c r="D71" s="87"/>
      <c r="E71" s="87"/>
      <c r="F71" s="87"/>
      <c r="G71" s="88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12"/>
      <c r="AX71" s="112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10"/>
      <c r="BL71" s="112"/>
      <c r="BM71" s="112"/>
      <c r="BN71" s="112"/>
      <c r="BO71" s="109"/>
      <c r="BP71" s="109"/>
      <c r="BQ71" s="113"/>
      <c r="BR71" s="113"/>
      <c r="BS71" s="109"/>
      <c r="BT71" s="112"/>
      <c r="BU71" s="112"/>
      <c r="BV71" s="112"/>
      <c r="BW71" s="112"/>
      <c r="BX71" s="109"/>
      <c r="BY71" s="112"/>
      <c r="BZ71" s="112"/>
      <c r="CA71" s="109"/>
      <c r="CB71" s="109"/>
      <c r="CC71" s="112"/>
      <c r="CD71" s="109"/>
      <c r="CE71" s="109"/>
      <c r="CF71" s="109"/>
      <c r="CG71" s="109"/>
      <c r="CH71" s="109"/>
      <c r="CI71" s="112"/>
      <c r="CJ71" s="112"/>
      <c r="CK71" s="109"/>
      <c r="CL71" s="112"/>
      <c r="CM71" s="109"/>
      <c r="CN71" s="112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12"/>
      <c r="DA71" s="109"/>
      <c r="DB71" s="112"/>
      <c r="DC71" s="109"/>
      <c r="DD71" s="109"/>
      <c r="DE71" s="112"/>
      <c r="DF71" s="109"/>
      <c r="DG71" s="109"/>
      <c r="DH71" s="109"/>
      <c r="DI71" s="109"/>
      <c r="DJ71" s="109"/>
      <c r="DK71" s="109"/>
      <c r="DL71" s="109"/>
      <c r="DM71" s="109"/>
      <c r="DN71" s="109"/>
      <c r="DO71" s="147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12"/>
      <c r="EC71" s="109"/>
      <c r="ED71" s="112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12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77">
        <f t="shared" ref="IT71:IT73" si="53">SUMIF(H71:IS71,"x",$H$3:$IS$3)</f>
        <v>0</v>
      </c>
      <c r="IU71" s="13">
        <f t="shared" ref="IU71:IU73" si="54">COUNTIFS(H71:IS71,"x",H$5:IS$5,"d")</f>
        <v>0</v>
      </c>
      <c r="IV71" s="13">
        <f t="shared" ref="IV71:IV73" si="55">COUNTIFS(H71:IS71,"x",H$5:IS$5,"w")</f>
        <v>0</v>
      </c>
      <c r="IW71" s="13">
        <f t="shared" ref="IW71:IW73" si="56">COUNTIFS(H71:IS71,"x",H$5:IS$5,"v")</f>
        <v>0</v>
      </c>
      <c r="IX71" s="13">
        <f t="shared" ref="IX71:IX73" si="57">COUNTIFS(H71:IS71,"x",H$5:IS$5,"s")</f>
        <v>0</v>
      </c>
      <c r="IY71" s="13">
        <f t="shared" ref="IY71:IY73" si="58">COUNTIFS(H71:IS71,"x",H$5:IS$5,"m")</f>
        <v>0</v>
      </c>
      <c r="IZ71" s="13">
        <f t="shared" ref="IZ71:IZ73" si="59">COUNTIFS(H71:IS71,"x",H$5:IS$5,"r")</f>
        <v>0</v>
      </c>
      <c r="JA71" s="21">
        <f t="shared" ref="JA71:JA73" si="60">SUMIF(H71:IS71,"x",$H$4:$IS$4)</f>
        <v>0</v>
      </c>
      <c r="JC71" s="44" t="str">
        <f t="shared" ref="JC71:JC73" si="61">IF(ISBLANK(C71),IF(AND((IU71+IV71)&gt;=($JJ$3+$JK$3),OR(IW71&gt;=$JL$3,H71="x")),"Yes!",""),"x")</f>
        <v>Yes!</v>
      </c>
      <c r="JD71" s="51" t="str">
        <f t="shared" si="27"/>
        <v>Yes!</v>
      </c>
      <c r="JE71" s="51" t="str">
        <f t="shared" ref="JE71:JE73" si="62">IF(ISBLANK(E71),IF(JD71="x",IF(AND((IU71+(IV71-$JK$5)&gt;=$JJ$5),(IV71&gt;=$JK$5),OR(IW71&gt;=$JL$5,H71="x"),OR(IX71,IY71)),"Yes!",""),IF(AND(JD71="Yes!",JC71="x"),IF(AND((IU71+(IV71-($JK$5+$JK$4))&gt;=$JJ$4+$JJ$5),(IV71&gt;=$JK$5),OR(IW71&gt;=($JL$4+$JL$5),H71="x"),OR(IX71,IY71)),"Yes!",""),IF(AND(JD71="Yes!",JC71="Yes!"),IF(AND((IU71+(IV71-($JK$5+$JK$4+$JK$3))&gt;=$JJ$3+$JJ$4+$JJ$5),(IV71&gt;=$JK$3+$JK$4+$JK$5),OR(IW71&gt;=($JL$3+$JL$4+$JL$5),H71="x"),OR(IX71,IY71)),"Yes!",""),""))),"x")</f>
        <v/>
      </c>
      <c r="JF71" s="51" t="str">
        <f t="shared" si="52"/>
        <v/>
      </c>
      <c r="JG71" s="52" t="str">
        <f t="shared" ref="JG71:JG73" si="63">IF(ISBLANK(G71),IF(JF71="x",IF(AND((IU71+(IV71-$JK$7)&gt;=$JJ$7),(IV71&gt;=$JK$7),OR(IW71&gt;=$JL$7,H71="x"),IZ71),"Yes!",""),IF(AND(JF71="Yes!",JE71="x"),IF(AND((IU71+(IV71-($JJ$7+$JJ$6))&gt;=$JJ$7+$JJ$6),(IV71&gt;=$JK$7+$JK$6),OR(IW71&gt;=($JL$7+$JL$6),H71="x"),IY71,IZ71),"Yes!",""),IF(AND(JF71="Yes!",JE71="Yes!"),IF(AND((IU71+(IV71-($JJ$7+$JJ$6+$JJ$5))&gt;=$JJ$7+$JJ$6+$JJ$5),(IV71&gt;=$JK$7+$JK$6+$JK$5),OR(IW71&gt;=($JL$7+$JL$6+$JL$5),H71="x"),IY71,IZ71),"Yes!",""),""))),"x")</f>
        <v/>
      </c>
    </row>
    <row r="72" spans="1:267">
      <c r="A72" s="209" t="s">
        <v>585</v>
      </c>
      <c r="B72" s="151" t="s">
        <v>822</v>
      </c>
      <c r="C72" s="95"/>
      <c r="D72" s="95"/>
      <c r="E72" s="95"/>
      <c r="F72" s="95"/>
      <c r="G72" s="9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14"/>
      <c r="DF72" s="109"/>
      <c r="DG72" s="109"/>
      <c r="DH72" s="109"/>
      <c r="DI72" s="109"/>
      <c r="DJ72" s="109"/>
      <c r="DK72" s="109"/>
      <c r="DL72" s="109"/>
      <c r="DM72" s="109"/>
      <c r="DN72" s="109"/>
      <c r="DO72" s="142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14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77">
        <f t="shared" si="53"/>
        <v>0</v>
      </c>
      <c r="IU72" s="13">
        <f t="shared" si="54"/>
        <v>0</v>
      </c>
      <c r="IV72" s="13">
        <f t="shared" si="55"/>
        <v>0</v>
      </c>
      <c r="IW72" s="13">
        <f t="shared" si="56"/>
        <v>0</v>
      </c>
      <c r="IX72" s="13">
        <f t="shared" si="57"/>
        <v>0</v>
      </c>
      <c r="IY72" s="13">
        <f t="shared" si="58"/>
        <v>0</v>
      </c>
      <c r="IZ72" s="13">
        <f t="shared" si="59"/>
        <v>0</v>
      </c>
      <c r="JA72" s="21">
        <f t="shared" si="60"/>
        <v>0</v>
      </c>
      <c r="JC72" s="44" t="str">
        <f t="shared" si="61"/>
        <v>Yes!</v>
      </c>
      <c r="JD72" s="51" t="str">
        <f t="shared" si="27"/>
        <v>Yes!</v>
      </c>
      <c r="JE72" s="51" t="str">
        <f t="shared" si="62"/>
        <v/>
      </c>
      <c r="JF72" s="51" t="str">
        <f t="shared" si="52"/>
        <v/>
      </c>
      <c r="JG72" s="52" t="str">
        <f t="shared" si="63"/>
        <v/>
      </c>
    </row>
    <row r="73" spans="1:267" ht="15.5">
      <c r="A73" s="169" t="s">
        <v>823</v>
      </c>
      <c r="B73" s="35" t="s">
        <v>801</v>
      </c>
      <c r="C73" s="85"/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12"/>
      <c r="AX73" s="112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10"/>
      <c r="BL73" s="112"/>
      <c r="BM73" s="112"/>
      <c r="BN73" s="112"/>
      <c r="BO73" s="109"/>
      <c r="BP73" s="109"/>
      <c r="BQ73" s="113"/>
      <c r="BR73" s="113"/>
      <c r="BS73" s="109"/>
      <c r="BT73" s="112"/>
      <c r="BU73" s="112"/>
      <c r="BV73" s="112"/>
      <c r="BW73" s="112"/>
      <c r="BX73" s="109"/>
      <c r="BY73" s="112"/>
      <c r="BZ73" s="112"/>
      <c r="CA73" s="109"/>
      <c r="CB73" s="109"/>
      <c r="CC73" s="112"/>
      <c r="CD73" s="109"/>
      <c r="CE73" s="109"/>
      <c r="CF73" s="109"/>
      <c r="CG73" s="109"/>
      <c r="CH73" s="109"/>
      <c r="CI73" s="112"/>
      <c r="CJ73" s="112"/>
      <c r="CK73" s="109"/>
      <c r="CL73" s="112"/>
      <c r="CM73" s="109"/>
      <c r="CN73" s="112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12"/>
      <c r="DA73" s="109"/>
      <c r="DB73" s="112"/>
      <c r="DC73" s="109"/>
      <c r="DD73" s="109"/>
      <c r="DE73" s="112"/>
      <c r="DF73" s="109"/>
      <c r="DG73" s="109"/>
      <c r="DH73" s="109"/>
      <c r="DI73" s="109"/>
      <c r="DJ73" s="109"/>
      <c r="DK73" s="109"/>
      <c r="DL73" s="109"/>
      <c r="DM73" s="109"/>
      <c r="DN73" s="109"/>
      <c r="DO73" s="147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12"/>
      <c r="EC73" s="109"/>
      <c r="ED73" s="112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12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77">
        <f t="shared" si="53"/>
        <v>0</v>
      </c>
      <c r="IU73" s="13">
        <f t="shared" si="54"/>
        <v>0</v>
      </c>
      <c r="IV73" s="13">
        <f t="shared" si="55"/>
        <v>0</v>
      </c>
      <c r="IW73" s="13">
        <f t="shared" si="56"/>
        <v>0</v>
      </c>
      <c r="IX73" s="13">
        <f t="shared" si="57"/>
        <v>0</v>
      </c>
      <c r="IY73" s="13">
        <f t="shared" si="58"/>
        <v>0</v>
      </c>
      <c r="IZ73" s="13">
        <f t="shared" si="59"/>
        <v>0</v>
      </c>
      <c r="JA73" s="21">
        <f t="shared" si="60"/>
        <v>0</v>
      </c>
      <c r="JC73" s="44" t="str">
        <f t="shared" si="61"/>
        <v>Yes!</v>
      </c>
      <c r="JD73" s="51" t="str">
        <f t="shared" si="27"/>
        <v>Yes!</v>
      </c>
      <c r="JE73" s="51" t="str">
        <f t="shared" si="62"/>
        <v/>
      </c>
      <c r="JF73" s="51" t="str">
        <f>IF(ISBLANK(F73),IF(JE73="x",IF(AND(((IU73+(IV73-$JK$6))&gt;=$JJ$6),(IV73&gt;=$JK$6),OR(IW73&gt;=$JL$6,H73="x"),IY73),"Yes!",""),IF(AND(JE73="Yes!",JD73="x"),IF(AND(((IU73+(IV73-($JK68+$JK69)))&gt;=$JJ$6+$JJ$5),(IV73&gt;=$JK$6+$JK$5),OR(IW73&gt;=($JL$6+$JL$5),H73="x"),IX73,IY73),"Yes!",""),IF(AND(JE73="Yes!",JD73="Yes!"),IF(AND((IU73+(IV73-($JK$6+$JK$5+$JK$4))&gt;=$JJ$6+$JJ$5+$JJ$4),(IV73&gt;=$JK$6+$JK$5+$JK$4),OR(IW73&gt;=($JL$6+$JL$5+$JL$4),H73="x"),IX73,IY73),"Yes!",""),""))),"x")</f>
        <v/>
      </c>
      <c r="JG73" s="52" t="str">
        <f t="shared" si="63"/>
        <v/>
      </c>
    </row>
  </sheetData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11"/>
  <sheetViews>
    <sheetView workbookViewId="0">
      <selection activeCell="A10" sqref="A10"/>
    </sheetView>
  </sheetViews>
  <sheetFormatPr defaultColWidth="8.54296875" defaultRowHeight="14.5"/>
  <sheetData>
    <row r="2" spans="1:2">
      <c r="A2">
        <v>1</v>
      </c>
      <c r="B2" t="s">
        <v>1196</v>
      </c>
    </row>
    <row r="3" spans="1:2">
      <c r="A3">
        <v>2</v>
      </c>
      <c r="B3" t="s">
        <v>1197</v>
      </c>
    </row>
    <row r="4" spans="1:2">
      <c r="A4">
        <v>3</v>
      </c>
      <c r="B4" t="s">
        <v>1198</v>
      </c>
    </row>
    <row r="5" spans="1:2">
      <c r="A5">
        <v>4</v>
      </c>
      <c r="B5" t="s">
        <v>1199</v>
      </c>
    </row>
    <row r="6" spans="1:2">
      <c r="A6">
        <v>5</v>
      </c>
      <c r="B6" t="s">
        <v>1200</v>
      </c>
    </row>
    <row r="7" spans="1:2">
      <c r="A7">
        <v>6</v>
      </c>
    </row>
    <row r="8" spans="1:2">
      <c r="A8">
        <v>7</v>
      </c>
    </row>
    <row r="9" spans="1:2">
      <c r="A9">
        <v>8</v>
      </c>
    </row>
    <row r="10" spans="1:2">
      <c r="A10">
        <v>9</v>
      </c>
    </row>
    <row r="11" spans="1:2">
      <c r="A11">
        <v>10</v>
      </c>
    </row>
  </sheetData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3"/>
  <sheetViews>
    <sheetView workbookViewId="0">
      <selection activeCell="D3" sqref="D3"/>
    </sheetView>
  </sheetViews>
  <sheetFormatPr defaultColWidth="8.54296875" defaultRowHeight="14.5"/>
  <cols>
    <col min="1" max="1" width="11.1796875" bestFit="1" customWidth="1"/>
    <col min="2" max="2" width="11.453125" bestFit="1" customWidth="1"/>
  </cols>
  <sheetData>
    <row r="1" spans="1:10" ht="105" thickBot="1">
      <c r="A1" s="251">
        <f ca="1">TODAY()</f>
        <v>46049</v>
      </c>
      <c r="B1" s="252"/>
      <c r="C1" s="155" t="s">
        <v>7</v>
      </c>
      <c r="D1" s="155" t="s">
        <v>8</v>
      </c>
      <c r="E1" s="155" t="s">
        <v>9</v>
      </c>
      <c r="F1" s="155" t="s">
        <v>10</v>
      </c>
      <c r="G1" s="155" t="s">
        <v>11</v>
      </c>
      <c r="H1" s="155" t="s">
        <v>12</v>
      </c>
      <c r="I1" s="212" t="s">
        <v>13</v>
      </c>
      <c r="J1" s="156" t="s">
        <v>14</v>
      </c>
    </row>
    <row r="2" spans="1:10" ht="15" thickBot="1">
      <c r="A2" s="249"/>
      <c r="B2" s="250"/>
      <c r="C2" s="17">
        <f>'2026 Particiaption Points'!N2</f>
        <v>5</v>
      </c>
      <c r="D2" s="17">
        <f>'2026 Particiaption Points'!O2</f>
        <v>1</v>
      </c>
      <c r="E2" s="17">
        <f>'2026 Particiaption Points'!P2</f>
        <v>0</v>
      </c>
      <c r="F2" s="17">
        <f>'2026 Particiaption Points'!Q2</f>
        <v>1</v>
      </c>
      <c r="G2" s="17">
        <f>'2026 Particiaption Points'!R2</f>
        <v>0</v>
      </c>
      <c r="H2" s="17">
        <f>'2026 Particiaption Points'!S2</f>
        <v>1</v>
      </c>
      <c r="I2" s="17">
        <f>'2026 Particiaption Points'!T2</f>
        <v>0</v>
      </c>
      <c r="J2" s="205">
        <f>'2026 Particiaption Points'!U3</f>
        <v>37</v>
      </c>
    </row>
    <row r="3" spans="1:10">
      <c r="A3" s="215" t="s">
        <v>40</v>
      </c>
      <c r="B3" s="216" t="s">
        <v>41</v>
      </c>
      <c r="C3" s="206">
        <f>'2026 Particiaption Points'!N7</f>
        <v>0</v>
      </c>
      <c r="D3" s="206">
        <f>'2026 Particiaption Points'!O7</f>
        <v>0</v>
      </c>
      <c r="E3" s="206">
        <f>'2026 Particiaption Points'!P7</f>
        <v>0</v>
      </c>
      <c r="F3" s="206">
        <f>'2026 Particiaption Points'!Q7</f>
        <v>0</v>
      </c>
      <c r="G3" s="206">
        <f>'2026 Particiaption Points'!R7</f>
        <v>0</v>
      </c>
      <c r="H3" s="206">
        <f>'2026 Particiaption Points'!S7</f>
        <v>0</v>
      </c>
      <c r="I3" s="206">
        <f>'2026 Particiaption Points'!T7</f>
        <v>0</v>
      </c>
      <c r="J3" s="217">
        <f>'2026 Particiaption Points'!U7</f>
        <v>0</v>
      </c>
    </row>
    <row r="4" spans="1:10">
      <c r="A4" s="218" t="s">
        <v>40</v>
      </c>
      <c r="B4" s="1" t="s">
        <v>42</v>
      </c>
      <c r="C4" s="1">
        <f>'2026 Particiaption Points'!N8</f>
        <v>3</v>
      </c>
      <c r="D4" s="1">
        <f>'2026 Particiaption Points'!O8</f>
        <v>1</v>
      </c>
      <c r="E4" s="1">
        <f>'2026 Particiaption Points'!P8</f>
        <v>0</v>
      </c>
      <c r="F4" s="1">
        <f>'2026 Particiaption Points'!Q8</f>
        <v>0</v>
      </c>
      <c r="G4" s="1">
        <f>'2026 Particiaption Points'!R8</f>
        <v>0</v>
      </c>
      <c r="H4" s="1">
        <f>'2026 Particiaption Points'!S8</f>
        <v>0</v>
      </c>
      <c r="I4" s="1">
        <f>'2026 Particiaption Points'!T8</f>
        <v>0</v>
      </c>
      <c r="J4" s="219">
        <f>'2026 Particiaption Points'!U8</f>
        <v>37</v>
      </c>
    </row>
    <row r="5" spans="1:10">
      <c r="A5" s="220" t="s">
        <v>40</v>
      </c>
      <c r="B5" s="214" t="s">
        <v>44</v>
      </c>
      <c r="C5" s="1">
        <f>'2026 Particiaption Points'!N9</f>
        <v>2</v>
      </c>
      <c r="D5" s="1">
        <f>'2026 Particiaption Points'!O9</f>
        <v>1</v>
      </c>
      <c r="E5" s="1">
        <f>'2026 Particiaption Points'!P9</f>
        <v>0</v>
      </c>
      <c r="F5" s="1">
        <f>'2026 Particiaption Points'!Q9</f>
        <v>0</v>
      </c>
      <c r="G5" s="1">
        <f>'2026 Particiaption Points'!R9</f>
        <v>0</v>
      </c>
      <c r="H5" s="1">
        <f>'2026 Particiaption Points'!S9</f>
        <v>0</v>
      </c>
      <c r="I5" s="1">
        <f>'2026 Particiaption Points'!T9</f>
        <v>0</v>
      </c>
      <c r="J5" s="219">
        <f>'2026 Particiaption Points'!U9</f>
        <v>37</v>
      </c>
    </row>
    <row r="6" spans="1:10">
      <c r="A6" s="220" t="s">
        <v>45</v>
      </c>
      <c r="B6" s="214" t="s">
        <v>46</v>
      </c>
      <c r="C6" s="1">
        <f>'2026 Particiaption Points'!N10</f>
        <v>0</v>
      </c>
      <c r="D6" s="1">
        <f>'2026 Particiaption Points'!O10</f>
        <v>0</v>
      </c>
      <c r="E6" s="1">
        <f>'2026 Particiaption Points'!P10</f>
        <v>0</v>
      </c>
      <c r="F6" s="1">
        <f>'2026 Particiaption Points'!Q10</f>
        <v>0</v>
      </c>
      <c r="G6" s="1">
        <f>'2026 Particiaption Points'!R10</f>
        <v>0</v>
      </c>
      <c r="H6" s="1">
        <f>'2026 Particiaption Points'!S10</f>
        <v>0</v>
      </c>
      <c r="I6" s="1">
        <f>'2026 Particiaption Points'!T10</f>
        <v>0</v>
      </c>
      <c r="J6" s="219">
        <f>'2026 Particiaption Points'!U10</f>
        <v>0</v>
      </c>
    </row>
    <row r="7" spans="1:10">
      <c r="A7" s="220" t="s">
        <v>47</v>
      </c>
      <c r="B7" s="214" t="s">
        <v>48</v>
      </c>
      <c r="C7" s="1">
        <f>'2026 Particiaption Points'!N11</f>
        <v>1</v>
      </c>
      <c r="D7" s="1">
        <f>'2026 Particiaption Points'!O11</f>
        <v>0</v>
      </c>
      <c r="E7" s="1">
        <f>'2026 Particiaption Points'!P11</f>
        <v>0</v>
      </c>
      <c r="F7" s="1">
        <f>'2026 Particiaption Points'!Q11</f>
        <v>0</v>
      </c>
      <c r="G7" s="1">
        <f>'2026 Particiaption Points'!R11</f>
        <v>0</v>
      </c>
      <c r="H7" s="1">
        <f>'2026 Particiaption Points'!S11</f>
        <v>0</v>
      </c>
      <c r="I7" s="1">
        <f>'2026 Particiaption Points'!T11</f>
        <v>0</v>
      </c>
      <c r="J7" s="219">
        <f>'2026 Particiaption Points'!U11</f>
        <v>0</v>
      </c>
    </row>
    <row r="8" spans="1:10">
      <c r="A8" s="220" t="s">
        <v>47</v>
      </c>
      <c r="B8" s="214" t="s">
        <v>49</v>
      </c>
      <c r="C8" s="1">
        <f>'2026 Particiaption Points'!N12</f>
        <v>1</v>
      </c>
      <c r="D8" s="1">
        <f>'2026 Particiaption Points'!O12</f>
        <v>0</v>
      </c>
      <c r="E8" s="1">
        <f>'2026 Particiaption Points'!P12</f>
        <v>0</v>
      </c>
      <c r="F8" s="1">
        <f>'2026 Particiaption Points'!Q12</f>
        <v>0</v>
      </c>
      <c r="G8" s="1">
        <f>'2026 Particiaption Points'!R12</f>
        <v>0</v>
      </c>
      <c r="H8" s="1">
        <f>'2026 Particiaption Points'!S12</f>
        <v>0</v>
      </c>
      <c r="I8" s="1">
        <f>'2026 Particiaption Points'!T12</f>
        <v>0</v>
      </c>
      <c r="J8" s="219">
        <f>'2026 Particiaption Points'!U12</f>
        <v>0</v>
      </c>
    </row>
    <row r="9" spans="1:10">
      <c r="A9" s="220" t="s">
        <v>50</v>
      </c>
      <c r="B9" s="214" t="s">
        <v>51</v>
      </c>
      <c r="C9" s="1">
        <f>'2026 Particiaption Points'!N13</f>
        <v>0</v>
      </c>
      <c r="D9" s="1">
        <f>'2026 Particiaption Points'!O13</f>
        <v>0</v>
      </c>
      <c r="E9" s="1">
        <f>'2026 Particiaption Points'!P13</f>
        <v>0</v>
      </c>
      <c r="F9" s="1">
        <f>'2026 Particiaption Points'!Q13</f>
        <v>0</v>
      </c>
      <c r="G9" s="1">
        <f>'2026 Particiaption Points'!R13</f>
        <v>0</v>
      </c>
      <c r="H9" s="1">
        <f>'2026 Particiaption Points'!S13</f>
        <v>0</v>
      </c>
      <c r="I9" s="1">
        <f>'2026 Particiaption Points'!T13</f>
        <v>0</v>
      </c>
      <c r="J9" s="219">
        <f>'2026 Particiaption Points'!U13</f>
        <v>0</v>
      </c>
    </row>
    <row r="10" spans="1:10">
      <c r="A10" s="220" t="s">
        <v>52</v>
      </c>
      <c r="B10" s="214" t="s">
        <v>53</v>
      </c>
      <c r="C10" s="1">
        <f>'2026 Particiaption Points'!N14</f>
        <v>0</v>
      </c>
      <c r="D10" s="1">
        <f>'2026 Particiaption Points'!O14</f>
        <v>0</v>
      </c>
      <c r="E10" s="1">
        <f>'2026 Particiaption Points'!P14</f>
        <v>0</v>
      </c>
      <c r="F10" s="1">
        <f>'2026 Particiaption Points'!Q14</f>
        <v>0</v>
      </c>
      <c r="G10" s="1">
        <f>'2026 Particiaption Points'!R14</f>
        <v>0</v>
      </c>
      <c r="H10" s="1">
        <f>'2026 Particiaption Points'!S14</f>
        <v>0</v>
      </c>
      <c r="I10" s="1">
        <f>'2026 Particiaption Points'!T14</f>
        <v>0</v>
      </c>
      <c r="J10" s="219">
        <f>'2026 Particiaption Points'!U14</f>
        <v>0</v>
      </c>
    </row>
    <row r="11" spans="1:10">
      <c r="A11" s="218" t="s">
        <v>52</v>
      </c>
      <c r="B11" s="1" t="s">
        <v>54</v>
      </c>
      <c r="C11" s="1">
        <f>'2026 Particiaption Points'!N15</f>
        <v>0</v>
      </c>
      <c r="D11" s="1">
        <f>'2026 Particiaption Points'!O15</f>
        <v>0</v>
      </c>
      <c r="E11" s="1">
        <f>'2026 Particiaption Points'!P15</f>
        <v>0</v>
      </c>
      <c r="F11" s="1">
        <f>'2026 Particiaption Points'!Q15</f>
        <v>0</v>
      </c>
      <c r="G11" s="1">
        <f>'2026 Particiaption Points'!R15</f>
        <v>0</v>
      </c>
      <c r="H11" s="1">
        <f>'2026 Particiaption Points'!S15</f>
        <v>0</v>
      </c>
      <c r="I11" s="1">
        <f>'2026 Particiaption Points'!T15</f>
        <v>0</v>
      </c>
      <c r="J11" s="219">
        <f>'2026 Particiaption Points'!U15</f>
        <v>0</v>
      </c>
    </row>
    <row r="12" spans="1:10">
      <c r="A12" s="220" t="s">
        <v>55</v>
      </c>
      <c r="B12" s="214" t="s">
        <v>56</v>
      </c>
      <c r="C12" s="1">
        <f>'2026 Particiaption Points'!N16</f>
        <v>0</v>
      </c>
      <c r="D12" s="1">
        <f>'2026 Particiaption Points'!O16</f>
        <v>0</v>
      </c>
      <c r="E12" s="1">
        <f>'2026 Particiaption Points'!P16</f>
        <v>0</v>
      </c>
      <c r="F12" s="1">
        <f>'2026 Particiaption Points'!Q16</f>
        <v>0</v>
      </c>
      <c r="G12" s="1">
        <f>'2026 Particiaption Points'!R16</f>
        <v>0</v>
      </c>
      <c r="H12" s="1">
        <f>'2026 Particiaption Points'!S16</f>
        <v>0</v>
      </c>
      <c r="I12" s="1">
        <f>'2026 Particiaption Points'!T16</f>
        <v>0</v>
      </c>
      <c r="J12" s="219">
        <f>'2026 Particiaption Points'!U16</f>
        <v>0</v>
      </c>
    </row>
    <row r="13" spans="1:10">
      <c r="A13" s="220" t="s">
        <v>57</v>
      </c>
      <c r="B13" s="214" t="s">
        <v>58</v>
      </c>
      <c r="C13" s="1">
        <f>'2026 Particiaption Points'!N17</f>
        <v>3</v>
      </c>
      <c r="D13" s="1">
        <f>'2026 Particiaption Points'!O17</f>
        <v>1</v>
      </c>
      <c r="E13" s="1">
        <f>'2026 Particiaption Points'!P17</f>
        <v>0</v>
      </c>
      <c r="F13" s="1">
        <f>'2026 Particiaption Points'!Q17</f>
        <v>0</v>
      </c>
      <c r="G13" s="1">
        <f>'2026 Particiaption Points'!R17</f>
        <v>0</v>
      </c>
      <c r="H13" s="1">
        <f>'2026 Particiaption Points'!S17</f>
        <v>0</v>
      </c>
      <c r="I13" s="1">
        <f>'2026 Particiaption Points'!T17</f>
        <v>0</v>
      </c>
      <c r="J13" s="219">
        <f>'2026 Particiaption Points'!U17</f>
        <v>37</v>
      </c>
    </row>
    <row r="14" spans="1:10">
      <c r="A14" s="220" t="s">
        <v>59</v>
      </c>
      <c r="B14" s="214" t="s">
        <v>60</v>
      </c>
      <c r="C14" s="1">
        <f>'2026 Particiaption Points'!N18</f>
        <v>1</v>
      </c>
      <c r="D14" s="1">
        <f>'2026 Particiaption Points'!O18</f>
        <v>0</v>
      </c>
      <c r="E14" s="1">
        <f>'2026 Particiaption Points'!P18</f>
        <v>0</v>
      </c>
      <c r="F14" s="1">
        <f>'2026 Particiaption Points'!Q18</f>
        <v>0</v>
      </c>
      <c r="G14" s="1">
        <f>'2026 Particiaption Points'!R18</f>
        <v>0</v>
      </c>
      <c r="H14" s="1">
        <f>'2026 Particiaption Points'!S18</f>
        <v>0</v>
      </c>
      <c r="I14" s="1">
        <f>'2026 Particiaption Points'!T18</f>
        <v>0</v>
      </c>
      <c r="J14" s="219">
        <f>'2026 Particiaption Points'!U18</f>
        <v>0</v>
      </c>
    </row>
    <row r="15" spans="1:10">
      <c r="A15" s="220" t="s">
        <v>61</v>
      </c>
      <c r="B15" s="214" t="s">
        <v>62</v>
      </c>
      <c r="C15" s="1">
        <f>'2026 Particiaption Points'!N19</f>
        <v>0</v>
      </c>
      <c r="D15" s="1">
        <f>'2026 Particiaption Points'!O19</f>
        <v>0</v>
      </c>
      <c r="E15" s="1">
        <f>'2026 Particiaption Points'!P19</f>
        <v>0</v>
      </c>
      <c r="F15" s="1">
        <f>'2026 Particiaption Points'!Q19</f>
        <v>0</v>
      </c>
      <c r="G15" s="1">
        <f>'2026 Particiaption Points'!R19</f>
        <v>0</v>
      </c>
      <c r="H15" s="1">
        <f>'2026 Particiaption Points'!S19</f>
        <v>0</v>
      </c>
      <c r="I15" s="1">
        <f>'2026 Particiaption Points'!T19</f>
        <v>0</v>
      </c>
      <c r="J15" s="219">
        <f>'2026 Particiaption Points'!U19</f>
        <v>0</v>
      </c>
    </row>
    <row r="16" spans="1:10">
      <c r="A16" s="220" t="s">
        <v>63</v>
      </c>
      <c r="B16" s="214" t="s">
        <v>64</v>
      </c>
      <c r="C16" s="1">
        <f>'2026 Particiaption Points'!N20</f>
        <v>1</v>
      </c>
      <c r="D16" s="1">
        <f>'2026 Particiaption Points'!O20</f>
        <v>0</v>
      </c>
      <c r="E16" s="1">
        <f>'2026 Particiaption Points'!P20</f>
        <v>0</v>
      </c>
      <c r="F16" s="1">
        <f>'2026 Particiaption Points'!Q20</f>
        <v>0</v>
      </c>
      <c r="G16" s="1">
        <f>'2026 Particiaption Points'!R20</f>
        <v>0</v>
      </c>
      <c r="H16" s="1">
        <f>'2026 Particiaption Points'!S20</f>
        <v>0</v>
      </c>
      <c r="I16" s="1">
        <f>'2026 Particiaption Points'!T20</f>
        <v>0</v>
      </c>
      <c r="J16" s="219">
        <f>'2026 Particiaption Points'!U20</f>
        <v>0</v>
      </c>
    </row>
    <row r="17" spans="1:10">
      <c r="A17" s="220" t="s">
        <v>65</v>
      </c>
      <c r="B17" s="214" t="s">
        <v>66</v>
      </c>
      <c r="C17" s="1">
        <f>'2026 Particiaption Points'!N21</f>
        <v>0</v>
      </c>
      <c r="D17" s="1">
        <f>'2026 Particiaption Points'!O21</f>
        <v>0</v>
      </c>
      <c r="E17" s="1">
        <f>'2026 Particiaption Points'!P21</f>
        <v>0</v>
      </c>
      <c r="F17" s="1">
        <f>'2026 Particiaption Points'!Q21</f>
        <v>0</v>
      </c>
      <c r="G17" s="1">
        <f>'2026 Particiaption Points'!R21</f>
        <v>0</v>
      </c>
      <c r="H17" s="1">
        <f>'2026 Particiaption Points'!S21</f>
        <v>0</v>
      </c>
      <c r="I17" s="1">
        <f>'2026 Particiaption Points'!T21</f>
        <v>0</v>
      </c>
      <c r="J17" s="219">
        <f>'2026 Particiaption Points'!U21</f>
        <v>0</v>
      </c>
    </row>
    <row r="18" spans="1:10">
      <c r="A18" s="220" t="s">
        <v>67</v>
      </c>
      <c r="B18" s="214" t="s">
        <v>68</v>
      </c>
      <c r="C18" s="1">
        <f>'2026 Particiaption Points'!N22</f>
        <v>1</v>
      </c>
      <c r="D18" s="1">
        <f>'2026 Particiaption Points'!O22</f>
        <v>0</v>
      </c>
      <c r="E18" s="1">
        <f>'2026 Particiaption Points'!P22</f>
        <v>0</v>
      </c>
      <c r="F18" s="1">
        <f>'2026 Particiaption Points'!Q22</f>
        <v>0</v>
      </c>
      <c r="G18" s="1">
        <f>'2026 Particiaption Points'!R22</f>
        <v>0</v>
      </c>
      <c r="H18" s="1">
        <f>'2026 Particiaption Points'!S22</f>
        <v>0</v>
      </c>
      <c r="I18" s="1">
        <f>'2026 Particiaption Points'!T22</f>
        <v>0</v>
      </c>
      <c r="J18" s="219">
        <f>'2026 Particiaption Points'!U22</f>
        <v>0</v>
      </c>
    </row>
    <row r="19" spans="1:10">
      <c r="A19" s="220" t="s">
        <v>67</v>
      </c>
      <c r="B19" s="214" t="s">
        <v>69</v>
      </c>
      <c r="C19" s="1">
        <f>'2026 Particiaption Points'!N23</f>
        <v>2</v>
      </c>
      <c r="D19" s="1">
        <f>'2026 Particiaption Points'!O23</f>
        <v>1</v>
      </c>
      <c r="E19" s="1">
        <f>'2026 Particiaption Points'!P23</f>
        <v>0</v>
      </c>
      <c r="F19" s="1">
        <f>'2026 Particiaption Points'!Q23</f>
        <v>0</v>
      </c>
      <c r="G19" s="1">
        <f>'2026 Particiaption Points'!R23</f>
        <v>0</v>
      </c>
      <c r="H19" s="1">
        <f>'2026 Particiaption Points'!S23</f>
        <v>0</v>
      </c>
      <c r="I19" s="1">
        <f>'2026 Particiaption Points'!T23</f>
        <v>0</v>
      </c>
      <c r="J19" s="219">
        <f>'2026 Particiaption Points'!U23</f>
        <v>37</v>
      </c>
    </row>
    <row r="20" spans="1:10">
      <c r="A20" s="220" t="s">
        <v>70</v>
      </c>
      <c r="B20" s="214" t="s">
        <v>71</v>
      </c>
      <c r="C20" s="1">
        <f>'2026 Particiaption Points'!N24</f>
        <v>1</v>
      </c>
      <c r="D20" s="1">
        <f>'2026 Particiaption Points'!O24</f>
        <v>0</v>
      </c>
      <c r="E20" s="1">
        <f>'2026 Particiaption Points'!P24</f>
        <v>0</v>
      </c>
      <c r="F20" s="1">
        <f>'2026 Particiaption Points'!Q24</f>
        <v>0</v>
      </c>
      <c r="G20" s="1">
        <f>'2026 Particiaption Points'!R24</f>
        <v>0</v>
      </c>
      <c r="H20" s="1">
        <f>'2026 Particiaption Points'!S24</f>
        <v>0</v>
      </c>
      <c r="I20" s="1">
        <f>'2026 Particiaption Points'!T24</f>
        <v>0</v>
      </c>
      <c r="J20" s="219">
        <f>'2026 Particiaption Points'!U24</f>
        <v>0</v>
      </c>
    </row>
    <row r="21" spans="1:10">
      <c r="A21" s="220" t="s">
        <v>72</v>
      </c>
      <c r="B21" s="214" t="s">
        <v>73</v>
      </c>
      <c r="C21" s="1">
        <f>'2026 Particiaption Points'!N25</f>
        <v>0</v>
      </c>
      <c r="D21" s="1">
        <f>'2026 Particiaption Points'!O25</f>
        <v>0</v>
      </c>
      <c r="E21" s="1">
        <f>'2026 Particiaption Points'!P25</f>
        <v>0</v>
      </c>
      <c r="F21" s="1">
        <f>'2026 Particiaption Points'!Q25</f>
        <v>0</v>
      </c>
      <c r="G21" s="1">
        <f>'2026 Particiaption Points'!R25</f>
        <v>0</v>
      </c>
      <c r="H21" s="1">
        <f>'2026 Particiaption Points'!S25</f>
        <v>0</v>
      </c>
      <c r="I21" s="1">
        <f>'2026 Particiaption Points'!T25</f>
        <v>0</v>
      </c>
      <c r="J21" s="219">
        <f>'2026 Particiaption Points'!U25</f>
        <v>0</v>
      </c>
    </row>
    <row r="22" spans="1:10">
      <c r="A22" s="220" t="s">
        <v>74</v>
      </c>
      <c r="B22" s="214" t="s">
        <v>75</v>
      </c>
      <c r="C22" s="1">
        <f>'2026 Particiaption Points'!N26</f>
        <v>3</v>
      </c>
      <c r="D22" s="1">
        <f>'2026 Particiaption Points'!O26</f>
        <v>1</v>
      </c>
      <c r="E22" s="1">
        <f>'2026 Particiaption Points'!P26</f>
        <v>0</v>
      </c>
      <c r="F22" s="1">
        <f>'2026 Particiaption Points'!Q26</f>
        <v>0</v>
      </c>
      <c r="G22" s="1">
        <f>'2026 Particiaption Points'!R26</f>
        <v>0</v>
      </c>
      <c r="H22" s="1">
        <f>'2026 Particiaption Points'!S26</f>
        <v>0</v>
      </c>
      <c r="I22" s="1">
        <f>'2026 Particiaption Points'!T26</f>
        <v>0</v>
      </c>
      <c r="J22" s="219">
        <f>'2026 Particiaption Points'!U26</f>
        <v>37</v>
      </c>
    </row>
    <row r="23" spans="1:10">
      <c r="A23" s="220" t="s">
        <v>76</v>
      </c>
      <c r="B23" s="214" t="s">
        <v>77</v>
      </c>
      <c r="C23" s="1">
        <f>'2026 Particiaption Points'!N27</f>
        <v>0</v>
      </c>
      <c r="D23" s="1">
        <f>'2026 Particiaption Points'!O27</f>
        <v>0</v>
      </c>
      <c r="E23" s="1">
        <f>'2026 Particiaption Points'!P27</f>
        <v>0</v>
      </c>
      <c r="F23" s="1">
        <f>'2026 Particiaption Points'!Q27</f>
        <v>0</v>
      </c>
      <c r="G23" s="1">
        <f>'2026 Particiaption Points'!R27</f>
        <v>0</v>
      </c>
      <c r="H23" s="1">
        <f>'2026 Particiaption Points'!S27</f>
        <v>0</v>
      </c>
      <c r="I23" s="1">
        <f>'2026 Particiaption Points'!T27</f>
        <v>0</v>
      </c>
      <c r="J23" s="219">
        <f>'2026 Particiaption Points'!U27</f>
        <v>0</v>
      </c>
    </row>
    <row r="24" spans="1:10">
      <c r="A24" s="220" t="s">
        <v>76</v>
      </c>
      <c r="B24" s="214" t="s">
        <v>78</v>
      </c>
      <c r="C24" s="1">
        <f>'2026 Particiaption Points'!N28</f>
        <v>0</v>
      </c>
      <c r="D24" s="1">
        <f>'2026 Particiaption Points'!O28</f>
        <v>0</v>
      </c>
      <c r="E24" s="1">
        <f>'2026 Particiaption Points'!P28</f>
        <v>0</v>
      </c>
      <c r="F24" s="1">
        <f>'2026 Particiaption Points'!Q28</f>
        <v>0</v>
      </c>
      <c r="G24" s="1">
        <f>'2026 Particiaption Points'!R28</f>
        <v>0</v>
      </c>
      <c r="H24" s="1">
        <f>'2026 Particiaption Points'!S28</f>
        <v>0</v>
      </c>
      <c r="I24" s="1">
        <f>'2026 Particiaption Points'!T28</f>
        <v>0</v>
      </c>
      <c r="J24" s="219">
        <f>'2026 Particiaption Points'!U28</f>
        <v>0</v>
      </c>
    </row>
    <row r="25" spans="1:10">
      <c r="A25" s="220" t="s">
        <v>79</v>
      </c>
      <c r="B25" s="214" t="s">
        <v>80</v>
      </c>
      <c r="C25" s="1">
        <f>'2026 Particiaption Points'!N31</f>
        <v>1</v>
      </c>
      <c r="D25" s="1">
        <f>'2026 Particiaption Points'!O31</f>
        <v>0</v>
      </c>
      <c r="E25" s="1">
        <f>'2026 Particiaption Points'!P31</f>
        <v>0</v>
      </c>
      <c r="F25" s="1">
        <f>'2026 Particiaption Points'!Q31</f>
        <v>0</v>
      </c>
      <c r="G25" s="1">
        <f>'2026 Particiaption Points'!R31</f>
        <v>0</v>
      </c>
      <c r="H25" s="1">
        <f>'2026 Particiaption Points'!S31</f>
        <v>0</v>
      </c>
      <c r="I25" s="1">
        <f>'2026 Particiaption Points'!T31</f>
        <v>0</v>
      </c>
      <c r="J25" s="219">
        <f>'2026 Particiaption Points'!U31</f>
        <v>0</v>
      </c>
    </row>
    <row r="26" spans="1:10">
      <c r="A26" s="220" t="s">
        <v>81</v>
      </c>
      <c r="B26" s="214" t="s">
        <v>83</v>
      </c>
      <c r="C26" s="1">
        <f>'2026 Particiaption Points'!N32</f>
        <v>1</v>
      </c>
      <c r="D26" s="1">
        <f>'2026 Particiaption Points'!O32</f>
        <v>0</v>
      </c>
      <c r="E26" s="1">
        <f>'2026 Particiaption Points'!P32</f>
        <v>0</v>
      </c>
      <c r="F26" s="1">
        <f>'2026 Particiaption Points'!Q32</f>
        <v>0</v>
      </c>
      <c r="G26" s="1">
        <f>'2026 Particiaption Points'!R32</f>
        <v>0</v>
      </c>
      <c r="H26" s="1">
        <f>'2026 Particiaption Points'!S32</f>
        <v>0</v>
      </c>
      <c r="I26" s="1">
        <f>'2026 Particiaption Points'!T32</f>
        <v>0</v>
      </c>
      <c r="J26" s="219">
        <f>'2026 Particiaption Points'!U32</f>
        <v>0</v>
      </c>
    </row>
    <row r="27" spans="1:10">
      <c r="A27" s="218" t="s">
        <v>84</v>
      </c>
      <c r="B27" s="1" t="s">
        <v>85</v>
      </c>
      <c r="C27" s="1">
        <f>'2026 Particiaption Points'!N33</f>
        <v>1</v>
      </c>
      <c r="D27" s="1">
        <f>'2026 Particiaption Points'!O33</f>
        <v>0</v>
      </c>
      <c r="E27" s="1">
        <f>'2026 Particiaption Points'!P33</f>
        <v>0</v>
      </c>
      <c r="F27" s="1">
        <f>'2026 Particiaption Points'!Q33</f>
        <v>0</v>
      </c>
      <c r="G27" s="1">
        <f>'2026 Particiaption Points'!R33</f>
        <v>0</v>
      </c>
      <c r="H27" s="1">
        <f>'2026 Particiaption Points'!S33</f>
        <v>0</v>
      </c>
      <c r="I27" s="1">
        <f>'2026 Particiaption Points'!T33</f>
        <v>0</v>
      </c>
      <c r="J27" s="219">
        <f>'2026 Particiaption Points'!U33</f>
        <v>0</v>
      </c>
    </row>
    <row r="28" spans="1:10">
      <c r="A28" s="218" t="s">
        <v>84</v>
      </c>
      <c r="B28" s="1" t="s">
        <v>86</v>
      </c>
      <c r="C28" s="1">
        <f>'2026 Particiaption Points'!N61</f>
        <v>1</v>
      </c>
      <c r="D28" s="1">
        <f>'2026 Particiaption Points'!O61</f>
        <v>0</v>
      </c>
      <c r="E28" s="1">
        <f>'2026 Particiaption Points'!P61</f>
        <v>0</v>
      </c>
      <c r="F28" s="1">
        <f>'2026 Particiaption Points'!Q61</f>
        <v>0</v>
      </c>
      <c r="G28" s="1">
        <f>'2026 Particiaption Points'!R61</f>
        <v>0</v>
      </c>
      <c r="H28" s="1">
        <f>'2026 Particiaption Points'!S61</f>
        <v>0</v>
      </c>
      <c r="I28" s="1">
        <f>'2026 Particiaption Points'!T61</f>
        <v>0</v>
      </c>
      <c r="J28" s="219">
        <f>'2026 Particiaption Points'!U61</f>
        <v>0</v>
      </c>
    </row>
    <row r="29" spans="1:10">
      <c r="A29" s="220" t="s">
        <v>87</v>
      </c>
      <c r="B29" s="214" t="s">
        <v>88</v>
      </c>
      <c r="C29" s="1">
        <f>'2026 Particiaption Points'!N34</f>
        <v>0</v>
      </c>
      <c r="D29" s="1">
        <f>'2026 Particiaption Points'!O34</f>
        <v>0</v>
      </c>
      <c r="E29" s="1">
        <f>'2026 Particiaption Points'!P34</f>
        <v>0</v>
      </c>
      <c r="F29" s="1">
        <f>'2026 Particiaption Points'!Q34</f>
        <v>0</v>
      </c>
      <c r="G29" s="1">
        <f>'2026 Particiaption Points'!R34</f>
        <v>0</v>
      </c>
      <c r="H29" s="1">
        <f>'2026 Particiaption Points'!S34</f>
        <v>0</v>
      </c>
      <c r="I29" s="1">
        <f>'2026 Particiaption Points'!T34</f>
        <v>0</v>
      </c>
      <c r="J29" s="219">
        <f>'2026 Particiaption Points'!U34</f>
        <v>0</v>
      </c>
    </row>
    <row r="30" spans="1:10">
      <c r="A30" s="218" t="s">
        <v>87</v>
      </c>
      <c r="B30" s="1" t="s">
        <v>82</v>
      </c>
      <c r="C30" s="1">
        <f>'2026 Particiaption Points'!N35</f>
        <v>0</v>
      </c>
      <c r="D30" s="1">
        <f>'2026 Particiaption Points'!O35</f>
        <v>0</v>
      </c>
      <c r="E30" s="1">
        <f>'2026 Particiaption Points'!P35</f>
        <v>0</v>
      </c>
      <c r="F30" s="1">
        <f>'2026 Particiaption Points'!Q35</f>
        <v>0</v>
      </c>
      <c r="G30" s="1">
        <f>'2026 Particiaption Points'!R35</f>
        <v>0</v>
      </c>
      <c r="H30" s="1">
        <f>'2026 Particiaption Points'!S35</f>
        <v>0</v>
      </c>
      <c r="I30" s="1">
        <f>'2026 Particiaption Points'!T35</f>
        <v>0</v>
      </c>
      <c r="J30" s="219">
        <f>'2026 Particiaption Points'!U35</f>
        <v>0</v>
      </c>
    </row>
    <row r="31" spans="1:10">
      <c r="A31" s="220" t="s">
        <v>89</v>
      </c>
      <c r="B31" s="214" t="s">
        <v>58</v>
      </c>
      <c r="C31" s="1">
        <f>'2026 Particiaption Points'!N36</f>
        <v>3</v>
      </c>
      <c r="D31" s="1">
        <f>'2026 Particiaption Points'!O36</f>
        <v>1</v>
      </c>
      <c r="E31" s="1">
        <f>'2026 Particiaption Points'!P36</f>
        <v>0</v>
      </c>
      <c r="F31" s="1">
        <f>'2026 Particiaption Points'!Q36</f>
        <v>0</v>
      </c>
      <c r="G31" s="1">
        <f>'2026 Particiaption Points'!R36</f>
        <v>0</v>
      </c>
      <c r="H31" s="1">
        <f>'2026 Particiaption Points'!S36</f>
        <v>0</v>
      </c>
      <c r="I31" s="1">
        <f>'2026 Particiaption Points'!T36</f>
        <v>0</v>
      </c>
      <c r="J31" s="219">
        <f>'2026 Particiaption Points'!U36</f>
        <v>37</v>
      </c>
    </row>
    <row r="32" spans="1:10">
      <c r="A32" s="220" t="s">
        <v>89</v>
      </c>
      <c r="B32" s="214" t="s">
        <v>90</v>
      </c>
      <c r="C32" s="1">
        <f>'2026 Particiaption Points'!N37</f>
        <v>2</v>
      </c>
      <c r="D32" s="1">
        <f>'2026 Particiaption Points'!O37</f>
        <v>0</v>
      </c>
      <c r="E32" s="1">
        <f>'2026 Particiaption Points'!P37</f>
        <v>0</v>
      </c>
      <c r="F32" s="1">
        <f>'2026 Particiaption Points'!Q37</f>
        <v>0</v>
      </c>
      <c r="G32" s="1">
        <f>'2026 Particiaption Points'!R37</f>
        <v>0</v>
      </c>
      <c r="H32" s="1">
        <f>'2026 Particiaption Points'!S37</f>
        <v>0</v>
      </c>
      <c r="I32" s="1">
        <f>'2026 Particiaption Points'!T37</f>
        <v>0</v>
      </c>
      <c r="J32" s="219">
        <f>'2026 Particiaption Points'!U37</f>
        <v>0</v>
      </c>
    </row>
    <row r="33" spans="1:10">
      <c r="A33" s="220" t="s">
        <v>91</v>
      </c>
      <c r="B33" s="214" t="s">
        <v>92</v>
      </c>
      <c r="C33" s="1">
        <f>'2026 Particiaption Points'!N38</f>
        <v>0</v>
      </c>
      <c r="D33" s="1">
        <f>'2026 Particiaption Points'!O38</f>
        <v>0</v>
      </c>
      <c r="E33" s="1">
        <f>'2026 Particiaption Points'!P38</f>
        <v>0</v>
      </c>
      <c r="F33" s="1">
        <f>'2026 Particiaption Points'!Q38</f>
        <v>0</v>
      </c>
      <c r="G33" s="1">
        <f>'2026 Particiaption Points'!R38</f>
        <v>0</v>
      </c>
      <c r="H33" s="1">
        <f>'2026 Particiaption Points'!S38</f>
        <v>0</v>
      </c>
      <c r="I33" s="1">
        <f>'2026 Particiaption Points'!T38</f>
        <v>0</v>
      </c>
      <c r="J33" s="219">
        <f>'2026 Particiaption Points'!U38</f>
        <v>0</v>
      </c>
    </row>
    <row r="34" spans="1:10">
      <c r="A34" s="220" t="s">
        <v>93</v>
      </c>
      <c r="B34" s="214" t="s">
        <v>94</v>
      </c>
      <c r="C34" s="1">
        <f>'2026 Particiaption Points'!N39</f>
        <v>0</v>
      </c>
      <c r="D34" s="1">
        <f>'2026 Particiaption Points'!O39</f>
        <v>0</v>
      </c>
      <c r="E34" s="1">
        <f>'2026 Particiaption Points'!P39</f>
        <v>0</v>
      </c>
      <c r="F34" s="1">
        <f>'2026 Particiaption Points'!Q39</f>
        <v>0</v>
      </c>
      <c r="G34" s="1">
        <f>'2026 Particiaption Points'!R39</f>
        <v>0</v>
      </c>
      <c r="H34" s="1">
        <f>'2026 Particiaption Points'!S39</f>
        <v>0</v>
      </c>
      <c r="I34" s="1">
        <f>'2026 Particiaption Points'!T39</f>
        <v>0</v>
      </c>
      <c r="J34" s="219">
        <f>'2026 Particiaption Points'!U39</f>
        <v>0</v>
      </c>
    </row>
    <row r="35" spans="1:10">
      <c r="A35" s="220" t="s">
        <v>95</v>
      </c>
      <c r="B35" s="214" t="s">
        <v>96</v>
      </c>
      <c r="C35" s="1">
        <f>'2026 Particiaption Points'!N40</f>
        <v>0</v>
      </c>
      <c r="D35" s="1">
        <f>'2026 Particiaption Points'!O40</f>
        <v>0</v>
      </c>
      <c r="E35" s="1">
        <f>'2026 Particiaption Points'!P40</f>
        <v>0</v>
      </c>
      <c r="F35" s="1">
        <f>'2026 Particiaption Points'!Q40</f>
        <v>0</v>
      </c>
      <c r="G35" s="1">
        <f>'2026 Particiaption Points'!R40</f>
        <v>0</v>
      </c>
      <c r="H35" s="1">
        <f>'2026 Particiaption Points'!S40</f>
        <v>0</v>
      </c>
      <c r="I35" s="1">
        <f>'2026 Particiaption Points'!T40</f>
        <v>0</v>
      </c>
      <c r="J35" s="219">
        <f>'2026 Particiaption Points'!U40</f>
        <v>0</v>
      </c>
    </row>
    <row r="36" spans="1:10">
      <c r="A36" s="220" t="s">
        <v>97</v>
      </c>
      <c r="B36" s="214" t="s">
        <v>98</v>
      </c>
      <c r="C36" s="1">
        <f>'2026 Particiaption Points'!N41</f>
        <v>0</v>
      </c>
      <c r="D36" s="1">
        <f>'2026 Particiaption Points'!O41</f>
        <v>0</v>
      </c>
      <c r="E36" s="1">
        <f>'2026 Particiaption Points'!P41</f>
        <v>0</v>
      </c>
      <c r="F36" s="1">
        <f>'2026 Particiaption Points'!Q41</f>
        <v>0</v>
      </c>
      <c r="G36" s="1">
        <f>'2026 Particiaption Points'!R41</f>
        <v>0</v>
      </c>
      <c r="H36" s="1">
        <f>'2026 Particiaption Points'!S41</f>
        <v>0</v>
      </c>
      <c r="I36" s="1">
        <f>'2026 Particiaption Points'!T41</f>
        <v>0</v>
      </c>
      <c r="J36" s="219">
        <f>'2026 Particiaption Points'!U41</f>
        <v>0</v>
      </c>
    </row>
    <row r="37" spans="1:10">
      <c r="A37" s="220" t="s">
        <v>97</v>
      </c>
      <c r="B37" s="214" t="s">
        <v>99</v>
      </c>
      <c r="C37" s="1">
        <f>'2026 Particiaption Points'!N42</f>
        <v>0</v>
      </c>
      <c r="D37" s="1">
        <f>'2026 Particiaption Points'!O42</f>
        <v>0</v>
      </c>
      <c r="E37" s="1">
        <f>'2026 Particiaption Points'!P42</f>
        <v>0</v>
      </c>
      <c r="F37" s="1">
        <f>'2026 Particiaption Points'!Q42</f>
        <v>0</v>
      </c>
      <c r="G37" s="1">
        <f>'2026 Particiaption Points'!R42</f>
        <v>0</v>
      </c>
      <c r="H37" s="1">
        <f>'2026 Particiaption Points'!S42</f>
        <v>0</v>
      </c>
      <c r="I37" s="1">
        <f>'2026 Particiaption Points'!T42</f>
        <v>0</v>
      </c>
      <c r="J37" s="219">
        <f>'2026 Particiaption Points'!U42</f>
        <v>0</v>
      </c>
    </row>
    <row r="38" spans="1:10">
      <c r="A38" s="220" t="s">
        <v>100</v>
      </c>
      <c r="B38" s="214" t="s">
        <v>94</v>
      </c>
      <c r="C38" s="1">
        <f>'2026 Particiaption Points'!N43</f>
        <v>1</v>
      </c>
      <c r="D38" s="1">
        <f>'2026 Particiaption Points'!O43</f>
        <v>0</v>
      </c>
      <c r="E38" s="1">
        <f>'2026 Particiaption Points'!P43</f>
        <v>0</v>
      </c>
      <c r="F38" s="1">
        <f>'2026 Particiaption Points'!Q43</f>
        <v>0</v>
      </c>
      <c r="G38" s="1">
        <f>'2026 Particiaption Points'!R43</f>
        <v>0</v>
      </c>
      <c r="H38" s="1">
        <f>'2026 Particiaption Points'!S43</f>
        <v>0</v>
      </c>
      <c r="I38" s="1">
        <f>'2026 Particiaption Points'!T43</f>
        <v>0</v>
      </c>
      <c r="J38" s="219">
        <f>'2026 Particiaption Points'!U43</f>
        <v>0</v>
      </c>
    </row>
    <row r="39" spans="1:10">
      <c r="A39" s="220" t="s">
        <v>101</v>
      </c>
      <c r="B39" s="214" t="s">
        <v>102</v>
      </c>
      <c r="C39" s="1">
        <f>'2026 Particiaption Points'!N44</f>
        <v>1</v>
      </c>
      <c r="D39" s="1">
        <f>'2026 Particiaption Points'!O44</f>
        <v>0</v>
      </c>
      <c r="E39" s="1">
        <f>'2026 Particiaption Points'!P44</f>
        <v>0</v>
      </c>
      <c r="F39" s="1">
        <f>'2026 Particiaption Points'!Q44</f>
        <v>0</v>
      </c>
      <c r="G39" s="1">
        <f>'2026 Particiaption Points'!R44</f>
        <v>0</v>
      </c>
      <c r="H39" s="1">
        <f>'2026 Particiaption Points'!S44</f>
        <v>0</v>
      </c>
      <c r="I39" s="1">
        <f>'2026 Particiaption Points'!T44</f>
        <v>0</v>
      </c>
      <c r="J39" s="219">
        <f>'2026 Particiaption Points'!U44</f>
        <v>0</v>
      </c>
    </row>
    <row r="40" spans="1:10">
      <c r="A40" s="220" t="s">
        <v>101</v>
      </c>
      <c r="B40" s="214" t="s">
        <v>103</v>
      </c>
      <c r="C40" s="1">
        <f>'2026 Particiaption Points'!N45</f>
        <v>4</v>
      </c>
      <c r="D40" s="1">
        <f>'2026 Particiaption Points'!O45</f>
        <v>1</v>
      </c>
      <c r="E40" s="1">
        <f>'2026 Particiaption Points'!P45</f>
        <v>0</v>
      </c>
      <c r="F40" s="1">
        <f>'2026 Particiaption Points'!Q45</f>
        <v>1</v>
      </c>
      <c r="G40" s="1">
        <f>'2026 Particiaption Points'!R45</f>
        <v>0</v>
      </c>
      <c r="H40" s="1">
        <f>'2026 Particiaption Points'!S45</f>
        <v>0</v>
      </c>
      <c r="I40" s="1">
        <f>'2026 Particiaption Points'!T45</f>
        <v>0</v>
      </c>
      <c r="J40" s="219">
        <f>'2026 Particiaption Points'!U45</f>
        <v>37</v>
      </c>
    </row>
    <row r="41" spans="1:10">
      <c r="A41" s="220" t="s">
        <v>101</v>
      </c>
      <c r="B41" s="214" t="s">
        <v>104</v>
      </c>
      <c r="C41" s="1">
        <f>'2026 Particiaption Points'!N46</f>
        <v>0</v>
      </c>
      <c r="D41" s="1">
        <f>'2026 Particiaption Points'!O46</f>
        <v>0</v>
      </c>
      <c r="E41" s="1">
        <f>'2026 Particiaption Points'!P46</f>
        <v>0</v>
      </c>
      <c r="F41" s="1">
        <f>'2026 Particiaption Points'!Q46</f>
        <v>0</v>
      </c>
      <c r="G41" s="1">
        <f>'2026 Particiaption Points'!R46</f>
        <v>0</v>
      </c>
      <c r="H41" s="1">
        <f>'2026 Particiaption Points'!S46</f>
        <v>0</v>
      </c>
      <c r="I41" s="1">
        <f>'2026 Particiaption Points'!T46</f>
        <v>0</v>
      </c>
      <c r="J41" s="219">
        <f>'2026 Particiaption Points'!U46</f>
        <v>0</v>
      </c>
    </row>
    <row r="42" spans="1:10">
      <c r="A42" s="220" t="s">
        <v>105</v>
      </c>
      <c r="B42" s="214" t="s">
        <v>106</v>
      </c>
      <c r="C42" s="1">
        <f>'2026 Particiaption Points'!N48</f>
        <v>2</v>
      </c>
      <c r="D42" s="1">
        <f>'2026 Particiaption Points'!O48</f>
        <v>0</v>
      </c>
      <c r="E42" s="1">
        <f>'2026 Particiaption Points'!P48</f>
        <v>0</v>
      </c>
      <c r="F42" s="1">
        <f>'2026 Particiaption Points'!Q48</f>
        <v>0</v>
      </c>
      <c r="G42" s="1">
        <f>'2026 Particiaption Points'!R48</f>
        <v>0</v>
      </c>
      <c r="H42" s="1">
        <f>'2026 Particiaption Points'!S48</f>
        <v>0</v>
      </c>
      <c r="I42" s="1">
        <f>'2026 Particiaption Points'!T48</f>
        <v>0</v>
      </c>
      <c r="J42" s="219">
        <f>'2026 Particiaption Points'!U48</f>
        <v>0</v>
      </c>
    </row>
    <row r="43" spans="1:10">
      <c r="A43" s="220" t="s">
        <v>107</v>
      </c>
      <c r="B43" s="214" t="s">
        <v>108</v>
      </c>
      <c r="C43" s="1">
        <f>'2026 Particiaption Points'!N49</f>
        <v>4</v>
      </c>
      <c r="D43" s="1">
        <f>'2026 Particiaption Points'!O49</f>
        <v>1</v>
      </c>
      <c r="E43" s="1">
        <f>'2026 Particiaption Points'!P49</f>
        <v>0</v>
      </c>
      <c r="F43" s="1">
        <f>'2026 Particiaption Points'!Q49</f>
        <v>1</v>
      </c>
      <c r="G43" s="1">
        <f>'2026 Particiaption Points'!R49</f>
        <v>0</v>
      </c>
      <c r="H43" s="1">
        <f>'2026 Particiaption Points'!S49</f>
        <v>0</v>
      </c>
      <c r="I43" s="1">
        <f>'2026 Particiaption Points'!T49</f>
        <v>0</v>
      </c>
      <c r="J43" s="219">
        <f>'2026 Particiaption Points'!U49</f>
        <v>37</v>
      </c>
    </row>
    <row r="44" spans="1:10">
      <c r="A44" s="220" t="s">
        <v>107</v>
      </c>
      <c r="B44" s="214" t="s">
        <v>109</v>
      </c>
      <c r="C44" s="1">
        <f>'2026 Particiaption Points'!N50</f>
        <v>0</v>
      </c>
      <c r="D44" s="1">
        <f>'2026 Particiaption Points'!O50</f>
        <v>0</v>
      </c>
      <c r="E44" s="1">
        <f>'2026 Particiaption Points'!P50</f>
        <v>0</v>
      </c>
      <c r="F44" s="1">
        <f>'2026 Particiaption Points'!Q50</f>
        <v>0</v>
      </c>
      <c r="G44" s="1">
        <f>'2026 Particiaption Points'!R50</f>
        <v>0</v>
      </c>
      <c r="H44" s="1">
        <f>'2026 Particiaption Points'!S50</f>
        <v>0</v>
      </c>
      <c r="I44" s="1">
        <f>'2026 Particiaption Points'!T50</f>
        <v>0</v>
      </c>
      <c r="J44" s="219">
        <f>'2026 Particiaption Points'!U50</f>
        <v>0</v>
      </c>
    </row>
    <row r="45" spans="1:10">
      <c r="A45" s="220" t="s">
        <v>110</v>
      </c>
      <c r="B45" s="214" t="s">
        <v>64</v>
      </c>
      <c r="C45" s="1">
        <f>'2026 Particiaption Points'!N51</f>
        <v>3</v>
      </c>
      <c r="D45" s="1">
        <f>'2026 Particiaption Points'!O51</f>
        <v>1</v>
      </c>
      <c r="E45" s="1">
        <f>'2026 Particiaption Points'!P51</f>
        <v>0</v>
      </c>
      <c r="F45" s="1">
        <f>'2026 Particiaption Points'!Q51</f>
        <v>0</v>
      </c>
      <c r="G45" s="1">
        <f>'2026 Particiaption Points'!R51</f>
        <v>0</v>
      </c>
      <c r="H45" s="1">
        <f>'2026 Particiaption Points'!S51</f>
        <v>0</v>
      </c>
      <c r="I45" s="1">
        <f>'2026 Particiaption Points'!T51</f>
        <v>0</v>
      </c>
      <c r="J45" s="219">
        <f>'2026 Particiaption Points'!U51</f>
        <v>37</v>
      </c>
    </row>
    <row r="46" spans="1:10">
      <c r="A46" s="220" t="s">
        <v>111</v>
      </c>
      <c r="B46" s="214" t="s">
        <v>49</v>
      </c>
      <c r="C46" s="1">
        <f>'2026 Particiaption Points'!N52</f>
        <v>0</v>
      </c>
      <c r="D46" s="1">
        <f>'2026 Particiaption Points'!O52</f>
        <v>0</v>
      </c>
      <c r="E46" s="1">
        <f>'2026 Particiaption Points'!P52</f>
        <v>0</v>
      </c>
      <c r="F46" s="1">
        <f>'2026 Particiaption Points'!Q52</f>
        <v>0</v>
      </c>
      <c r="G46" s="1">
        <f>'2026 Particiaption Points'!R52</f>
        <v>0</v>
      </c>
      <c r="H46" s="1">
        <f>'2026 Particiaption Points'!S52</f>
        <v>0</v>
      </c>
      <c r="I46" s="1">
        <f>'2026 Particiaption Points'!T52</f>
        <v>0</v>
      </c>
      <c r="J46" s="219">
        <f>'2026 Particiaption Points'!U52</f>
        <v>0</v>
      </c>
    </row>
    <row r="47" spans="1:10">
      <c r="A47" s="220" t="s">
        <v>112</v>
      </c>
      <c r="B47" s="214" t="s">
        <v>113</v>
      </c>
      <c r="C47" s="1">
        <f>'2026 Particiaption Points'!N53</f>
        <v>0</v>
      </c>
      <c r="D47" s="1">
        <f>'2026 Particiaption Points'!O53</f>
        <v>0</v>
      </c>
      <c r="E47" s="1">
        <f>'2026 Particiaption Points'!P53</f>
        <v>0</v>
      </c>
      <c r="F47" s="1">
        <f>'2026 Particiaption Points'!Q53</f>
        <v>0</v>
      </c>
      <c r="G47" s="1">
        <f>'2026 Particiaption Points'!R53</f>
        <v>0</v>
      </c>
      <c r="H47" s="1">
        <f>'2026 Particiaption Points'!S53</f>
        <v>0</v>
      </c>
      <c r="I47" s="1">
        <f>'2026 Particiaption Points'!T53</f>
        <v>0</v>
      </c>
      <c r="J47" s="219">
        <f>'2026 Particiaption Points'!U53</f>
        <v>0</v>
      </c>
    </row>
    <row r="48" spans="1:10">
      <c r="A48" s="220" t="s">
        <v>112</v>
      </c>
      <c r="B48" s="214" t="s">
        <v>114</v>
      </c>
      <c r="C48" s="1">
        <f>'2026 Particiaption Points'!N54</f>
        <v>2</v>
      </c>
      <c r="D48" s="1">
        <f>'2026 Particiaption Points'!O54</f>
        <v>1</v>
      </c>
      <c r="E48" s="1">
        <f>'2026 Particiaption Points'!P54</f>
        <v>0</v>
      </c>
      <c r="F48" s="1">
        <f>'2026 Particiaption Points'!Q54</f>
        <v>0</v>
      </c>
      <c r="G48" s="1">
        <f>'2026 Particiaption Points'!R54</f>
        <v>0</v>
      </c>
      <c r="H48" s="1">
        <f>'2026 Particiaption Points'!S54</f>
        <v>0</v>
      </c>
      <c r="I48" s="1">
        <f>'2026 Particiaption Points'!T54</f>
        <v>0</v>
      </c>
      <c r="J48" s="219">
        <f>'2026 Particiaption Points'!U54</f>
        <v>37</v>
      </c>
    </row>
    <row r="49" spans="1:10">
      <c r="A49" s="220" t="s">
        <v>115</v>
      </c>
      <c r="B49" s="214" t="s">
        <v>116</v>
      </c>
      <c r="C49" s="1">
        <f>'2026 Particiaption Points'!N55</f>
        <v>0</v>
      </c>
      <c r="D49" s="1">
        <f>'2026 Particiaption Points'!O55</f>
        <v>0</v>
      </c>
      <c r="E49" s="1">
        <f>'2026 Particiaption Points'!P55</f>
        <v>0</v>
      </c>
      <c r="F49" s="1">
        <f>'2026 Particiaption Points'!Q55</f>
        <v>0</v>
      </c>
      <c r="G49" s="1">
        <f>'2026 Particiaption Points'!R55</f>
        <v>0</v>
      </c>
      <c r="H49" s="1">
        <f>'2026 Particiaption Points'!S55</f>
        <v>0</v>
      </c>
      <c r="I49" s="1">
        <f>'2026 Particiaption Points'!T55</f>
        <v>0</v>
      </c>
      <c r="J49" s="219">
        <f>'2026 Particiaption Points'!U55</f>
        <v>0</v>
      </c>
    </row>
    <row r="50" spans="1:10">
      <c r="A50" s="220" t="s">
        <v>117</v>
      </c>
      <c r="B50" s="214" t="s">
        <v>118</v>
      </c>
      <c r="C50" s="1">
        <f>'2026 Particiaption Points'!N56</f>
        <v>0</v>
      </c>
      <c r="D50" s="1">
        <f>'2026 Particiaption Points'!O56</f>
        <v>0</v>
      </c>
      <c r="E50" s="1">
        <f>'2026 Particiaption Points'!P56</f>
        <v>0</v>
      </c>
      <c r="F50" s="1">
        <f>'2026 Particiaption Points'!Q56</f>
        <v>0</v>
      </c>
      <c r="G50" s="1">
        <f>'2026 Particiaption Points'!R56</f>
        <v>0</v>
      </c>
      <c r="H50" s="1">
        <f>'2026 Particiaption Points'!S56</f>
        <v>0</v>
      </c>
      <c r="I50" s="1">
        <f>'2026 Particiaption Points'!T56</f>
        <v>0</v>
      </c>
      <c r="J50" s="219">
        <f>'2026 Particiaption Points'!U56</f>
        <v>0</v>
      </c>
    </row>
    <row r="51" spans="1:10">
      <c r="A51" s="220" t="s">
        <v>119</v>
      </c>
      <c r="B51" s="214" t="s">
        <v>120</v>
      </c>
      <c r="C51" s="1">
        <f>'2026 Particiaption Points'!N57</f>
        <v>0</v>
      </c>
      <c r="D51" s="1">
        <f>'2026 Particiaption Points'!O57</f>
        <v>0</v>
      </c>
      <c r="E51" s="1">
        <f>'2026 Particiaption Points'!P57</f>
        <v>0</v>
      </c>
      <c r="F51" s="1">
        <f>'2026 Particiaption Points'!Q57</f>
        <v>0</v>
      </c>
      <c r="G51" s="1">
        <f>'2026 Particiaption Points'!R57</f>
        <v>0</v>
      </c>
      <c r="H51" s="1">
        <f>'2026 Particiaption Points'!S57</f>
        <v>0</v>
      </c>
      <c r="I51" s="1">
        <f>'2026 Particiaption Points'!T57</f>
        <v>0</v>
      </c>
      <c r="J51" s="219">
        <f>'2026 Particiaption Points'!U57</f>
        <v>0</v>
      </c>
    </row>
    <row r="52" spans="1:10">
      <c r="A52" s="220" t="s">
        <v>121</v>
      </c>
      <c r="B52" s="214" t="s">
        <v>122</v>
      </c>
      <c r="C52" s="1">
        <f>'2026 Particiaption Points'!N58</f>
        <v>0</v>
      </c>
      <c r="D52" s="1">
        <f>'2026 Particiaption Points'!O58</f>
        <v>0</v>
      </c>
      <c r="E52" s="1">
        <f>'2026 Particiaption Points'!P58</f>
        <v>0</v>
      </c>
      <c r="F52" s="1">
        <f>'2026 Particiaption Points'!Q58</f>
        <v>0</v>
      </c>
      <c r="G52" s="1">
        <f>'2026 Particiaption Points'!R58</f>
        <v>0</v>
      </c>
      <c r="H52" s="1">
        <f>'2026 Particiaption Points'!S58</f>
        <v>0</v>
      </c>
      <c r="I52" s="1">
        <f>'2026 Particiaption Points'!T58</f>
        <v>0</v>
      </c>
      <c r="J52" s="219">
        <f>'2026 Particiaption Points'!U58</f>
        <v>0</v>
      </c>
    </row>
    <row r="53" spans="1:10">
      <c r="A53" s="220" t="s">
        <v>123</v>
      </c>
      <c r="B53" s="214" t="s">
        <v>124</v>
      </c>
      <c r="C53" s="1">
        <f>'2026 Particiaption Points'!N59</f>
        <v>0</v>
      </c>
      <c r="D53" s="1">
        <f>'2026 Particiaption Points'!O59</f>
        <v>0</v>
      </c>
      <c r="E53" s="1">
        <f>'2026 Particiaption Points'!P59</f>
        <v>0</v>
      </c>
      <c r="F53" s="1">
        <f>'2026 Particiaption Points'!Q59</f>
        <v>0</v>
      </c>
      <c r="G53" s="1">
        <f>'2026 Particiaption Points'!R59</f>
        <v>0</v>
      </c>
      <c r="H53" s="1">
        <f>'2026 Particiaption Points'!S59</f>
        <v>0</v>
      </c>
      <c r="I53" s="1">
        <f>'2026 Particiaption Points'!T59</f>
        <v>0</v>
      </c>
      <c r="J53" s="219">
        <f>'2026 Particiaption Points'!U59</f>
        <v>0</v>
      </c>
    </row>
    <row r="54" spans="1:10">
      <c r="A54" s="220" t="s">
        <v>125</v>
      </c>
      <c r="B54" s="214" t="s">
        <v>46</v>
      </c>
      <c r="C54" s="1">
        <f>'2026 Particiaption Points'!N60</f>
        <v>0</v>
      </c>
      <c r="D54" s="1">
        <f>'2026 Particiaption Points'!O60</f>
        <v>0</v>
      </c>
      <c r="E54" s="1">
        <f>'2026 Particiaption Points'!P60</f>
        <v>0</v>
      </c>
      <c r="F54" s="1">
        <f>'2026 Particiaption Points'!Q60</f>
        <v>0</v>
      </c>
      <c r="G54" s="1">
        <f>'2026 Particiaption Points'!R60</f>
        <v>0</v>
      </c>
      <c r="H54" s="1">
        <f>'2026 Particiaption Points'!S60</f>
        <v>0</v>
      </c>
      <c r="I54" s="1">
        <f>'2026 Particiaption Points'!T60</f>
        <v>0</v>
      </c>
      <c r="J54" s="219">
        <f>'2026 Particiaption Points'!U60</f>
        <v>0</v>
      </c>
    </row>
    <row r="55" spans="1:10">
      <c r="A55" s="220" t="s">
        <v>126</v>
      </c>
      <c r="B55" s="214" t="s">
        <v>51</v>
      </c>
      <c r="C55" s="1">
        <f>'2026 Particiaption Points'!N62</f>
        <v>0</v>
      </c>
      <c r="D55" s="1">
        <f>'2026 Particiaption Points'!O62</f>
        <v>0</v>
      </c>
      <c r="E55" s="1">
        <f>'2026 Particiaption Points'!P62</f>
        <v>0</v>
      </c>
      <c r="F55" s="1">
        <f>'2026 Particiaption Points'!Q62</f>
        <v>0</v>
      </c>
      <c r="G55" s="1">
        <f>'2026 Particiaption Points'!R62</f>
        <v>0</v>
      </c>
      <c r="H55" s="1">
        <f>'2026 Particiaption Points'!S62</f>
        <v>0</v>
      </c>
      <c r="I55" s="1">
        <f>'2026 Particiaption Points'!T62</f>
        <v>0</v>
      </c>
      <c r="J55" s="219">
        <f>'2026 Particiaption Points'!U62</f>
        <v>0</v>
      </c>
    </row>
    <row r="56" spans="1:10">
      <c r="A56" s="218" t="s">
        <v>127</v>
      </c>
      <c r="B56" s="1" t="s">
        <v>108</v>
      </c>
      <c r="C56" s="1">
        <f>'2026 Particiaption Points'!N63</f>
        <v>0</v>
      </c>
      <c r="D56" s="1">
        <f>'2026 Particiaption Points'!O63</f>
        <v>0</v>
      </c>
      <c r="E56" s="1">
        <f>'2026 Particiaption Points'!P63</f>
        <v>0</v>
      </c>
      <c r="F56" s="1">
        <f>'2026 Particiaption Points'!Q63</f>
        <v>0</v>
      </c>
      <c r="G56" s="1">
        <f>'2026 Particiaption Points'!R63</f>
        <v>0</v>
      </c>
      <c r="H56" s="1">
        <f>'2026 Particiaption Points'!S63</f>
        <v>0</v>
      </c>
      <c r="I56" s="1">
        <f>'2026 Particiaption Points'!T63</f>
        <v>0</v>
      </c>
      <c r="J56" s="219">
        <f>'2026 Particiaption Points'!U63</f>
        <v>0</v>
      </c>
    </row>
    <row r="57" spans="1:10">
      <c r="A57" s="220" t="s">
        <v>128</v>
      </c>
      <c r="B57" s="214" t="s">
        <v>124</v>
      </c>
      <c r="C57" s="1">
        <f>'2026 Particiaption Points'!N64</f>
        <v>0</v>
      </c>
      <c r="D57" s="1">
        <f>'2026 Particiaption Points'!O64</f>
        <v>0</v>
      </c>
      <c r="E57" s="1">
        <f>'2026 Particiaption Points'!P64</f>
        <v>0</v>
      </c>
      <c r="F57" s="1">
        <f>'2026 Particiaption Points'!Q64</f>
        <v>0</v>
      </c>
      <c r="G57" s="1">
        <f>'2026 Particiaption Points'!R64</f>
        <v>0</v>
      </c>
      <c r="H57" s="1">
        <f>'2026 Particiaption Points'!S64</f>
        <v>0</v>
      </c>
      <c r="I57" s="1">
        <f>'2026 Particiaption Points'!T64</f>
        <v>0</v>
      </c>
      <c r="J57" s="219">
        <f>'2026 Particiaption Points'!U64</f>
        <v>0</v>
      </c>
    </row>
    <row r="58" spans="1:10">
      <c r="A58" s="220" t="s">
        <v>129</v>
      </c>
      <c r="B58" s="214" t="s">
        <v>130</v>
      </c>
      <c r="C58" s="1">
        <f>'2026 Particiaption Points'!N65</f>
        <v>1</v>
      </c>
      <c r="D58" s="1">
        <f>'2026 Particiaption Points'!O65</f>
        <v>0</v>
      </c>
      <c r="E58" s="1">
        <f>'2026 Particiaption Points'!P65</f>
        <v>0</v>
      </c>
      <c r="F58" s="1">
        <f>'2026 Particiaption Points'!Q65</f>
        <v>0</v>
      </c>
      <c r="G58" s="1">
        <f>'2026 Particiaption Points'!R65</f>
        <v>0</v>
      </c>
      <c r="H58" s="1">
        <f>'2026 Particiaption Points'!S65</f>
        <v>0</v>
      </c>
      <c r="I58" s="1">
        <f>'2026 Particiaption Points'!T65</f>
        <v>0</v>
      </c>
      <c r="J58" s="219">
        <f>'2026 Particiaption Points'!U65</f>
        <v>0</v>
      </c>
    </row>
    <row r="59" spans="1:10">
      <c r="A59" s="220" t="s">
        <v>131</v>
      </c>
      <c r="B59" s="214" t="s">
        <v>104</v>
      </c>
      <c r="C59" s="1">
        <f>'2026 Particiaption Points'!N66</f>
        <v>3</v>
      </c>
      <c r="D59" s="1">
        <f>'2026 Particiaption Points'!O66</f>
        <v>1</v>
      </c>
      <c r="E59" s="1">
        <f>'2026 Particiaption Points'!P66</f>
        <v>0</v>
      </c>
      <c r="F59" s="1">
        <f>'2026 Particiaption Points'!Q66</f>
        <v>0</v>
      </c>
      <c r="G59" s="1">
        <f>'2026 Particiaption Points'!R66</f>
        <v>0</v>
      </c>
      <c r="H59" s="1">
        <f>'2026 Particiaption Points'!S66</f>
        <v>0</v>
      </c>
      <c r="I59" s="1">
        <f>'2026 Particiaption Points'!T66</f>
        <v>0</v>
      </c>
      <c r="J59" s="219">
        <f>'2026 Particiaption Points'!U66</f>
        <v>37</v>
      </c>
    </row>
    <row r="60" spans="1:10">
      <c r="A60" s="220" t="s">
        <v>132</v>
      </c>
      <c r="B60" s="214" t="s">
        <v>133</v>
      </c>
      <c r="C60" s="1">
        <f>'2026 Particiaption Points'!N67</f>
        <v>0</v>
      </c>
      <c r="D60" s="1">
        <f>'2026 Particiaption Points'!O67</f>
        <v>0</v>
      </c>
      <c r="E60" s="1">
        <f>'2026 Particiaption Points'!P67</f>
        <v>0</v>
      </c>
      <c r="F60" s="1">
        <f>'2026 Particiaption Points'!Q67</f>
        <v>0</v>
      </c>
      <c r="G60" s="1">
        <f>'2026 Particiaption Points'!R67</f>
        <v>0</v>
      </c>
      <c r="H60" s="1">
        <f>'2026 Particiaption Points'!S67</f>
        <v>0</v>
      </c>
      <c r="I60" s="1">
        <f>'2026 Particiaption Points'!T67</f>
        <v>0</v>
      </c>
      <c r="J60" s="219">
        <f>'2026 Particiaption Points'!U67</f>
        <v>0</v>
      </c>
    </row>
    <row r="61" spans="1:10">
      <c r="A61" s="220" t="s">
        <v>134</v>
      </c>
      <c r="B61" s="214" t="s">
        <v>62</v>
      </c>
      <c r="C61" s="1">
        <f>'2026 Particiaption Points'!N68</f>
        <v>3</v>
      </c>
      <c r="D61" s="1">
        <f>'2026 Particiaption Points'!O68</f>
        <v>1</v>
      </c>
      <c r="E61" s="1">
        <f>'2026 Particiaption Points'!P68</f>
        <v>0</v>
      </c>
      <c r="F61" s="1">
        <f>'2026 Particiaption Points'!Q68</f>
        <v>0</v>
      </c>
      <c r="G61" s="1">
        <f>'2026 Particiaption Points'!R68</f>
        <v>0</v>
      </c>
      <c r="H61" s="1">
        <f>'2026 Particiaption Points'!S68</f>
        <v>0</v>
      </c>
      <c r="I61" s="1">
        <f>'2026 Particiaption Points'!T68</f>
        <v>0</v>
      </c>
      <c r="J61" s="219">
        <f>'2026 Particiaption Points'!U68</f>
        <v>37</v>
      </c>
    </row>
    <row r="62" spans="1:10">
      <c r="A62" s="220" t="s">
        <v>135</v>
      </c>
      <c r="B62" s="214" t="s">
        <v>136</v>
      </c>
      <c r="C62" s="1">
        <f>'2026 Particiaption Points'!N69</f>
        <v>0</v>
      </c>
      <c r="D62" s="1">
        <f>'2026 Particiaption Points'!O69</f>
        <v>0</v>
      </c>
      <c r="E62" s="1">
        <f>'2026 Particiaption Points'!P69</f>
        <v>0</v>
      </c>
      <c r="F62" s="1">
        <f>'2026 Particiaption Points'!Q69</f>
        <v>0</v>
      </c>
      <c r="G62" s="1">
        <f>'2026 Particiaption Points'!R69</f>
        <v>0</v>
      </c>
      <c r="H62" s="1">
        <f>'2026 Particiaption Points'!S69</f>
        <v>0</v>
      </c>
      <c r="I62" s="1">
        <f>'2026 Particiaption Points'!T69</f>
        <v>0</v>
      </c>
      <c r="J62" s="219">
        <f>'2026 Particiaption Points'!U69</f>
        <v>0</v>
      </c>
    </row>
    <row r="63" spans="1:10">
      <c r="A63" s="220" t="s">
        <v>137</v>
      </c>
      <c r="B63" s="214" t="s">
        <v>138</v>
      </c>
      <c r="C63" s="1">
        <f>'2026 Particiaption Points'!N70</f>
        <v>1</v>
      </c>
      <c r="D63" s="1">
        <f>'2026 Particiaption Points'!O70</f>
        <v>0</v>
      </c>
      <c r="E63" s="1">
        <f>'2026 Particiaption Points'!P70</f>
        <v>0</v>
      </c>
      <c r="F63" s="1">
        <f>'2026 Particiaption Points'!Q70</f>
        <v>0</v>
      </c>
      <c r="G63" s="1">
        <f>'2026 Particiaption Points'!R70</f>
        <v>0</v>
      </c>
      <c r="H63" s="1">
        <f>'2026 Particiaption Points'!S70</f>
        <v>0</v>
      </c>
      <c r="I63" s="1">
        <f>'2026 Particiaption Points'!T70</f>
        <v>0</v>
      </c>
      <c r="J63" s="219">
        <f>'2026 Particiaption Points'!U70</f>
        <v>0</v>
      </c>
    </row>
    <row r="64" spans="1:10">
      <c r="A64" s="218" t="s">
        <v>139</v>
      </c>
      <c r="B64" s="1" t="s">
        <v>140</v>
      </c>
      <c r="C64" s="1">
        <f>'2026 Particiaption Points'!N71</f>
        <v>1</v>
      </c>
      <c r="D64" s="1">
        <f>'2026 Particiaption Points'!O71</f>
        <v>0</v>
      </c>
      <c r="E64" s="1">
        <f>'2026 Particiaption Points'!P71</f>
        <v>0</v>
      </c>
      <c r="F64" s="1">
        <f>'2026 Particiaption Points'!Q71</f>
        <v>0</v>
      </c>
      <c r="G64" s="1">
        <f>'2026 Particiaption Points'!R71</f>
        <v>0</v>
      </c>
      <c r="H64" s="1">
        <f>'2026 Particiaption Points'!S71</f>
        <v>0</v>
      </c>
      <c r="I64" s="1">
        <f>'2026 Particiaption Points'!T71</f>
        <v>0</v>
      </c>
      <c r="J64" s="219">
        <f>'2026 Particiaption Points'!U71</f>
        <v>0</v>
      </c>
    </row>
    <row r="65" spans="1:10">
      <c r="A65" s="220" t="s">
        <v>139</v>
      </c>
      <c r="B65" s="214" t="s">
        <v>141</v>
      </c>
      <c r="C65" s="1">
        <f>'2026 Particiaption Points'!N72</f>
        <v>0</v>
      </c>
      <c r="D65" s="1">
        <f>'2026 Particiaption Points'!O72</f>
        <v>0</v>
      </c>
      <c r="E65" s="1">
        <f>'2026 Particiaption Points'!P72</f>
        <v>0</v>
      </c>
      <c r="F65" s="1">
        <f>'2026 Particiaption Points'!Q72</f>
        <v>0</v>
      </c>
      <c r="G65" s="1">
        <f>'2026 Particiaption Points'!R72</f>
        <v>0</v>
      </c>
      <c r="H65" s="1">
        <f>'2026 Particiaption Points'!S72</f>
        <v>0</v>
      </c>
      <c r="I65" s="1">
        <f>'2026 Particiaption Points'!T72</f>
        <v>0</v>
      </c>
      <c r="J65" s="219">
        <f>'2026 Particiaption Points'!U72</f>
        <v>0</v>
      </c>
    </row>
    <row r="66" spans="1:10">
      <c r="A66" s="220" t="s">
        <v>139</v>
      </c>
      <c r="B66" s="214" t="s">
        <v>142</v>
      </c>
      <c r="C66" s="1">
        <f>'2026 Particiaption Points'!N73</f>
        <v>0</v>
      </c>
      <c r="D66" s="1">
        <f>'2026 Particiaption Points'!O73</f>
        <v>0</v>
      </c>
      <c r="E66" s="1">
        <f>'2026 Particiaption Points'!P73</f>
        <v>0</v>
      </c>
      <c r="F66" s="1">
        <f>'2026 Particiaption Points'!Q73</f>
        <v>0</v>
      </c>
      <c r="G66" s="1">
        <f>'2026 Particiaption Points'!R73</f>
        <v>0</v>
      </c>
      <c r="H66" s="1">
        <f>'2026 Particiaption Points'!S73</f>
        <v>0</v>
      </c>
      <c r="I66" s="1">
        <f>'2026 Particiaption Points'!T73</f>
        <v>0</v>
      </c>
      <c r="J66" s="219">
        <f>'2026 Particiaption Points'!U73</f>
        <v>0</v>
      </c>
    </row>
    <row r="67" spans="1:10">
      <c r="A67" s="220" t="s">
        <v>139</v>
      </c>
      <c r="B67" s="214" t="s">
        <v>140</v>
      </c>
      <c r="C67" s="1">
        <f>'2026 Particiaption Points'!N75</f>
        <v>0</v>
      </c>
      <c r="D67" s="1">
        <f>'2026 Particiaption Points'!O75</f>
        <v>0</v>
      </c>
      <c r="E67" s="1">
        <f>'2026 Particiaption Points'!P75</f>
        <v>0</v>
      </c>
      <c r="F67" s="1">
        <f>'2026 Particiaption Points'!Q75</f>
        <v>0</v>
      </c>
      <c r="G67" s="1">
        <f>'2026 Particiaption Points'!R75</f>
        <v>0</v>
      </c>
      <c r="H67" s="1">
        <f>'2026 Particiaption Points'!S75</f>
        <v>0</v>
      </c>
      <c r="I67" s="1">
        <f>'2026 Particiaption Points'!T75</f>
        <v>0</v>
      </c>
      <c r="J67" s="219">
        <f>'2026 Particiaption Points'!U75</f>
        <v>0</v>
      </c>
    </row>
    <row r="68" spans="1:10">
      <c r="A68" s="220" t="s">
        <v>143</v>
      </c>
      <c r="B68" s="214" t="s">
        <v>109</v>
      </c>
      <c r="C68" s="1">
        <f>'2026 Particiaption Points'!N76</f>
        <v>0</v>
      </c>
      <c r="D68" s="1">
        <f>'2026 Particiaption Points'!O76</f>
        <v>0</v>
      </c>
      <c r="E68" s="1">
        <f>'2026 Particiaption Points'!P76</f>
        <v>0</v>
      </c>
      <c r="F68" s="1">
        <f>'2026 Particiaption Points'!Q76</f>
        <v>0</v>
      </c>
      <c r="G68" s="1">
        <f>'2026 Particiaption Points'!R76</f>
        <v>0</v>
      </c>
      <c r="H68" s="1">
        <f>'2026 Particiaption Points'!S76</f>
        <v>0</v>
      </c>
      <c r="I68" s="1">
        <f>'2026 Particiaption Points'!T76</f>
        <v>0</v>
      </c>
      <c r="J68" s="219">
        <f>'2026 Particiaption Points'!U76</f>
        <v>0</v>
      </c>
    </row>
    <row r="69" spans="1:10">
      <c r="A69" s="220" t="s">
        <v>144</v>
      </c>
      <c r="B69" s="214" t="s">
        <v>145</v>
      </c>
      <c r="C69" s="1">
        <f>'2026 Particiaption Points'!N77</f>
        <v>0</v>
      </c>
      <c r="D69" s="1">
        <f>'2026 Particiaption Points'!O77</f>
        <v>0</v>
      </c>
      <c r="E69" s="1">
        <f>'2026 Particiaption Points'!P77</f>
        <v>0</v>
      </c>
      <c r="F69" s="1">
        <f>'2026 Particiaption Points'!Q77</f>
        <v>0</v>
      </c>
      <c r="G69" s="1">
        <f>'2026 Particiaption Points'!R77</f>
        <v>0</v>
      </c>
      <c r="H69" s="1">
        <f>'2026 Particiaption Points'!S77</f>
        <v>0</v>
      </c>
      <c r="I69" s="1">
        <f>'2026 Particiaption Points'!T77</f>
        <v>0</v>
      </c>
      <c r="J69" s="219">
        <f>'2026 Particiaption Points'!U77</f>
        <v>0</v>
      </c>
    </row>
    <row r="70" spans="1:10">
      <c r="A70" s="220" t="s">
        <v>146</v>
      </c>
      <c r="B70" s="214" t="s">
        <v>147</v>
      </c>
      <c r="C70" s="1">
        <f>'2026 Particiaption Points'!N78</f>
        <v>0</v>
      </c>
      <c r="D70" s="1">
        <f>'2026 Particiaption Points'!O78</f>
        <v>0</v>
      </c>
      <c r="E70" s="1">
        <f>'2026 Particiaption Points'!P78</f>
        <v>0</v>
      </c>
      <c r="F70" s="1">
        <f>'2026 Particiaption Points'!Q78</f>
        <v>0</v>
      </c>
      <c r="G70" s="1">
        <f>'2026 Particiaption Points'!R78</f>
        <v>0</v>
      </c>
      <c r="H70" s="1">
        <f>'2026 Particiaption Points'!S78</f>
        <v>0</v>
      </c>
      <c r="I70" s="1">
        <f>'2026 Particiaption Points'!T78</f>
        <v>0</v>
      </c>
      <c r="J70" s="219">
        <f>'2026 Particiaption Points'!U78</f>
        <v>0</v>
      </c>
    </row>
    <row r="71" spans="1:10">
      <c r="A71" s="220" t="s">
        <v>146</v>
      </c>
      <c r="B71" s="214" t="s">
        <v>114</v>
      </c>
      <c r="C71" s="1">
        <f>'2026 Particiaption Points'!N79</f>
        <v>0</v>
      </c>
      <c r="D71" s="1">
        <f>'2026 Particiaption Points'!O79</f>
        <v>0</v>
      </c>
      <c r="E71" s="1">
        <f>'2026 Particiaption Points'!P79</f>
        <v>0</v>
      </c>
      <c r="F71" s="1">
        <f>'2026 Particiaption Points'!Q79</f>
        <v>0</v>
      </c>
      <c r="G71" s="1">
        <f>'2026 Particiaption Points'!R79</f>
        <v>0</v>
      </c>
      <c r="H71" s="1">
        <f>'2026 Particiaption Points'!S79</f>
        <v>0</v>
      </c>
      <c r="I71" s="1">
        <f>'2026 Particiaption Points'!T79</f>
        <v>0</v>
      </c>
      <c r="J71" s="219">
        <f>'2026 Particiaption Points'!U79</f>
        <v>0</v>
      </c>
    </row>
    <row r="72" spans="1:10">
      <c r="A72" s="220" t="s">
        <v>148</v>
      </c>
      <c r="B72" s="214" t="s">
        <v>138</v>
      </c>
      <c r="C72" s="1">
        <f>'2026 Particiaption Points'!N80</f>
        <v>0</v>
      </c>
      <c r="D72" s="1">
        <f>'2026 Particiaption Points'!O80</f>
        <v>0</v>
      </c>
      <c r="E72" s="1">
        <f>'2026 Particiaption Points'!P80</f>
        <v>0</v>
      </c>
      <c r="F72" s="1">
        <f>'2026 Particiaption Points'!Q80</f>
        <v>0</v>
      </c>
      <c r="G72" s="1">
        <f>'2026 Particiaption Points'!R80</f>
        <v>0</v>
      </c>
      <c r="H72" s="1">
        <f>'2026 Particiaption Points'!S80</f>
        <v>0</v>
      </c>
      <c r="I72" s="1">
        <f>'2026 Particiaption Points'!T80</f>
        <v>0</v>
      </c>
      <c r="J72" s="219">
        <f>'2026 Particiaption Points'!U80</f>
        <v>0</v>
      </c>
    </row>
    <row r="73" spans="1:10">
      <c r="A73" s="220" t="s">
        <v>149</v>
      </c>
      <c r="B73" s="214" t="s">
        <v>150</v>
      </c>
      <c r="C73" s="1">
        <f>'2026 Particiaption Points'!N81</f>
        <v>0</v>
      </c>
      <c r="D73" s="1">
        <f>'2026 Particiaption Points'!O81</f>
        <v>0</v>
      </c>
      <c r="E73" s="1">
        <f>'2026 Particiaption Points'!P81</f>
        <v>0</v>
      </c>
      <c r="F73" s="1">
        <f>'2026 Particiaption Points'!Q81</f>
        <v>0</v>
      </c>
      <c r="G73" s="1">
        <f>'2026 Particiaption Points'!R81</f>
        <v>0</v>
      </c>
      <c r="H73" s="1">
        <f>'2026 Particiaption Points'!S81</f>
        <v>0</v>
      </c>
      <c r="I73" s="1">
        <f>'2026 Particiaption Points'!T81</f>
        <v>0</v>
      </c>
      <c r="J73" s="219">
        <f>'2026 Particiaption Points'!U81</f>
        <v>0</v>
      </c>
    </row>
    <row r="74" spans="1:10">
      <c r="A74" s="220" t="s">
        <v>149</v>
      </c>
      <c r="B74" s="214" t="s">
        <v>151</v>
      </c>
      <c r="C74" s="1">
        <f>'2026 Particiaption Points'!N82</f>
        <v>2</v>
      </c>
      <c r="D74" s="1">
        <f>'2026 Particiaption Points'!O82</f>
        <v>1</v>
      </c>
      <c r="E74" s="1">
        <f>'2026 Particiaption Points'!P82</f>
        <v>0</v>
      </c>
      <c r="F74" s="1">
        <f>'2026 Particiaption Points'!Q82</f>
        <v>0</v>
      </c>
      <c r="G74" s="1">
        <f>'2026 Particiaption Points'!R82</f>
        <v>0</v>
      </c>
      <c r="H74" s="1">
        <f>'2026 Particiaption Points'!S82</f>
        <v>0</v>
      </c>
      <c r="I74" s="1">
        <f>'2026 Particiaption Points'!T82</f>
        <v>0</v>
      </c>
      <c r="J74" s="219">
        <f>'2026 Particiaption Points'!U82</f>
        <v>37</v>
      </c>
    </row>
    <row r="75" spans="1:10">
      <c r="A75" s="218" t="s">
        <v>152</v>
      </c>
      <c r="B75" s="1" t="s">
        <v>153</v>
      </c>
      <c r="C75" s="1">
        <f>'2026 Particiaption Points'!N84</f>
        <v>2</v>
      </c>
      <c r="D75" s="1">
        <f>'2026 Particiaption Points'!O84</f>
        <v>0</v>
      </c>
      <c r="E75" s="1">
        <f>'2026 Particiaption Points'!P84</f>
        <v>0</v>
      </c>
      <c r="F75" s="1">
        <f>'2026 Particiaption Points'!Q84</f>
        <v>0</v>
      </c>
      <c r="G75" s="1">
        <f>'2026 Particiaption Points'!R84</f>
        <v>0</v>
      </c>
      <c r="H75" s="1">
        <f>'2026 Particiaption Points'!S84</f>
        <v>0</v>
      </c>
      <c r="I75" s="1">
        <f>'2026 Particiaption Points'!T84</f>
        <v>0</v>
      </c>
      <c r="J75" s="219">
        <f>'2026 Particiaption Points'!U84</f>
        <v>0</v>
      </c>
    </row>
    <row r="76" spans="1:10">
      <c r="A76" s="218" t="s">
        <v>154</v>
      </c>
      <c r="B76" s="1" t="s">
        <v>155</v>
      </c>
      <c r="C76" s="1">
        <f>'2026 Particiaption Points'!N86</f>
        <v>0</v>
      </c>
      <c r="D76" s="1">
        <f>'2026 Particiaption Points'!O86</f>
        <v>0</v>
      </c>
      <c r="E76" s="1">
        <f>'2026 Particiaption Points'!P86</f>
        <v>0</v>
      </c>
      <c r="F76" s="1">
        <f>'2026 Particiaption Points'!Q86</f>
        <v>0</v>
      </c>
      <c r="G76" s="1">
        <f>'2026 Particiaption Points'!R86</f>
        <v>0</v>
      </c>
      <c r="H76" s="1">
        <f>'2026 Particiaption Points'!S86</f>
        <v>0</v>
      </c>
      <c r="I76" s="1">
        <f>'2026 Particiaption Points'!T86</f>
        <v>0</v>
      </c>
      <c r="J76" s="219">
        <f>'2026 Particiaption Points'!U86</f>
        <v>0</v>
      </c>
    </row>
    <row r="77" spans="1:10">
      <c r="A77" s="220" t="s">
        <v>154</v>
      </c>
      <c r="B77" s="214" t="s">
        <v>56</v>
      </c>
      <c r="C77" s="1">
        <f>'2026 Particiaption Points'!N87</f>
        <v>0</v>
      </c>
      <c r="D77" s="1">
        <f>'2026 Particiaption Points'!O87</f>
        <v>0</v>
      </c>
      <c r="E77" s="1">
        <f>'2026 Particiaption Points'!P87</f>
        <v>0</v>
      </c>
      <c r="F77" s="1">
        <f>'2026 Particiaption Points'!Q87</f>
        <v>0</v>
      </c>
      <c r="G77" s="1">
        <f>'2026 Particiaption Points'!R87</f>
        <v>0</v>
      </c>
      <c r="H77" s="1">
        <f>'2026 Particiaption Points'!S87</f>
        <v>0</v>
      </c>
      <c r="I77" s="1">
        <f>'2026 Particiaption Points'!T87</f>
        <v>0</v>
      </c>
      <c r="J77" s="219">
        <f>'2026 Particiaption Points'!U87</f>
        <v>0</v>
      </c>
    </row>
    <row r="78" spans="1:10">
      <c r="A78" s="220" t="s">
        <v>154</v>
      </c>
      <c r="B78" s="214" t="s">
        <v>156</v>
      </c>
      <c r="C78" s="1">
        <f>'2026 Particiaption Points'!N88</f>
        <v>0</v>
      </c>
      <c r="D78" s="1">
        <f>'2026 Particiaption Points'!O88</f>
        <v>0</v>
      </c>
      <c r="E78" s="1">
        <f>'2026 Particiaption Points'!P88</f>
        <v>0</v>
      </c>
      <c r="F78" s="1">
        <f>'2026 Particiaption Points'!Q88</f>
        <v>0</v>
      </c>
      <c r="G78" s="1">
        <f>'2026 Particiaption Points'!R88</f>
        <v>0</v>
      </c>
      <c r="H78" s="1">
        <f>'2026 Particiaption Points'!S88</f>
        <v>0</v>
      </c>
      <c r="I78" s="1">
        <f>'2026 Particiaption Points'!T88</f>
        <v>0</v>
      </c>
      <c r="J78" s="219">
        <f>'2026 Particiaption Points'!U88</f>
        <v>0</v>
      </c>
    </row>
    <row r="79" spans="1:10">
      <c r="A79" s="220" t="s">
        <v>157</v>
      </c>
      <c r="B79" s="214" t="s">
        <v>158</v>
      </c>
      <c r="C79" s="1">
        <f>'2026 Particiaption Points'!N89</f>
        <v>2</v>
      </c>
      <c r="D79" s="1">
        <f>'2026 Particiaption Points'!O89</f>
        <v>1</v>
      </c>
      <c r="E79" s="1">
        <f>'2026 Particiaption Points'!P89</f>
        <v>0</v>
      </c>
      <c r="F79" s="1">
        <f>'2026 Particiaption Points'!Q89</f>
        <v>0</v>
      </c>
      <c r="G79" s="1">
        <f>'2026 Particiaption Points'!R89</f>
        <v>0</v>
      </c>
      <c r="H79" s="1">
        <f>'2026 Particiaption Points'!S89</f>
        <v>0</v>
      </c>
      <c r="I79" s="1">
        <f>'2026 Particiaption Points'!T89</f>
        <v>0</v>
      </c>
      <c r="J79" s="219">
        <f>'2026 Particiaption Points'!U89</f>
        <v>37</v>
      </c>
    </row>
    <row r="80" spans="1:10">
      <c r="A80" s="220" t="s">
        <v>157</v>
      </c>
      <c r="B80" s="214" t="s">
        <v>103</v>
      </c>
      <c r="C80" s="1">
        <f>'2026 Particiaption Points'!N90</f>
        <v>2</v>
      </c>
      <c r="D80" s="1">
        <f>'2026 Particiaption Points'!O90</f>
        <v>1</v>
      </c>
      <c r="E80" s="1">
        <f>'2026 Particiaption Points'!P90</f>
        <v>0</v>
      </c>
      <c r="F80" s="1">
        <f>'2026 Particiaption Points'!Q90</f>
        <v>0</v>
      </c>
      <c r="G80" s="1">
        <f>'2026 Particiaption Points'!R90</f>
        <v>0</v>
      </c>
      <c r="H80" s="1">
        <f>'2026 Particiaption Points'!S90</f>
        <v>0</v>
      </c>
      <c r="I80" s="1">
        <f>'2026 Particiaption Points'!T90</f>
        <v>0</v>
      </c>
      <c r="J80" s="219">
        <f>'2026 Particiaption Points'!U90</f>
        <v>37</v>
      </c>
    </row>
    <row r="81" spans="1:10">
      <c r="A81" s="220" t="s">
        <v>159</v>
      </c>
      <c r="B81" s="214" t="s">
        <v>160</v>
      </c>
      <c r="C81" s="1">
        <f>'2026 Particiaption Points'!N91</f>
        <v>1</v>
      </c>
      <c r="D81" s="1">
        <f>'2026 Particiaption Points'!O91</f>
        <v>0</v>
      </c>
      <c r="E81" s="1">
        <f>'2026 Particiaption Points'!P91</f>
        <v>0</v>
      </c>
      <c r="F81" s="1">
        <f>'2026 Particiaption Points'!Q91</f>
        <v>0</v>
      </c>
      <c r="G81" s="1">
        <f>'2026 Particiaption Points'!R91</f>
        <v>0</v>
      </c>
      <c r="H81" s="1">
        <f>'2026 Particiaption Points'!S91</f>
        <v>0</v>
      </c>
      <c r="I81" s="1">
        <f>'2026 Particiaption Points'!T91</f>
        <v>0</v>
      </c>
      <c r="J81" s="219">
        <f>'2026 Particiaption Points'!U91</f>
        <v>0</v>
      </c>
    </row>
    <row r="82" spans="1:10">
      <c r="A82" s="220" t="s">
        <v>159</v>
      </c>
      <c r="B82" s="214" t="s">
        <v>161</v>
      </c>
      <c r="C82" s="1">
        <f>'2026 Particiaption Points'!N92</f>
        <v>0</v>
      </c>
      <c r="D82" s="1">
        <f>'2026 Particiaption Points'!O92</f>
        <v>0</v>
      </c>
      <c r="E82" s="1">
        <f>'2026 Particiaption Points'!P92</f>
        <v>0</v>
      </c>
      <c r="F82" s="1">
        <f>'2026 Particiaption Points'!Q92</f>
        <v>0</v>
      </c>
      <c r="G82" s="1">
        <f>'2026 Particiaption Points'!R92</f>
        <v>0</v>
      </c>
      <c r="H82" s="1">
        <f>'2026 Particiaption Points'!S92</f>
        <v>0</v>
      </c>
      <c r="I82" s="1">
        <f>'2026 Particiaption Points'!T92</f>
        <v>0</v>
      </c>
      <c r="J82" s="219">
        <f>'2026 Particiaption Points'!U92</f>
        <v>0</v>
      </c>
    </row>
    <row r="83" spans="1:10">
      <c r="A83" s="220" t="s">
        <v>162</v>
      </c>
      <c r="B83" s="214" t="s">
        <v>104</v>
      </c>
      <c r="C83" s="1">
        <f>'2026 Particiaption Points'!N93</f>
        <v>2</v>
      </c>
      <c r="D83" s="1">
        <f>'2026 Particiaption Points'!O93</f>
        <v>0</v>
      </c>
      <c r="E83" s="1">
        <f>'2026 Particiaption Points'!P93</f>
        <v>0</v>
      </c>
      <c r="F83" s="1">
        <f>'2026 Particiaption Points'!Q93</f>
        <v>0</v>
      </c>
      <c r="G83" s="1">
        <f>'2026 Particiaption Points'!R93</f>
        <v>0</v>
      </c>
      <c r="H83" s="1">
        <f>'2026 Particiaption Points'!S93</f>
        <v>0</v>
      </c>
      <c r="I83" s="1">
        <f>'2026 Particiaption Points'!T93</f>
        <v>0</v>
      </c>
      <c r="J83" s="219">
        <f>'2026 Particiaption Points'!U93</f>
        <v>0</v>
      </c>
    </row>
    <row r="84" spans="1:10">
      <c r="A84" s="220" t="s">
        <v>163</v>
      </c>
      <c r="B84" s="214" t="s">
        <v>164</v>
      </c>
      <c r="C84" s="1">
        <f>'2026 Particiaption Points'!N94</f>
        <v>4</v>
      </c>
      <c r="D84" s="1">
        <f>'2026 Particiaption Points'!O94</f>
        <v>1</v>
      </c>
      <c r="E84" s="1">
        <f>'2026 Particiaption Points'!P94</f>
        <v>0</v>
      </c>
      <c r="F84" s="1">
        <f>'2026 Particiaption Points'!Q94</f>
        <v>1</v>
      </c>
      <c r="G84" s="1">
        <f>'2026 Particiaption Points'!R94</f>
        <v>0</v>
      </c>
      <c r="H84" s="1">
        <f>'2026 Particiaption Points'!S94</f>
        <v>0</v>
      </c>
      <c r="I84" s="1">
        <f>'2026 Particiaption Points'!T94</f>
        <v>0</v>
      </c>
      <c r="J84" s="219">
        <f>'2026 Particiaption Points'!U94</f>
        <v>37</v>
      </c>
    </row>
    <row r="85" spans="1:10">
      <c r="A85" s="218" t="s">
        <v>165</v>
      </c>
      <c r="B85" s="1" t="s">
        <v>166</v>
      </c>
      <c r="C85" s="1">
        <f>'2026 Particiaption Points'!N95</f>
        <v>1</v>
      </c>
      <c r="D85" s="1">
        <f>'2026 Particiaption Points'!O95</f>
        <v>0</v>
      </c>
      <c r="E85" s="1">
        <f>'2026 Particiaption Points'!P95</f>
        <v>0</v>
      </c>
      <c r="F85" s="1">
        <f>'2026 Particiaption Points'!Q95</f>
        <v>0</v>
      </c>
      <c r="G85" s="1">
        <f>'2026 Particiaption Points'!R95</f>
        <v>0</v>
      </c>
      <c r="H85" s="1">
        <f>'2026 Particiaption Points'!S95</f>
        <v>0</v>
      </c>
      <c r="I85" s="1">
        <f>'2026 Particiaption Points'!T95</f>
        <v>0</v>
      </c>
      <c r="J85" s="219">
        <f>'2026 Particiaption Points'!U95</f>
        <v>0</v>
      </c>
    </row>
    <row r="86" spans="1:10">
      <c r="A86" s="218" t="s">
        <v>165</v>
      </c>
      <c r="B86" s="1" t="s">
        <v>167</v>
      </c>
      <c r="C86" s="1"/>
      <c r="D86" s="1"/>
      <c r="E86" s="1"/>
      <c r="F86" s="1"/>
      <c r="G86" s="1"/>
      <c r="H86" s="1"/>
      <c r="I86" s="1"/>
      <c r="J86" s="219"/>
    </row>
    <row r="87" spans="1:10">
      <c r="A87" s="218" t="s">
        <v>168</v>
      </c>
      <c r="B87" s="1" t="s">
        <v>169</v>
      </c>
      <c r="C87" s="1"/>
      <c r="D87" s="1"/>
      <c r="E87" s="1"/>
      <c r="F87" s="1"/>
      <c r="G87" s="1"/>
      <c r="H87" s="1"/>
      <c r="I87" s="1"/>
      <c r="J87" s="219"/>
    </row>
    <row r="88" spans="1:10">
      <c r="A88" s="218" t="s">
        <v>170</v>
      </c>
      <c r="B88" s="1" t="s">
        <v>171</v>
      </c>
      <c r="C88" s="1"/>
      <c r="D88" s="1"/>
      <c r="E88" s="1"/>
      <c r="F88" s="1"/>
      <c r="G88" s="1"/>
      <c r="H88" s="1"/>
      <c r="I88" s="1"/>
      <c r="J88" s="219"/>
    </row>
    <row r="89" spans="1:10">
      <c r="A89" s="218" t="s">
        <v>172</v>
      </c>
      <c r="B89" s="1" t="s">
        <v>173</v>
      </c>
      <c r="C89" s="1"/>
      <c r="D89" s="1"/>
      <c r="E89" s="1"/>
      <c r="F89" s="1"/>
      <c r="G89" s="1"/>
      <c r="H89" s="1"/>
      <c r="I89" s="1"/>
      <c r="J89" s="219"/>
    </row>
    <row r="90" spans="1:10">
      <c r="A90" s="218" t="s">
        <v>172</v>
      </c>
      <c r="B90" s="1" t="s">
        <v>174</v>
      </c>
      <c r="C90" s="1"/>
      <c r="D90" s="1"/>
      <c r="E90" s="1"/>
      <c r="F90" s="1"/>
      <c r="G90" s="1"/>
      <c r="H90" s="1"/>
      <c r="I90" s="1"/>
      <c r="J90" s="219"/>
    </row>
    <row r="91" spans="1:10">
      <c r="A91" s="218" t="s">
        <v>175</v>
      </c>
      <c r="B91" s="1" t="s">
        <v>176</v>
      </c>
      <c r="C91" s="1"/>
      <c r="D91" s="1"/>
      <c r="E91" s="1"/>
      <c r="F91" s="1"/>
      <c r="G91" s="1"/>
      <c r="H91" s="1"/>
      <c r="I91" s="1"/>
      <c r="J91" s="219"/>
    </row>
    <row r="92" spans="1:10">
      <c r="A92" s="218" t="s">
        <v>177</v>
      </c>
      <c r="B92" s="1" t="s">
        <v>169</v>
      </c>
      <c r="C92" s="1"/>
      <c r="D92" s="1"/>
      <c r="E92" s="1"/>
      <c r="F92" s="1"/>
      <c r="G92" s="1"/>
      <c r="H92" s="1"/>
      <c r="I92" s="1"/>
      <c r="J92" s="219"/>
    </row>
    <row r="93" spans="1:10" ht="15" thickBot="1">
      <c r="A93" s="221" t="s">
        <v>178</v>
      </c>
      <c r="B93" s="222" t="s">
        <v>94</v>
      </c>
      <c r="C93" s="222"/>
      <c r="D93" s="222"/>
      <c r="E93" s="222"/>
      <c r="F93" s="222"/>
      <c r="G93" s="222"/>
      <c r="H93" s="222"/>
      <c r="I93" s="222"/>
      <c r="J93" s="223"/>
    </row>
  </sheetData>
  <mergeCells count="2">
    <mergeCell ref="A2:B2"/>
    <mergeCell ref="A1:B1"/>
  </mergeCells>
  <phoneticPr fontId="10" type="noConversion"/>
  <pageMargins left="0.7" right="0.7" top="0.75" bottom="0.75" header="0.3" footer="0.3"/>
  <pageSetup scale="96" fitToHeight="0" orientation="portrait" horizontalDpi="4294967293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23"/>
  <sheetViews>
    <sheetView showGridLines="0" zoomScale="85" zoomScaleNormal="85" zoomScalePageLayoutView="85" workbookViewId="0">
      <selection activeCell="B24" sqref="B24"/>
    </sheetView>
  </sheetViews>
  <sheetFormatPr defaultColWidth="8.54296875" defaultRowHeight="14.5"/>
  <cols>
    <col min="2" max="2" width="46" customWidth="1"/>
    <col min="3" max="3" width="9.54296875" customWidth="1"/>
    <col min="5" max="5" width="17.54296875" bestFit="1" customWidth="1"/>
    <col min="7" max="7" width="2.7265625" customWidth="1"/>
    <col min="9" max="9" width="17.54296875" bestFit="1" customWidth="1"/>
    <col min="13" max="13" width="17.54296875" bestFit="1" customWidth="1"/>
    <col min="15" max="15" width="2.7265625" customWidth="1"/>
    <col min="17" max="17" width="17.54296875" bestFit="1" customWidth="1"/>
    <col min="20" max="20" width="5.54296875" bestFit="1" customWidth="1"/>
    <col min="21" max="21" width="19.54296875" customWidth="1"/>
    <col min="22" max="22" width="7.453125" customWidth="1"/>
    <col min="23" max="23" width="3.453125" customWidth="1"/>
    <col min="24" max="24" width="5.54296875" customWidth="1"/>
    <col min="25" max="25" width="19.54296875" customWidth="1"/>
    <col min="26" max="27" width="7.453125" customWidth="1"/>
    <col min="28" max="28" width="5.54296875" bestFit="1" customWidth="1"/>
    <col min="29" max="29" width="19.54296875" customWidth="1"/>
    <col min="30" max="30" width="7.453125" customWidth="1"/>
    <col min="31" max="31" width="3.453125" customWidth="1"/>
    <col min="32" max="32" width="5.54296875" customWidth="1"/>
    <col min="33" max="33" width="19.54296875" customWidth="1"/>
    <col min="34" max="36" width="7.453125" customWidth="1"/>
    <col min="37" max="37" width="5.54296875" bestFit="1" customWidth="1"/>
    <col min="38" max="38" width="19.54296875" customWidth="1"/>
    <col min="39" max="39" width="7.453125" customWidth="1"/>
    <col min="40" max="40" width="3.453125" customWidth="1"/>
    <col min="41" max="41" width="5.54296875" customWidth="1"/>
    <col min="42" max="42" width="19.54296875" customWidth="1"/>
    <col min="43" max="44" width="7.453125" customWidth="1"/>
    <col min="46" max="46" width="6" bestFit="1" customWidth="1"/>
    <col min="47" max="47" width="18.453125" bestFit="1" customWidth="1"/>
    <col min="48" max="48" width="6.54296875" bestFit="1" customWidth="1"/>
    <col min="49" max="49" width="3.453125" customWidth="1"/>
    <col min="50" max="50" width="6" bestFit="1" customWidth="1"/>
    <col min="51" max="51" width="18.453125" bestFit="1" customWidth="1"/>
    <col min="52" max="52" width="6.453125" bestFit="1" customWidth="1"/>
  </cols>
  <sheetData>
    <row r="1" spans="1:52">
      <c r="D1">
        <v>2026</v>
      </c>
      <c r="L1">
        <v>2025</v>
      </c>
      <c r="T1">
        <v>2024</v>
      </c>
      <c r="AB1">
        <v>2023</v>
      </c>
      <c r="AK1">
        <v>2022</v>
      </c>
      <c r="AT1">
        <v>2021</v>
      </c>
      <c r="AW1" s="54"/>
    </row>
    <row r="2" spans="1:52">
      <c r="A2" s="1" t="s">
        <v>179</v>
      </c>
      <c r="B2" s="3"/>
      <c r="D2" s="257" t="s">
        <v>180</v>
      </c>
      <c r="E2" s="258"/>
      <c r="F2" s="259"/>
      <c r="H2" s="254" t="s">
        <v>181</v>
      </c>
      <c r="I2" s="255"/>
      <c r="J2" s="256"/>
      <c r="L2" s="257" t="s">
        <v>180</v>
      </c>
      <c r="M2" s="258"/>
      <c r="N2" s="259"/>
      <c r="P2" s="254" t="s">
        <v>181</v>
      </c>
      <c r="Q2" s="255"/>
      <c r="R2" s="256"/>
      <c r="T2" s="254" t="s">
        <v>180</v>
      </c>
      <c r="U2" s="255"/>
      <c r="V2" s="256"/>
      <c r="X2" s="254" t="s">
        <v>181</v>
      </c>
      <c r="Y2" s="255"/>
      <c r="Z2" s="256"/>
      <c r="AA2" s="54"/>
      <c r="AB2" s="253" t="s">
        <v>180</v>
      </c>
      <c r="AC2" s="253"/>
      <c r="AD2" s="253"/>
      <c r="AF2" s="253" t="s">
        <v>181</v>
      </c>
      <c r="AG2" s="253"/>
      <c r="AH2" s="253"/>
      <c r="AI2" s="54"/>
      <c r="AJ2" s="54"/>
      <c r="AK2" s="253" t="s">
        <v>180</v>
      </c>
      <c r="AL2" s="253"/>
      <c r="AM2" s="253"/>
      <c r="AO2" s="253" t="s">
        <v>181</v>
      </c>
      <c r="AP2" s="253"/>
      <c r="AQ2" s="253"/>
      <c r="AR2" s="54"/>
      <c r="AT2" s="253" t="s">
        <v>180</v>
      </c>
      <c r="AU2" s="253"/>
      <c r="AV2" s="253"/>
      <c r="AX2" s="253" t="s">
        <v>181</v>
      </c>
      <c r="AY2" s="253"/>
      <c r="AZ2" s="253"/>
    </row>
    <row r="3" spans="1:52">
      <c r="A3" s="26">
        <v>1</v>
      </c>
      <c r="B3" s="23" t="s">
        <v>182</v>
      </c>
      <c r="D3" s="51" t="s">
        <v>183</v>
      </c>
      <c r="E3" s="19" t="s">
        <v>184</v>
      </c>
      <c r="F3" s="51" t="s">
        <v>179</v>
      </c>
      <c r="G3" s="16"/>
      <c r="H3" s="51" t="s">
        <v>183</v>
      </c>
      <c r="I3" s="19" t="s">
        <v>184</v>
      </c>
      <c r="J3" s="51" t="s">
        <v>185</v>
      </c>
      <c r="L3" s="51" t="s">
        <v>183</v>
      </c>
      <c r="M3" s="19" t="s">
        <v>184</v>
      </c>
      <c r="N3" s="51" t="s">
        <v>179</v>
      </c>
      <c r="O3" s="16"/>
      <c r="P3" s="51" t="s">
        <v>183</v>
      </c>
      <c r="Q3" s="19" t="s">
        <v>184</v>
      </c>
      <c r="R3" s="51" t="s">
        <v>185</v>
      </c>
      <c r="T3" s="51" t="s">
        <v>183</v>
      </c>
      <c r="U3" s="19" t="s">
        <v>184</v>
      </c>
      <c r="V3" s="51" t="s">
        <v>179</v>
      </c>
      <c r="W3" s="16"/>
      <c r="X3" s="51" t="s">
        <v>183</v>
      </c>
      <c r="Y3" s="19" t="s">
        <v>184</v>
      </c>
      <c r="Z3" s="51" t="s">
        <v>185</v>
      </c>
      <c r="AA3" s="54"/>
      <c r="AB3" s="227" t="s">
        <v>183</v>
      </c>
      <c r="AC3" s="1" t="s">
        <v>184</v>
      </c>
      <c r="AD3" s="227" t="s">
        <v>179</v>
      </c>
      <c r="AE3" s="16"/>
      <c r="AF3" s="227" t="s">
        <v>183</v>
      </c>
      <c r="AG3" s="1" t="s">
        <v>184</v>
      </c>
      <c r="AH3" s="227" t="s">
        <v>185</v>
      </c>
      <c r="AI3" s="54"/>
      <c r="AJ3" s="54"/>
      <c r="AK3" s="227" t="s">
        <v>183</v>
      </c>
      <c r="AL3" s="1" t="s">
        <v>184</v>
      </c>
      <c r="AM3" s="227" t="s">
        <v>179</v>
      </c>
      <c r="AN3" s="16"/>
      <c r="AO3" s="227" t="s">
        <v>183</v>
      </c>
      <c r="AP3" s="1" t="s">
        <v>184</v>
      </c>
      <c r="AQ3" s="227" t="s">
        <v>185</v>
      </c>
      <c r="AR3" s="54"/>
      <c r="AT3" s="227" t="s">
        <v>183</v>
      </c>
      <c r="AU3" s="1" t="s">
        <v>184</v>
      </c>
      <c r="AV3" s="227" t="s">
        <v>179</v>
      </c>
      <c r="AW3" s="16"/>
      <c r="AX3" s="227" t="s">
        <v>183</v>
      </c>
      <c r="AY3" s="1" t="s">
        <v>184</v>
      </c>
      <c r="AZ3" s="227" t="s">
        <v>185</v>
      </c>
    </row>
    <row r="4" spans="1:52">
      <c r="A4" s="17"/>
      <c r="B4" s="24" t="s">
        <v>186</v>
      </c>
      <c r="D4" s="227">
        <v>1</v>
      </c>
      <c r="E4" s="1" t="e" cm="1">
        <f t="array" ref="E4">IF(F4&lt;&gt;"",_xlfn.CONCAT(INDEX('2026 Particiaption Points'!$B$7:'2026 Particiaption Points'!#REF!,MATCH(F4,('2026 Particiaption Points'!$N$7:'2026 Particiaption Points'!#REF!+ROW('2026 Particiaption Points'!$N$7:'2026 Particiaption Points'!#REF!)/10000),0))," ",INDEX('2026 Particiaption Points'!$A$7:'2026 Particiaption Points'!#REF!,MATCH(F4,('2026 Particiaption Points'!$N$7:'2026 Particiaption Points'!#REF!+ROW('2026 Particiaption Points'!$N$7:'2026 Particiaption Points'!#REF!)/10000),0))),"")</f>
        <v>#REF!</v>
      </c>
      <c r="F4" s="138" t="e" cm="1">
        <f t="array" ref="F4">IF(LARGE(('2026 Particiaption Points'!$N$7:'2026 Particiaption Points'!#REF!+ROW('2026 Particiaption Points'!$N$7:'2026 Particiaption Points'!#REF!)/10000),ROW(D4)-ROW($AK$4)+1)&gt;=1,LARGE(('2026 Particiaption Points'!$N$7:'2026 Particiaption Points'!#REF!+ROW('2026 Particiaption Points'!$N$7:'2026 Particiaption Points'!#REF!)/10000),ROW(D4)-ROW($AK$4)+1),"")</f>
        <v>#REF!</v>
      </c>
      <c r="G4" s="16"/>
      <c r="H4" s="227">
        <v>1</v>
      </c>
      <c r="I4" s="1" t="e" cm="1">
        <f t="array" ref="I4">IF(J4&lt;&gt;"",_xlfn.CONCAT(INDEX('2026 Particiaption Points'!$B$7:'2026 Particiaption Points'!#REF!,MATCH(J4,('2026 Particiaption Points'!$U$7:'2026 Particiaption Points'!#REF!+ROW('2026 Particiaption Points'!$U$7:'2026 Particiaption Points'!#REF!)/10000),0))," ",INDEX('2026 Particiaption Points'!$A$7:'2026 Particiaption Points'!#REF!,MATCH(J4,('2026 Particiaption Points'!$U$7:'2026 Particiaption Points'!#REF!+ROW('2026 Particiaption Points'!$U$7:'2026 Particiaption Points'!#REF!)/10000),0))),"")</f>
        <v>#REF!</v>
      </c>
      <c r="J4" s="138" t="e" cm="1">
        <f t="array" ref="J4">IF(LARGE(('2026 Particiaption Points'!$U$7:'2026 Particiaption Points'!#REF!+ROW('2026 Particiaption Points'!$U$7:'2026 Particiaption Points'!#REF!)/10000),ROW(H4)-ROW($AK$4)+1)&gt;=1,LARGE(('2026 Particiaption Points'!$U$7:'2026 Particiaption Points'!#REF!+ROW('2026 Particiaption Points'!$U$7:'2026 Particiaption Points'!#REF!)/10000),ROW(H4)-ROW($AK$4)+1),"")</f>
        <v>#REF!</v>
      </c>
      <c r="L4" s="227">
        <v>1</v>
      </c>
      <c r="M4" s="1" t="str" cm="1">
        <f t="array" ref="M4">IF(N4&lt;&gt;"",_xlfn.CONCAT(INDEX('2025 Particiaption Points'!$B$7:'2025 Particiaption Points'!$B$156,MATCH(N4,('2025 Particiaption Points'!$ET$7:'2025 Particiaption Points'!$ET$156+ROW('2025 Particiaption Points'!$ET$7:'2025 Particiaption Points'!$ET$155)/10000),0))," ",INDEX('2025 Particiaption Points'!$A$7:'2025 Particiaption Points'!$A$156,MATCH(N4,('2025 Particiaption Points'!$ET$7:'2025 Particiaption Points'!$ET$156+ROW('2025 Particiaption Points'!$ET$7:'2025 Particiaption Points'!$ET$155)/10000),0))),"")</f>
        <v>Richard Cooley</v>
      </c>
      <c r="N4" s="138" cm="1">
        <f t="array" ref="N4">IF(LARGE(('2025 Particiaption Points'!$ET$7:'2025 Particiaption Points'!$ET$156+ROW('2025 Particiaption Points'!$ET$7:'2025 Particiaption Points'!$ET$156)/10000),ROW(L4)-ROW($AK$4)+1)&gt;=1,LARGE(('2025 Particiaption Points'!$ET$7:'2025 Particiaption Points'!$ET$156+ROW('2025 Particiaption Points'!$ET$7:'2025 Particiaption Points'!$ET$156)/10000),ROW(L4)-ROW($AK$4)+1),"")</f>
        <v>88.002899999999997</v>
      </c>
      <c r="O4" s="16"/>
      <c r="P4" s="227">
        <v>1</v>
      </c>
      <c r="Q4" s="1" t="str" cm="1">
        <f t="array" ref="Q4">IF(R4&lt;&gt;"",_xlfn.CONCAT(INDEX('2025 Particiaption Points'!$B$7:'2025 Particiaption Points'!$B$156,MATCH(R4,('2025 Particiaption Points'!$FA$7:'2025 Particiaption Points'!$FA$156+ROW('2025 Particiaption Points'!$FA$7:'2025 Particiaption Points'!$FA$155)/10000),0))," ",INDEX('2025 Particiaption Points'!$A$7:'2025 Particiaption Points'!$A$156,MATCH(R4,('2025 Particiaption Points'!$FA$7:'2025 Particiaption Points'!$FA$156+ROW('2025 Particiaption Points'!$FA$7:'2025 Particiaption Points'!$FA$155)/10000),0))),"")</f>
        <v>Richard Cooley</v>
      </c>
      <c r="R4" s="138" cm="1">
        <f t="array" ref="R4">IF(LARGE(('2025 Particiaption Points'!$FA$7:'2025 Particiaption Points'!$FA$156+ROW('2025 Particiaption Points'!$FA$7:'2025 Particiaption Points'!$FA$156)/10000),ROW(P4)-ROW($AK$4)+1)&gt;=1,LARGE(('2025 Particiaption Points'!$FA$7:'2025 Particiaption Points'!$FA$156+ROW('2025 Particiaption Points'!$FA$7:'2025 Particiaption Points'!$FA$156)/10000),ROW(P4)-ROW($AK$4)+1),"")</f>
        <v>6808.0029000000004</v>
      </c>
      <c r="T4" s="227">
        <v>1</v>
      </c>
      <c r="U4" s="1" t="str">
        <f t="array" ref="U4">IF(V4&lt;&gt;"",_xlfn.CONCAT(INDEX('2024 Particiaption Points'!$B$7:'2024 Particiaption Points'!$B$149,MATCH(V4,('2024 Particiaption Points'!$ER$7:'2024 Particiaption Points'!$ER$149+ROW('2024 Particiaption Points'!$ER$7:'2024 Particiaption Points'!$ER$148)/10000),0))," ",INDEX('2024 Particiaption Points'!$A$7:'2024 Particiaption Points'!$A$149,MATCH(V4,('2024 Particiaption Points'!$ER$7:'2024 Particiaption Points'!$ER$149+ROW('2024 Particiaption Points'!$ER$7:'2024 Particiaption Points'!$ER$148)/10000),0))),"")</f>
        <v>Bradley Eskins</v>
      </c>
      <c r="V4" s="138">
        <f t="array" ref="V4">IF(LARGE(('2024 Particiaption Points'!$ER$7:'2024 Particiaption Points'!$ER$149+ROW('2024 Particiaption Points'!$ER$7:'2024 Particiaption Points'!$ER$149)/10000),ROW(T4)-ROW($AK$4)+1)&gt;=1,LARGE(('2024 Particiaption Points'!$ER$7:'2024 Particiaption Points'!$ER$149+ROW('2024 Particiaption Points'!$ER$7:'2024 Particiaption Points'!$ER$149)/10000),ROW(T4)-ROW($AK$4)+1),"")</f>
        <v>82.003500000000003</v>
      </c>
      <c r="W4" s="16"/>
      <c r="X4" s="227">
        <v>1</v>
      </c>
      <c r="Y4" s="1" t="str">
        <f t="array" ref="Y4">IF(Z4&lt;&gt;"",_xlfn.CONCAT(INDEX('2024 Particiaption Points'!$B$7:'2024 Particiaption Points'!$B$149,MATCH(Z4,('2024 Particiaption Points'!$EY$7:'2024 Particiaption Points'!$EY$149+ROW('2024 Particiaption Points'!$EY$7:'2024 Particiaption Points'!$EY$148)/10000),0))," ",INDEX('2024 Particiaption Points'!$A$7:'2024 Particiaption Points'!$A$149,MATCH(Z4,('2024 Particiaption Points'!$EY$7:'2024 Particiaption Points'!$EY$149+ROW('2024 Particiaption Points'!$EY$7:'2024 Particiaption Points'!$EY$148)/10000),0))),"")</f>
        <v>Roelant Verbeek</v>
      </c>
      <c r="Z4" s="138">
        <f t="array" ref="Z4">IF(LARGE(('2024 Particiaption Points'!$EY$7:'2024 Particiaption Points'!$EY$149+ROW('2024 Particiaption Points'!$EY$7:'2024 Particiaption Points'!$EY$149)/10000),ROW(X4)-ROW($AK$4)+1)&gt;=1,LARGE(('2024 Particiaption Points'!$EY$7:'2024 Particiaption Points'!$EY$149+ROW('2024 Particiaption Points'!$EY$7:'2024 Particiaption Points'!$EY$149)/10000),ROW(X4)-ROW($AK$4)+1),"")</f>
        <v>6824.0083999999997</v>
      </c>
      <c r="AA4" s="179"/>
      <c r="AB4" s="227">
        <v>1</v>
      </c>
      <c r="AC4" s="1" t="str">
        <f t="array" ref="AC4">IF(AD4&lt;&gt;"",_xlfn.CONCAT(INDEX('2023 Particiaption Points'!$B$7:'2023 Particiaption Points'!$B$191,MATCH(AD4,('2023 Particiaption Points'!$IU$7:'2023 Particiaption Points'!$IU$191+ROW('2023 Particiaption Points'!$IU$7:'2023 Particiaption Points'!$IU$190)/10000),0))," ",INDEX('2023 Particiaption Points'!$A$7:'2023 Particiaption Points'!$A$191,MATCH(AD4,('2023 Particiaption Points'!$IU$7:'2023 Particiaption Points'!$IU$191+ROW('2023 Particiaption Points'!$IU$7:'2023 Particiaption Points'!$IU$190)/10000),0))),"")</f>
        <v>Tammie Caldwell</v>
      </c>
      <c r="AD4" s="138">
        <f t="array" ref="AD4">IF(LARGE(('2023 Particiaption Points'!$IU$7:'2023 Particiaption Points'!$IU$191+ROW('2023 Particiaption Points'!$IU$7:'2023 Particiaption Points'!$IU$191)/10000),ROW(AB4)-ROW($AK$4)+1)&gt;=1,LARGE(('2023 Particiaption Points'!$IU$7:'2023 Particiaption Points'!$IU$191+ROW('2023 Particiaption Points'!$IU$7:'2023 Particiaption Points'!$IU$191)/10000),ROW(AB4)-ROW($AK$4)+1),"")</f>
        <v>105.003</v>
      </c>
      <c r="AE4" s="16"/>
      <c r="AF4" s="227">
        <v>1</v>
      </c>
      <c r="AG4" s="1" t="str">
        <f t="array" ref="AG4">IF(AH4&lt;&gt;"",_xlfn.CONCAT(INDEX('2023 Particiaption Points'!$B$7:'2023 Particiaption Points'!$B$191,MATCH(AH4,('2023 Particiaption Points'!$JB$7:'2023 Particiaption Points'!$JB$191+ROW('2023 Particiaption Points'!$JB$7:'2023 Particiaption Points'!$JB$190)/10000),0))," ",INDEX('2023 Particiaption Points'!$A$7:'2023 Particiaption Points'!$A$191,MATCH(AH4,('2023 Particiaption Points'!$JB$7:'2023 Particiaption Points'!$JB$191+ROW('2023 Particiaption Points'!$JB$7:'2023 Particiaption Points'!$JB$190)/10000),0))),"")</f>
        <v>Tammie Caldwell</v>
      </c>
      <c r="AH4" s="138">
        <f t="array" ref="AH4">IF(LARGE(('2023 Particiaption Points'!$JB$7:'2023 Particiaption Points'!$JB$191+ROW('2023 Particiaption Points'!$JB$7:'2023 Particiaption Points'!$JB$191)/10000),ROW(AF4)-ROW($AK$4)+1)&gt;=1,LARGE(('2023 Particiaption Points'!$JB$7:'2023 Particiaption Points'!$JB$191+ROW('2023 Particiaption Points'!$JB$7:'2023 Particiaption Points'!$JB$191)/10000),ROW(AF4)-ROW($AK$4)+1),"")</f>
        <v>9180.0030000000006</v>
      </c>
      <c r="AI4" s="179"/>
      <c r="AJ4" s="179"/>
      <c r="AK4" s="227">
        <v>1</v>
      </c>
      <c r="AL4" s="1" t="str">
        <f t="array" ref="AL4">IF(AM4&lt;&gt;"",_xlfn.CONCAT(INDEX('2022 Particiaption Points'!$B$8:'2022 Particiaption Points'!$B$240,MATCH(AM4,('2022 Particiaption Points'!$IL$8:'2022 Particiaption Points'!$IL$240+ROW('2022 Particiaption Points'!$IL$8:'2022 Particiaption Points'!$IL$239)/10000),0))," ",INDEX('2022 Particiaption Points'!$A$8:'2022 Particiaption Points'!$A$240,MATCH(AM4,('2022 Particiaption Points'!$IL$8:'2022 Particiaption Points'!$IL$240+ROW('2022 Particiaption Points'!$IL$8:'2022 Particiaption Points'!$IL$239)/10000),0))),"")</f>
        <v>Tammie Caldwell</v>
      </c>
      <c r="AM4" s="138">
        <f t="array" ref="AM4">IF(LARGE(('2022 Particiaption Points'!$IL$8:'2022 Particiaption Points'!$IL$240+ROW('2022 Particiaption Points'!$IL$8:'2022 Particiaption Points'!$IL$240)/10000),ROW(AK4)-ROW($AK$4)+1)&gt;=1,LARGE(('2022 Particiaption Points'!$IL$8:'2022 Particiaption Points'!$IL$240+ROW('2022 Particiaption Points'!$IL$8:'2022 Particiaption Points'!$IL$240)/10000),ROW(AK4)-ROW($AK$4)+1),"")</f>
        <v>100.00409999999999</v>
      </c>
      <c r="AN4" s="16"/>
      <c r="AO4" s="227">
        <v>1</v>
      </c>
      <c r="AP4" s="1" t="str">
        <f t="array" ref="AP4">IF(AQ4&lt;&gt;"",_xlfn.CONCAT(INDEX('2022 Particiaption Points'!$B$8:'2022 Particiaption Points'!$B$240,MATCH(AQ4,('2022 Particiaption Points'!$IS$8:'2022 Particiaption Points'!$IS$240+ROW('2022 Particiaption Points'!$IS$8:'2022 Particiaption Points'!$IS$239)/10000),0))," ",INDEX('2022 Particiaption Points'!$A$8:'2022 Particiaption Points'!$A$240,MATCH(AQ4,('2022 Particiaption Points'!$IS$8:'2022 Particiaption Points'!$IS$240+ROW('2022 Particiaption Points'!$IS$8:'2022 Particiaption Points'!$IS$239)/10000),0))),"")</f>
        <v>Frank Rector</v>
      </c>
      <c r="AQ4" s="138">
        <f t="array" ref="AQ4">IF(LARGE(('2022 Particiaption Points'!$IS$8:'2022 Particiaption Points'!$IS$240+ROW('2022 Particiaption Points'!$IS$8:'2022 Particiaption Points'!$IS$240)/10000),ROW(AO4)-ROW($AK$4)+1)&gt;=1,LARGE(('2022 Particiaption Points'!$IS$8:'2022 Particiaption Points'!$IS$240+ROW('2022 Particiaption Points'!$IS$8:'2022 Particiaption Points'!$IS$240)/10000),ROW(AO4)-ROW($AK$4)+1),"")</f>
        <v>9027.0134999999991</v>
      </c>
      <c r="AR4" s="179"/>
      <c r="AT4" s="227">
        <v>1</v>
      </c>
      <c r="AU4" s="1" t="str">
        <f t="array" ref="AU4">IF(AV4&lt;&gt;"",_xlfn.CONCAT(INDEX('2021 Particiaption Points'!$B$8:'2021 Particiaption Points'!$B$222,MATCH(AV4,('2021 Particiaption Points'!$HN$8:'2021 Particiaption Points'!$HN$222+ROW('2021 Particiaption Points'!$HN$8:'2021 Particiaption Points'!$HN$221)/10000),0))," ",INDEX('2021 Particiaption Points'!$A$8:'2021 Particiaption Points'!$A$222,MATCH(AV4,('2021 Particiaption Points'!$HN$8:'2021 Particiaption Points'!$HN$222+ROW('2021 Particiaption Points'!$HN$8:'2021 Particiaption Points'!$HN$221)/10000),0))),"")</f>
        <v>Tommy Caldwell</v>
      </c>
      <c r="AV4" s="138">
        <f t="array" ref="AV4">IF(LARGE(('2021 Particiaption Points'!$HN$8:'2021 Particiaption Points'!$HN$222+ROW('2021 Particiaption Points'!$HN$8:'2021 Particiaption Points'!$HN$222)/10000),ROW(AT4)-ROW($AK$4)+1)&gt;=1,LARGE(('2021 Particiaption Points'!$HN$8:'2021 Particiaption Points'!$HN$222+ROW('2021 Particiaption Points'!$HN$8:'2021 Particiaption Points'!$HN$222)/10000),ROW(AT4)-ROW($AK$4)+1),"")</f>
        <v>129.00370000000001</v>
      </c>
      <c r="AW4" s="16"/>
      <c r="AX4" s="227">
        <v>1</v>
      </c>
      <c r="AY4" s="1" t="str">
        <f t="array" ref="AY4">IF(AZ4&lt;&gt;"",_xlfn.CONCAT(INDEX('2021 Particiaption Points'!$B$8:'2021 Particiaption Points'!$B$222,MATCH(AZ4,('2021 Particiaption Points'!$HU$8:'2021 Particiaption Points'!$HU$222+ROW('2021 Particiaption Points'!$HU$8:'2021 Particiaption Points'!$HU$221)/10000),0))," ",INDEX('2021 Particiaption Points'!$A$8:'2021 Particiaption Points'!$A$222,MATCH(AZ4,('2021 Particiaption Points'!$HU$8:'2021 Particiaption Points'!$HU$222+ROW('2021 Particiaption Points'!$HU$8:'2021 Particiaption Points'!$HU$221)/10000),0))),"")</f>
        <v>Tommy Caldwell</v>
      </c>
      <c r="AZ4" s="138">
        <f t="array" ref="AZ4">IF(LARGE(('2021 Particiaption Points'!$HU$8:'2021 Particiaption Points'!$HU$222+ROW('2021 Particiaption Points'!$HU$8:'2021 Particiaption Points'!$HU$222)/10000),ROW(AX4)-ROW($AK$4)+1)&gt;=1,LARGE(('2021 Particiaption Points'!$HU$8:'2021 Particiaption Points'!$HU$222+ROW('2021 Particiaption Points'!$HU$8:'2021 Particiaption Points'!$HU$222)/10000),ROW(AX4)-ROW($AK$4)+1),"")</f>
        <v>11204.003699999999</v>
      </c>
    </row>
    <row r="5" spans="1:52">
      <c r="A5" s="17"/>
      <c r="B5" s="24" t="s">
        <v>187</v>
      </c>
      <c r="D5" s="227" t="e">
        <f>IF(ROUND(F5,1)=ROUND(F4,1),D4,COUNT(D$4:$L4)+1)</f>
        <v>#REF!</v>
      </c>
      <c r="E5" s="1" t="e" cm="1">
        <f t="array" ref="E5">IF(F5&lt;&gt;"",_xlfn.CONCAT(INDEX('2026 Particiaption Points'!$B$7:'2026 Particiaption Points'!#REF!,MATCH(F5,('2026 Particiaption Points'!$N$7:'2026 Particiaption Points'!#REF!+ROW('2026 Particiaption Points'!$N$7:'2026 Particiaption Points'!#REF!)/10000),0))," ",INDEX('2026 Particiaption Points'!$A$7:'2026 Particiaption Points'!#REF!,MATCH(F5,('2026 Particiaption Points'!$N$7:'2026 Particiaption Points'!#REF!+ROW('2026 Particiaption Points'!$N$7:'2026 Particiaption Points'!#REF!)/10000),0))),"")</f>
        <v>#REF!</v>
      </c>
      <c r="F5" s="138" t="e" cm="1">
        <f t="array" ref="F5">IF(LARGE(('2026 Particiaption Points'!$N$7:'2026 Particiaption Points'!#REF!+ROW('2026 Particiaption Points'!$N$7:'2026 Particiaption Points'!#REF!)/10000),ROW(D5)-ROW($AK$4)+1)&gt;0,LARGE(('2026 Particiaption Points'!$N$7:'2026 Particiaption Points'!#REF!+ROW('2026 Particiaption Points'!$N$7:'2026 Particiaption Points'!#REF!)/10000),ROW(D5)-ROW($AK$4)+1),"")</f>
        <v>#REF!</v>
      </c>
      <c r="G5" s="16"/>
      <c r="H5" s="227" t="e">
        <f>IF(ROUND(J5,1)=ROUND(J4,1),H4,COUNT(H$4:$P4)+1)</f>
        <v>#REF!</v>
      </c>
      <c r="I5" s="1" t="e" cm="1">
        <f t="array" ref="I5">IF(J5&lt;&gt;"",_xlfn.CONCAT(INDEX('2026 Particiaption Points'!$B$7:'2026 Particiaption Points'!#REF!,MATCH(J5,('2026 Particiaption Points'!$U$7:'2026 Particiaption Points'!#REF!+ROW('2026 Particiaption Points'!$U$7:'2026 Particiaption Points'!#REF!)/10000),0))," ",INDEX('2026 Particiaption Points'!$A$7:'2026 Particiaption Points'!#REF!,MATCH(J5,('2026 Particiaption Points'!$U$7:'2026 Particiaption Points'!#REF!+ROW('2026 Particiaption Points'!$U$7:'2026 Particiaption Points'!#REF!)/10000),0))),"")</f>
        <v>#REF!</v>
      </c>
      <c r="J5" s="138" t="e" cm="1">
        <f t="array" ref="J5">IF(LARGE(('2026 Particiaption Points'!$U$7:'2026 Particiaption Points'!#REF!+ROW('2026 Particiaption Points'!$U$7:'2026 Particiaption Points'!#REF!)/10000),ROW(H5)-ROW($AK$4)+1)&gt;0,LARGE(('2026 Particiaption Points'!$U$7:'2026 Particiaption Points'!#REF!+ROW('2026 Particiaption Points'!$U$7:'2026 Particiaption Points'!#REF!)/10000),ROW(H5)-ROW($AK$4)+1),"")</f>
        <v>#REF!</v>
      </c>
      <c r="L5" s="227">
        <f>IF(ROUND(N5,1)=ROUND(N4,1),L4,COUNT(L$4:$L4)+1)</f>
        <v>2</v>
      </c>
      <c r="M5" s="1" t="str" cm="1">
        <f t="array" ref="M5">IF(N5&lt;&gt;"",_xlfn.CONCAT(INDEX('2025 Particiaption Points'!$B$7:'2025 Particiaption Points'!$B$156,MATCH(N5,('2025 Particiaption Points'!$ET$7:'2025 Particiaption Points'!$ET$156+ROW('2025 Particiaption Points'!$ET$7:'2025 Particiaption Points'!$ET$155)/10000),0))," ",INDEX('2025 Particiaption Points'!$A$7:'2025 Particiaption Points'!$A$156,MATCH(N5,('2025 Particiaption Points'!$ET$7:'2025 Particiaption Points'!$ET$156+ROW('2025 Particiaption Points'!$ET$7:'2025 Particiaption Points'!$ET$155)/10000),0))),"")</f>
        <v>Tommy Caldwell</v>
      </c>
      <c r="N5" s="138" cm="1">
        <f t="array" ref="N5">IF(LARGE(('2025 Particiaption Points'!$ET$7:'2025 Particiaption Points'!$ET$156+ROW('2025 Particiaption Points'!$ET$7:'2025 Particiaption Points'!$ET$156)/10000),ROW(L5)-ROW($AK$4)+1)&gt;0,LARGE(('2025 Particiaption Points'!$ET$7:'2025 Particiaption Points'!$ET$156+ROW('2025 Particiaption Points'!$ET$7:'2025 Particiaption Points'!$ET$156)/10000),ROW(L5)-ROW($AK$4)+1),"")</f>
        <v>80.002300000000005</v>
      </c>
      <c r="O5" s="16"/>
      <c r="P5" s="227">
        <f>IF(ROUND(R5,1)=ROUND(R4,1),P4,COUNT(P$4:$P4)+1)</f>
        <v>2</v>
      </c>
      <c r="Q5" s="1" t="str" cm="1">
        <f t="array" ref="Q5">IF(R5&lt;&gt;"",_xlfn.CONCAT(INDEX('2025 Particiaption Points'!$B$7:'2025 Particiaption Points'!$B$156,MATCH(R5,('2025 Particiaption Points'!$FA$7:'2025 Particiaption Points'!$FA$156+ROW('2025 Particiaption Points'!$FA$7:'2025 Particiaption Points'!$FA$155)/10000),0))," ",INDEX('2025 Particiaption Points'!$A$7:'2025 Particiaption Points'!$A$156,MATCH(R5,('2025 Particiaption Points'!$FA$7:'2025 Particiaption Points'!$FA$156+ROW('2025 Particiaption Points'!$FA$7:'2025 Particiaption Points'!$FA$155)/10000),0))),"")</f>
        <v>Tommy Caldwell</v>
      </c>
      <c r="R5" s="138" cm="1">
        <f t="array" ref="R5">IF(LARGE(('2025 Particiaption Points'!$FA$7:'2025 Particiaption Points'!$FA$156+ROW('2025 Particiaption Points'!$FA$7:'2025 Particiaption Points'!$FA$156)/10000),ROW(P5)-ROW($AK$4)+1)&gt;0,LARGE(('2025 Particiaption Points'!$FA$7:'2025 Particiaption Points'!$FA$156+ROW('2025 Particiaption Points'!$FA$7:'2025 Particiaption Points'!$FA$156)/10000),ROW(P5)-ROW($AK$4)+1),"")</f>
        <v>5548.0023000000001</v>
      </c>
      <c r="T5" s="227">
        <f>IF(ROUND(V5,1)=ROUND(V4,1),T4,COUNT($T$4:T4)+1)</f>
        <v>2</v>
      </c>
      <c r="U5" s="1" t="str">
        <f t="array" ref="U5">IF(V5&lt;&gt;"",_xlfn.CONCAT(INDEX('2024 Particiaption Points'!$B$7:'2024 Particiaption Points'!$B$149,MATCH(V5,('2024 Particiaption Points'!$ER$7:'2024 Particiaption Points'!$ER$149+ROW('2024 Particiaption Points'!$ER$7:'2024 Particiaption Points'!$ER$148)/10000),0))," ",INDEX('2024 Particiaption Points'!$A$7:'2024 Particiaption Points'!$A$149,MATCH(V5,('2024 Particiaption Points'!$ER$7:'2024 Particiaption Points'!$ER$149+ROW('2024 Particiaption Points'!$ER$7:'2024 Particiaption Points'!$ER$148)/10000),0))),"")</f>
        <v>Roelant Verbeek</v>
      </c>
      <c r="V5" s="138">
        <f t="array" ref="V5">IF(LARGE(('2024 Particiaption Points'!$ER$7:'2024 Particiaption Points'!$ER$149+ROW('2024 Particiaption Points'!$ER$7:'2024 Particiaption Points'!$ER$149)/10000),ROW(T5)-ROW($AK$4)+1)&gt;0,LARGE(('2024 Particiaption Points'!$ER$7:'2024 Particiaption Points'!$ER$149+ROW('2024 Particiaption Points'!$ER$7:'2024 Particiaption Points'!$ER$149)/10000),ROW(T5)-ROW($AK$4)+1),"")</f>
        <v>72.008399999999995</v>
      </c>
      <c r="W5" s="16"/>
      <c r="X5" s="227">
        <f>IF(ROUND(Z5,1)=ROUND(Z4,1),X4,COUNT($X$4:X4)+1)</f>
        <v>2</v>
      </c>
      <c r="Y5" s="1" t="str">
        <f t="array" ref="Y5">IF(Z5&lt;&gt;"",_xlfn.CONCAT(INDEX('2024 Particiaption Points'!$B$7:'2024 Particiaption Points'!$B$149,MATCH(Z5,('2024 Particiaption Points'!$EY$7:'2024 Particiaption Points'!$EY$149+ROW('2024 Particiaption Points'!$EY$7:'2024 Particiaption Points'!$EY$148)/10000),0))," ",INDEX('2024 Particiaption Points'!$A$7:'2024 Particiaption Points'!$A$149,MATCH(Z5,('2024 Particiaption Points'!$EY$7:'2024 Particiaption Points'!$EY$149+ROW('2024 Particiaption Points'!$EY$7:'2024 Particiaption Points'!$EY$148)/10000),0))),"")</f>
        <v>Bradley Eskins</v>
      </c>
      <c r="Z5" s="138">
        <f t="array" ref="Z5">IF(LARGE(('2024 Particiaption Points'!$EY$7:'2024 Particiaption Points'!$EY$149+ROW('2024 Particiaption Points'!$EY$7:'2024 Particiaption Points'!$EY$149)/10000),ROW(X5)-ROW($AK$4)+1)&gt;0,LARGE(('2024 Particiaption Points'!$EY$7:'2024 Particiaption Points'!$EY$149+ROW('2024 Particiaption Points'!$EY$7:'2024 Particiaption Points'!$EY$149)/10000),ROW(X5)-ROW($AK$4)+1),"")</f>
        <v>6537.0034999999998</v>
      </c>
      <c r="AA5" s="179"/>
      <c r="AB5" s="227">
        <f>IF(ROUND(AD5,1)=ROUND(AD4,1),AB4,COUNT($AB$4:AB4)+1)</f>
        <v>2</v>
      </c>
      <c r="AC5" s="1" t="str">
        <f t="array" ref="AC5">IF(AD5&lt;&gt;"",_xlfn.CONCAT(INDEX('2023 Particiaption Points'!$B$7:'2023 Particiaption Points'!$B$191,MATCH(AD5,('2023 Particiaption Points'!$IU$7:'2023 Particiaption Points'!$IU$191+ROW('2023 Particiaption Points'!$IU$7:'2023 Particiaption Points'!$IU$190)/10000),0))," ",INDEX('2023 Particiaption Points'!$A$7:'2023 Particiaption Points'!$A$191,MATCH(AD5,('2023 Particiaption Points'!$IU$7:'2023 Particiaption Points'!$IU$191+ROW('2023 Particiaption Points'!$IU$7:'2023 Particiaption Points'!$IU$190)/10000),0))),"")</f>
        <v>Tommy Caldwell</v>
      </c>
      <c r="AD5" s="138">
        <f t="array" ref="AD5">IF(LARGE(('2023 Particiaption Points'!$IU$7:'2023 Particiaption Points'!$IU$191+ROW('2023 Particiaption Points'!$IU$7:'2023 Particiaption Points'!$IU$191)/10000),ROW(AB5)-ROW($AK$4)+1)&gt;0,LARGE(('2023 Particiaption Points'!$IU$7:'2023 Particiaption Points'!$IU$191+ROW('2023 Particiaption Points'!$IU$7:'2023 Particiaption Points'!$IU$191)/10000),ROW(AB5)-ROW($AK$4)+1),"")</f>
        <v>104.0031</v>
      </c>
      <c r="AE5" s="16"/>
      <c r="AF5" s="227">
        <f>IF(ROUND(AH5,1)=ROUND(AH4,1),AF4,COUNT($AF$4:AF4)+1)</f>
        <v>2</v>
      </c>
      <c r="AG5" s="1" t="str">
        <f t="array" ref="AG5">IF(AH5&lt;&gt;"",_xlfn.CONCAT(INDEX('2023 Particiaption Points'!$B$7:'2023 Particiaption Points'!$B$191,MATCH(AH5,('2023 Particiaption Points'!$JB$7:'2023 Particiaption Points'!$JB$191+ROW('2023 Particiaption Points'!$JB$7:'2023 Particiaption Points'!$JB$190)/10000),0))," ",INDEX('2023 Particiaption Points'!$A$7:'2023 Particiaption Points'!$A$191,MATCH(AH5,('2023 Particiaption Points'!$JB$7:'2023 Particiaption Points'!$JB$191+ROW('2023 Particiaption Points'!$JB$7:'2023 Particiaption Points'!$JB$190)/10000),0))),"")</f>
        <v>Tommy Caldwell</v>
      </c>
      <c r="AH5" s="138">
        <f t="array" ref="AH5">IF(LARGE(('2023 Particiaption Points'!$JB$7:'2023 Particiaption Points'!$JB$191+ROW('2023 Particiaption Points'!$JB$7:'2023 Particiaption Points'!$JB$191)/10000),ROW(AF5)-ROW($AK$4)+1)&gt;0,LARGE(('2023 Particiaption Points'!$JB$7:'2023 Particiaption Points'!$JB$191+ROW('2023 Particiaption Points'!$JB$7:'2023 Particiaption Points'!$JB$191)/10000),ROW(AF5)-ROW($AK$4)+1),"")</f>
        <v>9156.0030999999999</v>
      </c>
      <c r="AI5" s="179"/>
      <c r="AJ5" s="179"/>
      <c r="AK5" s="227">
        <f>IF(ROUND(AM5,1)=ROUND(AM4,1),AK4,COUNT($AK$4:AK4)+1)</f>
        <v>2</v>
      </c>
      <c r="AL5" s="1" t="str">
        <f t="array" ref="AL5">IF(AM5&lt;&gt;"",_xlfn.CONCAT(INDEX('2022 Particiaption Points'!$B$8:'2022 Particiaption Points'!$B$240,MATCH(AM5,('2022 Particiaption Points'!$IL$8:'2022 Particiaption Points'!$IL$240+ROW('2022 Particiaption Points'!$IL$8:'2022 Particiaption Points'!$IL$239)/10000),0))," ",INDEX('2022 Particiaption Points'!$A$8:'2022 Particiaption Points'!$A$240,MATCH(AM5,('2022 Particiaption Points'!$IL$8:'2022 Particiaption Points'!$IL$240+ROW('2022 Particiaption Points'!$IL$8:'2022 Particiaption Points'!$IL$239)/10000),0))),"")</f>
        <v>Frank Rector</v>
      </c>
      <c r="AM5" s="138">
        <f t="array" ref="AM5">IF(LARGE(('2022 Particiaption Points'!$IL$8:'2022 Particiaption Points'!$IL$240+ROW('2022 Particiaption Points'!$IL$8:'2022 Particiaption Points'!$IL$240)/10000),ROW(AK5)-ROW($AK$4)+1)&gt;0,LARGE(('2022 Particiaption Points'!$IL$8:'2022 Particiaption Points'!$IL$240+ROW('2022 Particiaption Points'!$IL$8:'2022 Particiaption Points'!$IL$240)/10000),ROW(AK5)-ROW($AK$4)+1),"")</f>
        <v>99.013499999999993</v>
      </c>
      <c r="AN5" s="16"/>
      <c r="AO5" s="227">
        <f>IF(ROUND(AQ5,1)=ROUND(AQ4,1),AO4,COUNT($AO$4:AO4)+1)</f>
        <v>2</v>
      </c>
      <c r="AP5" s="1" t="str">
        <f t="array" ref="AP5">IF(AQ5&lt;&gt;"",_xlfn.CONCAT(INDEX('2022 Particiaption Points'!$B$8:'2022 Particiaption Points'!$B$240,MATCH(AQ5,('2022 Particiaption Points'!$IS$8:'2022 Particiaption Points'!$IS$240+ROW('2022 Particiaption Points'!$IS$8:'2022 Particiaption Points'!$IS$239)/10000),0))," ",INDEX('2022 Particiaption Points'!$A$8:'2022 Particiaption Points'!$A$240,MATCH(AQ5,('2022 Particiaption Points'!$IS$8:'2022 Particiaption Points'!$IS$240+ROW('2022 Particiaption Points'!$IS$8:'2022 Particiaption Points'!$IS$239)/10000),0))),"")</f>
        <v>Mike Farina</v>
      </c>
      <c r="AQ5" s="138">
        <f t="array" ref="AQ5">IF(LARGE(('2022 Particiaption Points'!$IS$8:'2022 Particiaption Points'!$IS$240+ROW('2022 Particiaption Points'!$IS$8:'2022 Particiaption Points'!$IS$240)/10000),ROW(AO5)-ROW($AK$4)+1)&gt;0,LARGE(('2022 Particiaption Points'!$IS$8:'2022 Particiaption Points'!$IS$240+ROW('2022 Particiaption Points'!$IS$8:'2022 Particiaption Points'!$IS$240)/10000),ROW(AO5)-ROW($AK$4)+1),"")</f>
        <v>7604.0070999999998</v>
      </c>
      <c r="AR5" s="179"/>
      <c r="AT5" s="227">
        <f>IF(ROUND(AV5,1)=ROUND(AV4,1),AT4,COUNT($AT$4:AT4)+1)</f>
        <v>2</v>
      </c>
      <c r="AU5" s="1" t="str">
        <f t="array" ref="AU5">IF(AV5&lt;&gt;"",_xlfn.CONCAT(INDEX('2021 Particiaption Points'!$B$8:'2021 Particiaption Points'!$B$222,MATCH(AV5,('2021 Particiaption Points'!$HN$8:'2021 Particiaption Points'!$HN$222+ROW('2021 Particiaption Points'!$HN$8:'2021 Particiaption Points'!$HN$221)/10000),0))," ",INDEX('2021 Particiaption Points'!$A$8:'2021 Particiaption Points'!$A$222,MATCH(AV5,('2021 Particiaption Points'!$HN$8:'2021 Particiaption Points'!$HN$222+ROW('2021 Particiaption Points'!$HN$8:'2021 Particiaption Points'!$HN$221)/10000),0))),"")</f>
        <v>Richard Cooley</v>
      </c>
      <c r="AV5" s="138">
        <f t="array" ref="AV5">IF(LARGE(('2021 Particiaption Points'!$HN$8:'2021 Particiaption Points'!$HN$222+ROW('2021 Particiaption Points'!$HN$8:'2021 Particiaption Points'!$HN$222)/10000),ROW(AT5)-ROW($AK$4)+1)&gt;0,LARGE(('2021 Particiaption Points'!$HN$8:'2021 Particiaption Points'!$HN$222+ROW('2021 Particiaption Points'!$HN$8:'2021 Particiaption Points'!$HN$222)/10000),ROW(AT5)-ROW($AK$4)+1),"")</f>
        <v>124.00449999999999</v>
      </c>
      <c r="AW5" s="16"/>
      <c r="AX5" s="227">
        <f>IF(ROUND(AZ5,1)=ROUND(AZ4,1),AX4,COUNT($AX$4:AX4)+1)</f>
        <v>2</v>
      </c>
      <c r="AY5" s="1" t="str">
        <f t="array" ref="AY5">IF(AZ5&lt;&gt;"",_xlfn.CONCAT(INDEX('2021 Particiaption Points'!$B$8:'2021 Particiaption Points'!$B$222,MATCH(AZ5,('2021 Particiaption Points'!$HU$8:'2021 Particiaption Points'!$HU$222+ROW('2021 Particiaption Points'!$HU$8:'2021 Particiaption Points'!$HU$221)/10000),0))," ",INDEX('2021 Particiaption Points'!$A$8:'2021 Particiaption Points'!$A$222,MATCH(AZ5,('2021 Particiaption Points'!$HU$8:'2021 Particiaption Points'!$HU$222+ROW('2021 Particiaption Points'!$HU$8:'2021 Particiaption Points'!$HU$221)/10000),0))),"")</f>
        <v>Timothy Backus</v>
      </c>
      <c r="AZ5" s="138">
        <f t="array" ref="AZ5">IF(LARGE(('2021 Particiaption Points'!$HU$8:'2021 Particiaption Points'!$HU$222+ROW('2021 Particiaption Points'!$HU$8:'2021 Particiaption Points'!$HU$222)/10000),ROW(AX5)-ROW($AK$4)+1)&gt;0,LARGE(('2021 Particiaption Points'!$HU$8:'2021 Particiaption Points'!$HU$222+ROW('2021 Particiaption Points'!$HU$8:'2021 Particiaption Points'!$HU$222)/10000),ROW(AX5)-ROW($AK$4)+1),"")</f>
        <v>9548.0012999999999</v>
      </c>
    </row>
    <row r="6" spans="1:52">
      <c r="A6" s="17"/>
      <c r="B6" s="24" t="s">
        <v>188</v>
      </c>
      <c r="D6" s="227" t="e">
        <f>IF(ROUND(F6,1)=ROUND(F5,1),D5,COUNT(D$4:$L5)+1)</f>
        <v>#REF!</v>
      </c>
      <c r="E6" s="1" t="e" cm="1">
        <f t="array" ref="E6">IF(F6&lt;&gt;"",_xlfn.CONCAT(INDEX('2026 Particiaption Points'!$B$7:'2026 Particiaption Points'!#REF!,MATCH(F6,('2026 Particiaption Points'!$N$7:'2026 Particiaption Points'!#REF!+ROW('2026 Particiaption Points'!$N$7:'2026 Particiaption Points'!#REF!)/10000),0))," ",INDEX('2026 Particiaption Points'!$A$7:'2026 Particiaption Points'!#REF!,MATCH(F6,('2026 Particiaption Points'!$N$7:'2026 Particiaption Points'!#REF!+ROW('2026 Particiaption Points'!$N$7:'2026 Particiaption Points'!#REF!)/10000),0))),"")</f>
        <v>#REF!</v>
      </c>
      <c r="F6" s="138" t="e" cm="1">
        <f t="array" ref="F6">IF(LARGE(('2026 Particiaption Points'!$N$7:'2026 Particiaption Points'!#REF!+ROW('2026 Particiaption Points'!$N$7:'2026 Particiaption Points'!#REF!)/10000),ROW(D6)-ROW($AK$4)+1)&gt;0,LARGE(('2026 Particiaption Points'!$N$7:'2026 Particiaption Points'!#REF!+ROW('2026 Particiaption Points'!$N$7:'2026 Particiaption Points'!#REF!)/10000),ROW(D6)-ROW($AK$4)+1),"")</f>
        <v>#REF!</v>
      </c>
      <c r="G6" s="16"/>
      <c r="H6" s="227" t="e">
        <f>IF(ROUND(J6,1)=ROUND(J5,1),H5,COUNT(H$4:$P5)+1)</f>
        <v>#REF!</v>
      </c>
      <c r="I6" s="1" t="e" cm="1">
        <f t="array" ref="I6">IF(J6&lt;&gt;"",_xlfn.CONCAT(INDEX('2026 Particiaption Points'!$B$7:'2026 Particiaption Points'!#REF!,MATCH(J6,('2026 Particiaption Points'!$U$7:'2026 Particiaption Points'!#REF!+ROW('2026 Particiaption Points'!$U$7:'2026 Particiaption Points'!#REF!)/10000),0))," ",INDEX('2026 Particiaption Points'!$A$7:'2026 Particiaption Points'!#REF!,MATCH(J6,('2026 Particiaption Points'!$U$7:'2026 Particiaption Points'!#REF!+ROW('2026 Particiaption Points'!$U$7:'2026 Particiaption Points'!#REF!)/10000),0))),"")</f>
        <v>#REF!</v>
      </c>
      <c r="J6" s="138" t="e" cm="1">
        <f t="array" ref="J6">IF(LARGE(('2026 Particiaption Points'!$U$7:'2026 Particiaption Points'!#REF!+ROW('2026 Particiaption Points'!$U$7:'2026 Particiaption Points'!#REF!)/10000),ROW(H6)-ROW($AK$4)+1)&gt;0,LARGE(('2026 Particiaption Points'!$U$7:'2026 Particiaption Points'!#REF!+ROW('2026 Particiaption Points'!$U$7:'2026 Particiaption Points'!#REF!)/10000),ROW(H6)-ROW($AK$4)+1),"")</f>
        <v>#REF!</v>
      </c>
      <c r="L6" s="227">
        <f>IF(ROUND(N6,1)=ROUND(N5,1),L5,COUNT(L$4:$L5)+1)</f>
        <v>3</v>
      </c>
      <c r="M6" s="1" t="str" cm="1">
        <f t="array" ref="M6">IF(N6&lt;&gt;"",_xlfn.CONCAT(INDEX('2025 Particiaption Points'!$B$7:'2025 Particiaption Points'!$B$156,MATCH(N6,('2025 Particiaption Points'!$ET$7:'2025 Particiaption Points'!$ET$156+ROW('2025 Particiaption Points'!$ET$7:'2025 Particiaption Points'!$ET$155)/10000),0))," ",INDEX('2025 Particiaption Points'!$A$7:'2025 Particiaption Points'!$A$156,MATCH(N6,('2025 Particiaption Points'!$ET$7:'2025 Particiaption Points'!$ET$156+ROW('2025 Particiaption Points'!$ET$7:'2025 Particiaption Points'!$ET$155)/10000),0))),"")</f>
        <v>Tammie Caldwell</v>
      </c>
      <c r="N6" s="138" cm="1">
        <f t="array" ref="N6">IF(LARGE(('2025 Particiaption Points'!$ET$7:'2025 Particiaption Points'!$ET$156+ROW('2025 Particiaption Points'!$ET$7:'2025 Particiaption Points'!$ET$156)/10000),ROW(L6)-ROW($AK$4)+1)&gt;0,LARGE(('2025 Particiaption Points'!$ET$7:'2025 Particiaption Points'!$ET$156+ROW('2025 Particiaption Points'!$ET$7:'2025 Particiaption Points'!$ET$156)/10000),ROW(L6)-ROW($AK$4)+1),"")</f>
        <v>78.002200000000002</v>
      </c>
      <c r="O6" s="16"/>
      <c r="P6" s="227">
        <f>IF(ROUND(R6,1)=ROUND(R5,1),P5,COUNT(P$4:$P5)+1)</f>
        <v>3</v>
      </c>
      <c r="Q6" s="1" t="str" cm="1">
        <f t="array" ref="Q6">IF(R6&lt;&gt;"",_xlfn.CONCAT(INDEX('2025 Particiaption Points'!$B$7:'2025 Particiaption Points'!$B$156,MATCH(R6,('2025 Particiaption Points'!$FA$7:'2025 Particiaption Points'!$FA$156+ROW('2025 Particiaption Points'!$FA$7:'2025 Particiaption Points'!$FA$155)/10000),0))," ",INDEX('2025 Particiaption Points'!$A$7:'2025 Particiaption Points'!$A$156,MATCH(R6,('2025 Particiaption Points'!$FA$7:'2025 Particiaption Points'!$FA$156+ROW('2025 Particiaption Points'!$FA$7:'2025 Particiaption Points'!$FA$155)/10000),0))),"")</f>
        <v>Tammie Caldwell</v>
      </c>
      <c r="R6" s="138" cm="1">
        <f t="array" ref="R6">IF(LARGE(('2025 Particiaption Points'!$FA$7:'2025 Particiaption Points'!$FA$156+ROW('2025 Particiaption Points'!$FA$7:'2025 Particiaption Points'!$FA$156)/10000),ROW(P6)-ROW($AK$4)+1)&gt;0,LARGE(('2025 Particiaption Points'!$FA$7:'2025 Particiaption Points'!$FA$156+ROW('2025 Particiaption Points'!$FA$7:'2025 Particiaption Points'!$FA$156)/10000),ROW(P6)-ROW($AK$4)+1),"")</f>
        <v>5496.0021999999999</v>
      </c>
      <c r="T6" s="227">
        <f>IF(ROUND(V6,1)=ROUND(V5,1),T5,COUNT($T$4:T5)+1)</f>
        <v>3</v>
      </c>
      <c r="U6" s="1" t="str">
        <f t="array" ref="U6">IF(V6&lt;&gt;"",_xlfn.CONCAT(INDEX('2024 Particiaption Points'!$B$7:'2024 Particiaption Points'!$B$149,MATCH(V6,('2024 Particiaption Points'!$ER$7:'2024 Particiaption Points'!$ER$149+ROW('2024 Particiaption Points'!$ER$7:'2024 Particiaption Points'!$ER$148)/10000),0))," ",INDEX('2024 Particiaption Points'!$A$7:'2024 Particiaption Points'!$A$149,MATCH(V6,('2024 Particiaption Points'!$ER$7:'2024 Particiaption Points'!$ER$149+ROW('2024 Particiaption Points'!$ER$7:'2024 Particiaption Points'!$ER$148)/10000),0))),"")</f>
        <v>Richard Cooley</v>
      </c>
      <c r="V6" s="138">
        <f t="array" ref="V6">IF(LARGE(('2024 Particiaption Points'!$ER$7:'2024 Particiaption Points'!$ER$149+ROW('2024 Particiaption Points'!$ER$7:'2024 Particiaption Points'!$ER$149)/10000),ROW(T6)-ROW($AK$4)+1)&gt;0,LARGE(('2024 Particiaption Points'!$ER$7:'2024 Particiaption Points'!$ER$149+ROW('2024 Particiaption Points'!$ER$7:'2024 Particiaption Points'!$ER$149)/10000),ROW(T6)-ROW($AK$4)+1),"")</f>
        <v>58.002699999999997</v>
      </c>
      <c r="W6" s="16"/>
      <c r="X6" s="227">
        <f>IF(ROUND(Z6,1)=ROUND(Z5,1),X5,COUNT($X$4:X5)+1)</f>
        <v>3</v>
      </c>
      <c r="Y6" s="1" t="str">
        <f t="array" ref="Y6">IF(Z6&lt;&gt;"",_xlfn.CONCAT(INDEX('2024 Particiaption Points'!$B$7:'2024 Particiaption Points'!$B$149,MATCH(Z6,('2024 Particiaption Points'!$EY$7:'2024 Particiaption Points'!$EY$149+ROW('2024 Particiaption Points'!$EY$7:'2024 Particiaption Points'!$EY$148)/10000),0))," ",INDEX('2024 Particiaption Points'!$A$7:'2024 Particiaption Points'!$A$149,MATCH(Z6,('2024 Particiaption Points'!$EY$7:'2024 Particiaption Points'!$EY$149+ROW('2024 Particiaption Points'!$EY$7:'2024 Particiaption Points'!$EY$148)/10000),0))),"")</f>
        <v>Frank Rector</v>
      </c>
      <c r="Z6" s="138">
        <f t="array" ref="Z6">IF(LARGE(('2024 Particiaption Points'!$EY$7:'2024 Particiaption Points'!$EY$149+ROW('2024 Particiaption Points'!$EY$7:'2024 Particiaption Points'!$EY$149)/10000),ROW(X6)-ROW($AK$4)+1)&gt;0,LARGE(('2024 Particiaption Points'!$EY$7:'2024 Particiaption Points'!$EY$149+ROW('2024 Particiaption Points'!$EY$7:'2024 Particiaption Points'!$EY$149)/10000),ROW(X6)-ROW($AK$4)+1),"")</f>
        <v>5113.0061999999998</v>
      </c>
      <c r="AA6" s="179"/>
      <c r="AB6" s="227">
        <f>IF(ROUND(AD6,1)=ROUND(AD5,1),AB5,COUNT($AB$4:AB5)+1)</f>
        <v>3</v>
      </c>
      <c r="AC6" s="1" t="str">
        <f t="array" ref="AC6">IF(AD6&lt;&gt;"",_xlfn.CONCAT(INDEX('2023 Particiaption Points'!$B$7:'2023 Particiaption Points'!$B$191,MATCH(AD6,('2023 Particiaption Points'!$IU$7:'2023 Particiaption Points'!$IU$191+ROW('2023 Particiaption Points'!$IU$7:'2023 Particiaption Points'!$IU$190)/10000),0))," ",INDEX('2023 Particiaption Points'!$A$7:'2023 Particiaption Points'!$A$191,MATCH(AD6,('2023 Particiaption Points'!$IU$7:'2023 Particiaption Points'!$IU$191+ROW('2023 Particiaption Points'!$IU$7:'2023 Particiaption Points'!$IU$190)/10000),0))),"")</f>
        <v>Roelant Verbeek</v>
      </c>
      <c r="AD6" s="138">
        <f t="array" ref="AD6">IF(LARGE(('2023 Particiaption Points'!$IU$7:'2023 Particiaption Points'!$IU$191+ROW('2023 Particiaption Points'!$IU$7:'2023 Particiaption Points'!$IU$191)/10000),ROW(AB6)-ROW($AK$4)+1)&gt;0,LARGE(('2023 Particiaption Points'!$IU$7:'2023 Particiaption Points'!$IU$191+ROW('2023 Particiaption Points'!$IU$7:'2023 Particiaption Points'!$IU$191)/10000),ROW(AB6)-ROW($AK$4)+1),"")</f>
        <v>82.011399999999995</v>
      </c>
      <c r="AE6" s="16"/>
      <c r="AF6" s="227">
        <f>IF(ROUND(AH6,1)=ROUND(AH5,1),AF5,COUNT($AF$4:AF5)+1)</f>
        <v>3</v>
      </c>
      <c r="AG6" s="1" t="str">
        <f t="array" ref="AG6">IF(AH6&lt;&gt;"",_xlfn.CONCAT(INDEX('2023 Particiaption Points'!$B$7:'2023 Particiaption Points'!$B$191,MATCH(AH6,('2023 Particiaption Points'!$JB$7:'2023 Particiaption Points'!$JB$191+ROW('2023 Particiaption Points'!$JB$7:'2023 Particiaption Points'!$JB$190)/10000),0))," ",INDEX('2023 Particiaption Points'!$A$7:'2023 Particiaption Points'!$A$191,MATCH(AH6,('2023 Particiaption Points'!$JB$7:'2023 Particiaption Points'!$JB$191+ROW('2023 Particiaption Points'!$JB$7:'2023 Particiaption Points'!$JB$190)/10000),0))),"")</f>
        <v>Mike Farina</v>
      </c>
      <c r="AH6" s="138">
        <f t="array" ref="AH6">IF(LARGE(('2023 Particiaption Points'!$JB$7:'2023 Particiaption Points'!$JB$191+ROW('2023 Particiaption Points'!$JB$7:'2023 Particiaption Points'!$JB$191)/10000),ROW(AF6)-ROW($AK$4)+1)&gt;0,LARGE(('2023 Particiaption Points'!$JB$7:'2023 Particiaption Points'!$JB$191+ROW('2023 Particiaption Points'!$JB$7:'2023 Particiaption Points'!$JB$191)/10000),ROW(AF6)-ROW($AK$4)+1),"")</f>
        <v>7045.0050000000001</v>
      </c>
      <c r="AI6" s="179"/>
      <c r="AJ6" s="179"/>
      <c r="AK6" s="227">
        <f>IF(ROUND(AM6,1)=ROUND(AM5,1),AK5,COUNT($AK$4:AK5)+1)</f>
        <v>3</v>
      </c>
      <c r="AL6" s="1" t="str">
        <f t="array" ref="AL6">IF(AM6&lt;&gt;"",_xlfn.CONCAT(INDEX('2022 Particiaption Points'!$B$8:'2022 Particiaption Points'!$B$240,MATCH(AM6,('2022 Particiaption Points'!$IL$8:'2022 Particiaption Points'!$IL$240+ROW('2022 Particiaption Points'!$IL$8:'2022 Particiaption Points'!$IL$239)/10000),0))," ",INDEX('2022 Particiaption Points'!$A$8:'2022 Particiaption Points'!$A$240,MATCH(AM6,('2022 Particiaption Points'!$IL$8:'2022 Particiaption Points'!$IL$240+ROW('2022 Particiaption Points'!$IL$8:'2022 Particiaption Points'!$IL$239)/10000),0))),"")</f>
        <v>Roelant Verbeek</v>
      </c>
      <c r="AM6" s="138">
        <f t="array" ref="AM6">IF(LARGE(('2022 Particiaption Points'!$IL$8:'2022 Particiaption Points'!$IL$240+ROW('2022 Particiaption Points'!$IL$8:'2022 Particiaption Points'!$IL$240)/10000),ROW(AK6)-ROW($AK$4)+1)&gt;0,LARGE(('2022 Particiaption Points'!$IL$8:'2022 Particiaption Points'!$IL$240+ROW('2022 Particiaption Points'!$IL$8:'2022 Particiaption Points'!$IL$240)/10000),ROW(AK6)-ROW($AK$4)+1),"")</f>
        <v>96.016199999999998</v>
      </c>
      <c r="AN6" s="16"/>
      <c r="AO6" s="227">
        <f>IF(ROUND(AQ6,1)=ROUND(AQ5,1),AO5,COUNT($AO$4:AO5)+1)</f>
        <v>3</v>
      </c>
      <c r="AP6" s="1" t="str">
        <f t="array" ref="AP6">IF(AQ6&lt;&gt;"",_xlfn.CONCAT(INDEX('2022 Particiaption Points'!$B$8:'2022 Particiaption Points'!$B$240,MATCH(AQ6,('2022 Particiaption Points'!$IS$8:'2022 Particiaption Points'!$IS$240+ROW('2022 Particiaption Points'!$IS$8:'2022 Particiaption Points'!$IS$239)/10000),0))," ",INDEX('2022 Particiaption Points'!$A$8:'2022 Particiaption Points'!$A$240,MATCH(AQ6,('2022 Particiaption Points'!$IS$8:'2022 Particiaption Points'!$IS$240+ROW('2022 Particiaption Points'!$IS$8:'2022 Particiaption Points'!$IS$239)/10000),0))),"")</f>
        <v>Tammie Caldwell</v>
      </c>
      <c r="AQ6" s="138">
        <f t="array" ref="AQ6">IF(LARGE(('2022 Particiaption Points'!$IS$8:'2022 Particiaption Points'!$IS$240+ROW('2022 Particiaption Points'!$IS$8:'2022 Particiaption Points'!$IS$240)/10000),ROW(AO6)-ROW($AK$4)+1)&gt;0,LARGE(('2022 Particiaption Points'!$IS$8:'2022 Particiaption Points'!$IS$240+ROW('2022 Particiaption Points'!$IS$8:'2022 Particiaption Points'!$IS$240)/10000),ROW(AO6)-ROW($AK$4)+1),"")</f>
        <v>7002.0041000000001</v>
      </c>
      <c r="AR6" s="179"/>
      <c r="AT6" s="227">
        <f>IF(ROUND(AV6,1)=ROUND(AV5,1),AT5,COUNT($AT$4:AT5)+1)</f>
        <v>3</v>
      </c>
      <c r="AU6" s="1" t="str">
        <f t="array" ref="AU6">IF(AV6&lt;&gt;"",_xlfn.CONCAT(INDEX('2021 Particiaption Points'!$B$8:'2021 Particiaption Points'!$B$222,MATCH(AV6,('2021 Particiaption Points'!$HN$8:'2021 Particiaption Points'!$HN$222+ROW('2021 Particiaption Points'!$HN$8:'2021 Particiaption Points'!$HN$221)/10000),0))," ",INDEX('2021 Particiaption Points'!$A$8:'2021 Particiaption Points'!$A$222,MATCH(AV6,('2021 Particiaption Points'!$HN$8:'2021 Particiaption Points'!$HN$222+ROW('2021 Particiaption Points'!$HN$8:'2021 Particiaption Points'!$HN$221)/10000),0))),"")</f>
        <v>Roelant Verbeek</v>
      </c>
      <c r="AV6" s="138">
        <f t="array" ref="AV6">IF(LARGE(('2021 Particiaption Points'!$HN$8:'2021 Particiaption Points'!$HN$222+ROW('2021 Particiaption Points'!$HN$8:'2021 Particiaption Points'!$HN$222)/10000),ROW(AT6)-ROW($AK$4)+1)&gt;0,LARGE(('2021 Particiaption Points'!$HN$8:'2021 Particiaption Points'!$HN$222+ROW('2021 Particiaption Points'!$HN$8:'2021 Particiaption Points'!$HN$222)/10000),ROW(AT6)-ROW($AK$4)+1),"")</f>
        <v>117.01439999999999</v>
      </c>
      <c r="AW6" s="16"/>
      <c r="AX6" s="227">
        <f>IF(ROUND(AZ6,1)=ROUND(AZ5,1),AX5,COUNT($AX$4:AX5)+1)</f>
        <v>3</v>
      </c>
      <c r="AY6" s="1" t="str">
        <f t="array" ref="AY6">IF(AZ6&lt;&gt;"",_xlfn.CONCAT(INDEX('2021 Particiaption Points'!$B$8:'2021 Particiaption Points'!$B$222,MATCH(AZ6,('2021 Particiaption Points'!$HU$8:'2021 Particiaption Points'!$HU$222+ROW('2021 Particiaption Points'!$HU$8:'2021 Particiaption Points'!$HU$221)/10000),0))," ",INDEX('2021 Particiaption Points'!$A$8:'2021 Particiaption Points'!$A$222,MATCH(AZ6,('2021 Particiaption Points'!$HU$8:'2021 Particiaption Points'!$HU$222+ROW('2021 Particiaption Points'!$HU$8:'2021 Particiaption Points'!$HU$221)/10000),0))),"")</f>
        <v>Frank Rector</v>
      </c>
      <c r="AZ6" s="138">
        <f t="array" ref="AZ6">IF(LARGE(('2021 Particiaption Points'!$HU$8:'2021 Particiaption Points'!$HU$222+ROW('2021 Particiaption Points'!$HU$8:'2021 Particiaption Points'!$HU$222)/10000),ROW(AX6)-ROW($AK$4)+1)&gt;0,LARGE(('2021 Particiaption Points'!$HU$8:'2021 Particiaption Points'!$HU$222+ROW('2021 Particiaption Points'!$HU$8:'2021 Particiaption Points'!$HU$222)/10000),ROW(AX6)-ROW($AK$4)+1),"")</f>
        <v>9285.0120000000006</v>
      </c>
    </row>
    <row r="7" spans="1:52">
      <c r="A7" s="17"/>
      <c r="B7" s="24" t="s">
        <v>189</v>
      </c>
      <c r="D7" s="227" t="e">
        <f>IF(ROUND(F7,1)=ROUND(F6,1),D6,COUNT(D$4:$L6)+1)</f>
        <v>#REF!</v>
      </c>
      <c r="E7" s="1" t="e" cm="1">
        <f t="array" ref="E7">IF(F7&lt;&gt;"",_xlfn.CONCAT(INDEX('2026 Particiaption Points'!$B$7:'2026 Particiaption Points'!#REF!,MATCH(F7,('2026 Particiaption Points'!$N$7:'2026 Particiaption Points'!#REF!+ROW('2026 Particiaption Points'!$N$7:'2026 Particiaption Points'!#REF!)/10000),0))," ",INDEX('2026 Particiaption Points'!$A$7:'2026 Particiaption Points'!#REF!,MATCH(F7,('2026 Particiaption Points'!$N$7:'2026 Particiaption Points'!#REF!+ROW('2026 Particiaption Points'!$N$7:'2026 Particiaption Points'!#REF!)/10000),0))),"")</f>
        <v>#REF!</v>
      </c>
      <c r="F7" s="138" t="e" cm="1">
        <f t="array" ref="F7">IF(LARGE(('2026 Particiaption Points'!$N$7:'2026 Particiaption Points'!#REF!+ROW('2026 Particiaption Points'!$N$7:'2026 Particiaption Points'!#REF!)/10000),ROW(D7)-ROW($AK$4)+1)&gt;0,LARGE(('2026 Particiaption Points'!$N$7:'2026 Particiaption Points'!#REF!+ROW('2026 Particiaption Points'!$N$7:'2026 Particiaption Points'!#REF!)/10000),ROW(D7)-ROW($AK$4)+1),"")</f>
        <v>#REF!</v>
      </c>
      <c r="G7" s="16"/>
      <c r="H7" s="227" t="e">
        <f>IF(ROUND(J7,1)=ROUND(J6,1),H6,COUNT(H$4:$P6)+1)</f>
        <v>#REF!</v>
      </c>
      <c r="I7" s="1" t="e" cm="1">
        <f t="array" ref="I7">IF(J7&lt;&gt;"",_xlfn.CONCAT(INDEX('2026 Particiaption Points'!$B$7:'2026 Particiaption Points'!#REF!,MATCH(J7,('2026 Particiaption Points'!$U$7:'2026 Particiaption Points'!#REF!+ROW('2026 Particiaption Points'!$U$7:'2026 Particiaption Points'!#REF!)/10000),0))," ",INDEX('2026 Particiaption Points'!$A$7:'2026 Particiaption Points'!#REF!,MATCH(J7,('2026 Particiaption Points'!$U$7:'2026 Particiaption Points'!#REF!+ROW('2026 Particiaption Points'!$U$7:'2026 Particiaption Points'!#REF!)/10000),0))),"")</f>
        <v>#REF!</v>
      </c>
      <c r="J7" s="138" t="e" cm="1">
        <f t="array" ref="J7">IF(LARGE(('2026 Particiaption Points'!$U$7:'2026 Particiaption Points'!#REF!+ROW('2026 Particiaption Points'!$U$7:'2026 Particiaption Points'!#REF!)/10000),ROW(H7)-ROW($AK$4)+1)&gt;0,LARGE(('2026 Particiaption Points'!$U$7:'2026 Particiaption Points'!#REF!+ROW('2026 Particiaption Points'!$U$7:'2026 Particiaption Points'!#REF!)/10000),ROW(H7)-ROW($AK$4)+1),"")</f>
        <v>#REF!</v>
      </c>
      <c r="L7" s="227">
        <f>IF(ROUND(N7,1)=ROUND(N6,1),L6,COUNT(L$4:$L6)+1)</f>
        <v>4</v>
      </c>
      <c r="M7" s="1" t="str" cm="1">
        <f t="array" ref="M7">IF(N7&lt;&gt;"",_xlfn.CONCAT(INDEX('2025 Particiaption Points'!$B$7:'2025 Particiaption Points'!$B$156,MATCH(N7,('2025 Particiaption Points'!$ET$7:'2025 Particiaption Points'!$ET$156+ROW('2025 Particiaption Points'!$ET$7:'2025 Particiaption Points'!$ET$155)/10000),0))," ",INDEX('2025 Particiaption Points'!$A$7:'2025 Particiaption Points'!$A$156,MATCH(N7,('2025 Particiaption Points'!$ET$7:'2025 Particiaption Points'!$ET$156+ROW('2025 Particiaption Points'!$ET$7:'2025 Particiaption Points'!$ET$155)/10000),0))),"")</f>
        <v>Roelant Verbeek</v>
      </c>
      <c r="N7" s="138" cm="1">
        <f t="array" ref="N7">IF(LARGE(('2025 Particiaption Points'!$ET$7:'2025 Particiaption Points'!$ET$156+ROW('2025 Particiaption Points'!$ET$7:'2025 Particiaption Points'!$ET$156)/10000),ROW(L7)-ROW($AK$4)+1)&gt;0,LARGE(('2025 Particiaption Points'!$ET$7:'2025 Particiaption Points'!$ET$156+ROW('2025 Particiaption Points'!$ET$7:'2025 Particiaption Points'!$ET$156)/10000),ROW(L7)-ROW($AK$4)+1),"")</f>
        <v>62.009300000000003</v>
      </c>
      <c r="O7" s="16"/>
      <c r="P7" s="227">
        <f>IF(ROUND(R7,1)=ROUND(R6,1),P6,COUNT(P$4:$P6)+1)</f>
        <v>4</v>
      </c>
      <c r="Q7" s="1" t="str" cm="1">
        <f t="array" ref="Q7">IF(R7&lt;&gt;"",_xlfn.CONCAT(INDEX('2025 Particiaption Points'!$B$7:'2025 Particiaption Points'!$B$156,MATCH(R7,('2025 Particiaption Points'!$FA$7:'2025 Particiaption Points'!$FA$156+ROW('2025 Particiaption Points'!$FA$7:'2025 Particiaption Points'!$FA$155)/10000),0))," ",INDEX('2025 Particiaption Points'!$A$7:'2025 Particiaption Points'!$A$156,MATCH(R7,('2025 Particiaption Points'!$FA$7:'2025 Particiaption Points'!$FA$156+ROW('2025 Particiaption Points'!$FA$7:'2025 Particiaption Points'!$FA$155)/10000),0))),"")</f>
        <v>Dan Benson</v>
      </c>
      <c r="R7" s="138" cm="1">
        <f t="array" ref="R7">IF(LARGE(('2025 Particiaption Points'!$FA$7:'2025 Particiaption Points'!$FA$156+ROW('2025 Particiaption Points'!$FA$7:'2025 Particiaption Points'!$FA$156)/10000),ROW(P7)-ROW($AK$4)+1)&gt;0,LARGE(('2025 Particiaption Points'!$FA$7:'2025 Particiaption Points'!$FA$156+ROW('2025 Particiaption Points'!$FA$7:'2025 Particiaption Points'!$FA$156)/10000),ROW(P7)-ROW($AK$4)+1),"")</f>
        <v>4366.0016999999998</v>
      </c>
      <c r="T7" s="227">
        <f>IF(ROUND(V7,1)=ROUND(V6,1),T6,COUNT($T$4:T6)+1)</f>
        <v>4</v>
      </c>
      <c r="U7" s="1" t="str">
        <f t="array" ref="U7">IF(V7&lt;&gt;"",_xlfn.CONCAT(INDEX('2024 Particiaption Points'!$B$7:'2024 Particiaption Points'!$B$149,MATCH(V7,('2024 Particiaption Points'!$ER$7:'2024 Particiaption Points'!$ER$149+ROW('2024 Particiaption Points'!$ER$7:'2024 Particiaption Points'!$ER$148)/10000),0))," ",INDEX('2024 Particiaption Points'!$A$7:'2024 Particiaption Points'!$A$149,MATCH(V7,('2024 Particiaption Points'!$ER$7:'2024 Particiaption Points'!$ER$149+ROW('2024 Particiaption Points'!$ER$7:'2024 Particiaption Points'!$ER$148)/10000),0))),"")</f>
        <v>Frank Rector</v>
      </c>
      <c r="V7" s="138">
        <f t="array" ref="V7">IF(LARGE(('2024 Particiaption Points'!$ER$7:'2024 Particiaption Points'!$ER$149+ROW('2024 Particiaption Points'!$ER$7:'2024 Particiaption Points'!$ER$149)/10000),ROW(T7)-ROW($AK$4)+1)&gt;0,LARGE(('2024 Particiaption Points'!$ER$7:'2024 Particiaption Points'!$ER$149+ROW('2024 Particiaption Points'!$ER$7:'2024 Particiaption Points'!$ER$149)/10000),ROW(T7)-ROW($AK$4)+1),"")</f>
        <v>56.0062</v>
      </c>
      <c r="W7" s="16"/>
      <c r="X7" s="227">
        <f>IF(ROUND(Z7,1)=ROUND(Z6,1),X6,COUNT($X$4:X6)+1)</f>
        <v>4</v>
      </c>
      <c r="Y7" s="1" t="str">
        <f t="array" ref="Y7">IF(Z7&lt;&gt;"",_xlfn.CONCAT(INDEX('2024 Particiaption Points'!$B$7:'2024 Particiaption Points'!$B$149,MATCH(Z7,('2024 Particiaption Points'!$EY$7:'2024 Particiaption Points'!$EY$149+ROW('2024 Particiaption Points'!$EY$7:'2024 Particiaption Points'!$EY$148)/10000),0))," ",INDEX('2024 Particiaption Points'!$A$7:'2024 Particiaption Points'!$A$149,MATCH(Z7,('2024 Particiaption Points'!$EY$7:'2024 Particiaption Points'!$EY$149+ROW('2024 Particiaption Points'!$EY$7:'2024 Particiaption Points'!$EY$148)/10000),0))),"")</f>
        <v>Kevin Allen</v>
      </c>
      <c r="Z7" s="138">
        <f t="array" ref="Z7">IF(LARGE(('2024 Particiaption Points'!$EY$7:'2024 Particiaption Points'!$EY$149+ROW('2024 Particiaption Points'!$EY$7:'2024 Particiaption Points'!$EY$149)/10000),ROW(X7)-ROW($AK$4)+1)&gt;0,LARGE(('2024 Particiaption Points'!$EY$7:'2024 Particiaption Points'!$EY$149+ROW('2024 Particiaption Points'!$EY$7:'2024 Particiaption Points'!$EY$149)/10000),ROW(X7)-ROW($AK$4)+1),"")</f>
        <v>3863.0007999999998</v>
      </c>
      <c r="AA7" s="179"/>
      <c r="AB7" s="227">
        <f>IF(ROUND(AD7,1)=ROUND(AD6,1),AB6,COUNT($AB$4:AB6)+1)</f>
        <v>4</v>
      </c>
      <c r="AC7" s="1" t="str">
        <f t="array" ref="AC7">IF(AD7&lt;&gt;"",_xlfn.CONCAT(INDEX('2023 Particiaption Points'!$B$7:'2023 Particiaption Points'!$B$191,MATCH(AD7,('2023 Particiaption Points'!$IU$7:'2023 Particiaption Points'!$IU$191+ROW('2023 Particiaption Points'!$IU$7:'2023 Particiaption Points'!$IU$190)/10000),0))," ",INDEX('2023 Particiaption Points'!$A$7:'2023 Particiaption Points'!$A$191,MATCH(AD7,('2023 Particiaption Points'!$IU$7:'2023 Particiaption Points'!$IU$191+ROW('2023 Particiaption Points'!$IU$7:'2023 Particiaption Points'!$IU$190)/10000),0))),"")</f>
        <v>Frank Rector</v>
      </c>
      <c r="AD7" s="138">
        <f t="array" ref="AD7">IF(LARGE(('2023 Particiaption Points'!$IU$7:'2023 Particiaption Points'!$IU$191+ROW('2023 Particiaption Points'!$IU$7:'2023 Particiaption Points'!$IU$191)/10000),ROW(AB7)-ROW($AK$4)+1)&gt;0,LARGE(('2023 Particiaption Points'!$IU$7:'2023 Particiaption Points'!$IU$191+ROW('2023 Particiaption Points'!$IU$7:'2023 Particiaption Points'!$IU$191)/10000),ROW(AB7)-ROW($AK$4)+1),"")</f>
        <v>76.008600000000001</v>
      </c>
      <c r="AE7" s="16"/>
      <c r="AF7" s="227">
        <f>IF(ROUND(AH7,1)=ROUND(AH6,1),AF6,COUNT($AF$4:AF6)+1)</f>
        <v>4</v>
      </c>
      <c r="AG7" s="1" t="str">
        <f t="array" ref="AG7">IF(AH7&lt;&gt;"",_xlfn.CONCAT(INDEX('2023 Particiaption Points'!$B$7:'2023 Particiaption Points'!$B$191,MATCH(AH7,('2023 Particiaption Points'!$JB$7:'2023 Particiaption Points'!$JB$191+ROW('2023 Particiaption Points'!$JB$7:'2023 Particiaption Points'!$JB$190)/10000),0))," ",INDEX('2023 Particiaption Points'!$A$7:'2023 Particiaption Points'!$A$191,MATCH(AH7,('2023 Particiaption Points'!$JB$7:'2023 Particiaption Points'!$JB$191+ROW('2023 Particiaption Points'!$JB$7:'2023 Particiaption Points'!$JB$190)/10000),0))),"")</f>
        <v>Bill Clemmons</v>
      </c>
      <c r="AH7" s="138">
        <f t="array" ref="AH7">IF(LARGE(('2023 Particiaption Points'!$JB$7:'2023 Particiaption Points'!$JB$191+ROW('2023 Particiaption Points'!$JB$7:'2023 Particiaption Points'!$JB$191)/10000),ROW(AF7)-ROW($AK$4)+1)&gt;0,LARGE(('2023 Particiaption Points'!$JB$7:'2023 Particiaption Points'!$JB$191+ROW('2023 Particiaption Points'!$JB$7:'2023 Particiaption Points'!$JB$191)/10000),ROW(AF7)-ROW($AK$4)+1),"")</f>
        <v>6813.0033000000003</v>
      </c>
      <c r="AI7" s="179"/>
      <c r="AJ7" s="179"/>
      <c r="AK7" s="227">
        <f>IF(ROUND(AM7,1)=ROUND(AM6,1),AK6,COUNT($AK$4:AK6)+1)</f>
        <v>4</v>
      </c>
      <c r="AL7" s="1" t="str">
        <f t="array" ref="AL7">IF(AM7&lt;&gt;"",_xlfn.CONCAT(INDEX('2022 Particiaption Points'!$B$8:'2022 Particiaption Points'!$B$240,MATCH(AM7,('2022 Particiaption Points'!$IL$8:'2022 Particiaption Points'!$IL$240+ROW('2022 Particiaption Points'!$IL$8:'2022 Particiaption Points'!$IL$239)/10000),0))," ",INDEX('2022 Particiaption Points'!$A$8:'2022 Particiaption Points'!$A$240,MATCH(AM7,('2022 Particiaption Points'!$IL$8:'2022 Particiaption Points'!$IL$240+ROW('2022 Particiaption Points'!$IL$8:'2022 Particiaption Points'!$IL$239)/10000),0))),"")</f>
        <v>Tommy Caldwell</v>
      </c>
      <c r="AM7" s="138">
        <f t="array" ref="AM7">IF(LARGE(('2022 Particiaption Points'!$IL$8:'2022 Particiaption Points'!$IL$240+ROW('2022 Particiaption Points'!$IL$8:'2022 Particiaption Points'!$IL$240)/10000),ROW(AK7)-ROW($AK$4)+1)&gt;0,LARGE(('2022 Particiaption Points'!$IL$8:'2022 Particiaption Points'!$IL$240+ROW('2022 Particiaption Points'!$IL$8:'2022 Particiaption Points'!$IL$240)/10000),ROW(AK7)-ROW($AK$4)+1),"")</f>
        <v>93.004199999999997</v>
      </c>
      <c r="AN7" s="16"/>
      <c r="AO7" s="227">
        <f>IF(ROUND(AQ7,1)=ROUND(AQ6,1),AO6,COUNT($AO$4:AO6)+1)</f>
        <v>4</v>
      </c>
      <c r="AP7" s="1" t="str">
        <f t="array" ref="AP7">IF(AQ7&lt;&gt;"",_xlfn.CONCAT(INDEX('2022 Particiaption Points'!$B$8:'2022 Particiaption Points'!$B$240,MATCH(AQ7,('2022 Particiaption Points'!$IS$8:'2022 Particiaption Points'!$IS$240+ROW('2022 Particiaption Points'!$IS$8:'2022 Particiaption Points'!$IS$239)/10000),0))," ",INDEX('2022 Particiaption Points'!$A$8:'2022 Particiaption Points'!$A$240,MATCH(AQ7,('2022 Particiaption Points'!$IS$8:'2022 Particiaption Points'!$IS$240+ROW('2022 Particiaption Points'!$IS$8:'2022 Particiaption Points'!$IS$239)/10000),0))),"")</f>
        <v>Tommy Caldwell</v>
      </c>
      <c r="AQ7" s="138">
        <f t="array" ref="AQ7">IF(LARGE(('2022 Particiaption Points'!$IS$8:'2022 Particiaption Points'!$IS$240+ROW('2022 Particiaption Points'!$IS$8:'2022 Particiaption Points'!$IS$240)/10000),ROW(AO7)-ROW($AK$4)+1)&gt;0,LARGE(('2022 Particiaption Points'!$IS$8:'2022 Particiaption Points'!$IS$240+ROW('2022 Particiaption Points'!$IS$8:'2022 Particiaption Points'!$IS$240)/10000),ROW(AO7)-ROW($AK$4)+1),"")</f>
        <v>6393.0042000000003</v>
      </c>
      <c r="AR7" s="179"/>
      <c r="AT7" s="227">
        <f>IF(ROUND(AV7,1)=ROUND(AV6,1),AT6,COUNT($AT$4:AT6)+1)</f>
        <v>4</v>
      </c>
      <c r="AU7" s="1" t="str">
        <f t="array" ref="AU7">IF(AV7&lt;&gt;"",_xlfn.CONCAT(INDEX('2021 Particiaption Points'!$B$8:'2021 Particiaption Points'!$B$222,MATCH(AV7,('2021 Particiaption Points'!$HN$8:'2021 Particiaption Points'!$HN$222+ROW('2021 Particiaption Points'!$HN$8:'2021 Particiaption Points'!$HN$221)/10000),0))," ",INDEX('2021 Particiaption Points'!$A$8:'2021 Particiaption Points'!$A$222,MATCH(AV7,('2021 Particiaption Points'!$HN$8:'2021 Particiaption Points'!$HN$222+ROW('2021 Particiaption Points'!$HN$8:'2021 Particiaption Points'!$HN$221)/10000),0))),"")</f>
        <v>Timothy Backus</v>
      </c>
      <c r="AV7" s="138">
        <f t="array" ref="AV7">IF(LARGE(('2021 Particiaption Points'!$HN$8:'2021 Particiaption Points'!$HN$222+ROW('2021 Particiaption Points'!$HN$8:'2021 Particiaption Points'!$HN$222)/10000),ROW(AT7)-ROW($AK$4)+1)&gt;0,LARGE(('2021 Particiaption Points'!$HN$8:'2021 Particiaption Points'!$HN$222+ROW('2021 Particiaption Points'!$HN$8:'2021 Particiaption Points'!$HN$222)/10000),ROW(AT7)-ROW($AK$4)+1),"")</f>
        <v>116.0013</v>
      </c>
      <c r="AW7" s="16"/>
      <c r="AX7" s="227">
        <f>IF(ROUND(AZ7,1)=ROUND(AZ6,1),AX6,COUNT($AX$4:AX6)+1)</f>
        <v>4</v>
      </c>
      <c r="AY7" s="1" t="str">
        <f t="array" ref="AY7">IF(AZ7&lt;&gt;"",_xlfn.CONCAT(INDEX('2021 Particiaption Points'!$B$8:'2021 Particiaption Points'!$B$222,MATCH(AZ7,('2021 Particiaption Points'!$HU$8:'2021 Particiaption Points'!$HU$222+ROW('2021 Particiaption Points'!$HU$8:'2021 Particiaption Points'!$HU$221)/10000),0))," ",INDEX('2021 Particiaption Points'!$A$8:'2021 Particiaption Points'!$A$222,MATCH(AZ7,('2021 Particiaption Points'!$HU$8:'2021 Particiaption Points'!$HU$222+ROW('2021 Particiaption Points'!$HU$8:'2021 Particiaption Points'!$HU$221)/10000),0))),"")</f>
        <v>Mike Farina</v>
      </c>
      <c r="AZ7" s="138">
        <f t="array" ref="AZ7">IF(LARGE(('2021 Particiaption Points'!$HU$8:'2021 Particiaption Points'!$HU$222+ROW('2021 Particiaption Points'!$HU$8:'2021 Particiaption Points'!$HU$222)/10000),ROW(AX7)-ROW($AK$4)+1)&gt;0,LARGE(('2021 Particiaption Points'!$HU$8:'2021 Particiaption Points'!$HU$222+ROW('2021 Particiaption Points'!$HU$8:'2021 Particiaption Points'!$HU$222)/10000),ROW(AX7)-ROW($AK$4)+1),"")</f>
        <v>8893.0062999999991</v>
      </c>
    </row>
    <row r="8" spans="1:52">
      <c r="A8" s="19"/>
      <c r="B8" s="25" t="s">
        <v>190</v>
      </c>
      <c r="D8" s="227" t="e">
        <f>IF(ROUND(F8,1)=ROUND(F7,1),D7,COUNT(D$4:$L7)+1)</f>
        <v>#REF!</v>
      </c>
      <c r="E8" s="1" t="e" cm="1">
        <f t="array" ref="E8">IF(F8&lt;&gt;"",_xlfn.CONCAT(INDEX('2026 Particiaption Points'!$B$7:'2026 Particiaption Points'!#REF!,MATCH(F8,('2026 Particiaption Points'!$N$7:'2026 Particiaption Points'!#REF!+ROW('2026 Particiaption Points'!$N$7:'2026 Particiaption Points'!#REF!)/10000),0))," ",INDEX('2026 Particiaption Points'!$A$7:'2026 Particiaption Points'!#REF!,MATCH(F8,('2026 Particiaption Points'!$N$7:'2026 Particiaption Points'!#REF!+ROW('2026 Particiaption Points'!$N$7:'2026 Particiaption Points'!#REF!)/10000),0))),"")</f>
        <v>#REF!</v>
      </c>
      <c r="F8" s="138" t="e" cm="1">
        <f t="array" ref="F8">IF(LARGE(('2026 Particiaption Points'!$N$7:'2026 Particiaption Points'!#REF!+ROW('2026 Particiaption Points'!$N$7:'2026 Particiaption Points'!#REF!)/10000),ROW(D8)-ROW($AK$4)+1)&gt;0,LARGE(('2026 Particiaption Points'!$N$7:'2026 Particiaption Points'!#REF!+ROW('2026 Particiaption Points'!$N$7:'2026 Particiaption Points'!#REF!)/10000),ROW(D8)-ROW($AK$4)+1),"")</f>
        <v>#REF!</v>
      </c>
      <c r="H8" s="227" t="e">
        <f>IF(ROUND(J8,1)=ROUND(J7,1),H7,COUNT(H$4:$P7)+1)</f>
        <v>#REF!</v>
      </c>
      <c r="I8" s="1" t="e" cm="1">
        <f t="array" ref="I8">IF(J8&lt;&gt;"",_xlfn.CONCAT(INDEX('2026 Particiaption Points'!$B$7:'2026 Particiaption Points'!#REF!,MATCH(J8,('2026 Particiaption Points'!$U$7:'2026 Particiaption Points'!#REF!+ROW('2026 Particiaption Points'!$U$7:'2026 Particiaption Points'!#REF!)/10000),0))," ",INDEX('2026 Particiaption Points'!$A$7:'2026 Particiaption Points'!#REF!,MATCH(J8,('2026 Particiaption Points'!$U$7:'2026 Particiaption Points'!#REF!+ROW('2026 Particiaption Points'!$U$7:'2026 Particiaption Points'!#REF!)/10000),0))),"")</f>
        <v>#REF!</v>
      </c>
      <c r="J8" s="138" t="e" cm="1">
        <f t="array" ref="J8">IF(LARGE(('2026 Particiaption Points'!$U$7:'2026 Particiaption Points'!#REF!+ROW('2026 Particiaption Points'!$U$7:'2026 Particiaption Points'!#REF!)/10000),ROW(H8)-ROW($AK$4)+1)&gt;0,LARGE(('2026 Particiaption Points'!$U$7:'2026 Particiaption Points'!#REF!+ROW('2026 Particiaption Points'!$U$7:'2026 Particiaption Points'!#REF!)/10000),ROW(H8)-ROW($AK$4)+1),"")</f>
        <v>#REF!</v>
      </c>
      <c r="L8" s="227">
        <f>IF(ROUND(N8,1)=ROUND(N7,1),L7,COUNT(L$4:$L7)+1)</f>
        <v>5</v>
      </c>
      <c r="M8" s="1" t="str" cm="1">
        <f t="array" ref="M8">IF(N8&lt;&gt;"",_xlfn.CONCAT(INDEX('2025 Particiaption Points'!$B$7:'2025 Particiaption Points'!$B$156,MATCH(N8,('2025 Particiaption Points'!$ET$7:'2025 Particiaption Points'!$ET$156+ROW('2025 Particiaption Points'!$ET$7:'2025 Particiaption Points'!$ET$155)/10000),0))," ",INDEX('2025 Particiaption Points'!$A$7:'2025 Particiaption Points'!$A$156,MATCH(N8,('2025 Particiaption Points'!$ET$7:'2025 Particiaption Points'!$ET$156+ROW('2025 Particiaption Points'!$ET$7:'2025 Particiaption Points'!$ET$155)/10000),0))),"")</f>
        <v>Dan Benson</v>
      </c>
      <c r="N8" s="138" cm="1">
        <f t="array" ref="N8">IF(LARGE(('2025 Particiaption Points'!$ET$7:'2025 Particiaption Points'!$ET$156+ROW('2025 Particiaption Points'!$ET$7:'2025 Particiaption Points'!$ET$156)/10000),ROW(L8)-ROW($AK$4)+1)&gt;0,LARGE(('2025 Particiaption Points'!$ET$7:'2025 Particiaption Points'!$ET$156+ROW('2025 Particiaption Points'!$ET$7:'2025 Particiaption Points'!$ET$156)/10000),ROW(L8)-ROW($AK$4)+1),"")</f>
        <v>59.0017</v>
      </c>
      <c r="P8" s="227">
        <f>IF(ROUND(R8,1)=ROUND(R7,1),P7,COUNT(P$4:$P7)+1)</f>
        <v>5</v>
      </c>
      <c r="Q8" s="1" t="str" cm="1">
        <f t="array" ref="Q8">IF(R8&lt;&gt;"",_xlfn.CONCAT(INDEX('2025 Particiaption Points'!$B$7:'2025 Particiaption Points'!$B$156,MATCH(R8,('2025 Particiaption Points'!$FA$7:'2025 Particiaption Points'!$FA$156+ROW('2025 Particiaption Points'!$FA$7:'2025 Particiaption Points'!$FA$155)/10000),0))," ",INDEX('2025 Particiaption Points'!$A$7:'2025 Particiaption Points'!$A$156,MATCH(R8,('2025 Particiaption Points'!$FA$7:'2025 Particiaption Points'!$FA$156+ROW('2025 Particiaption Points'!$FA$7:'2025 Particiaption Points'!$FA$155)/10000),0))),"")</f>
        <v>Frank Rector</v>
      </c>
      <c r="R8" s="138" cm="1">
        <f t="array" ref="R8">IF(LARGE(('2025 Particiaption Points'!$FA$7:'2025 Particiaption Points'!$FA$156+ROW('2025 Particiaption Points'!$FA$7:'2025 Particiaption Points'!$FA$156)/10000),ROW(P8)-ROW($AK$4)+1)&gt;0,LARGE(('2025 Particiaption Points'!$FA$7:'2025 Particiaption Points'!$FA$156+ROW('2025 Particiaption Points'!$FA$7:'2025 Particiaption Points'!$FA$156)/10000),ROW(P8)-ROW($AK$4)+1),"")</f>
        <v>4353.0069000000003</v>
      </c>
      <c r="T8" s="227">
        <f>IF(ROUND(V8,1)=ROUND(V7,1),T7,COUNT($T$4:T7)+1)</f>
        <v>4</v>
      </c>
      <c r="U8" s="1" t="str">
        <f t="array" ref="U8">IF(V8&lt;&gt;"",_xlfn.CONCAT(INDEX('2024 Particiaption Points'!$B$7:'2024 Particiaption Points'!$B$149,MATCH(V8,('2024 Particiaption Points'!$ER$7:'2024 Particiaption Points'!$ER$149+ROW('2024 Particiaption Points'!$ER$7:'2024 Particiaption Points'!$ER$148)/10000),0))," ",INDEX('2024 Particiaption Points'!$A$7:'2024 Particiaption Points'!$A$149,MATCH(V8,('2024 Particiaption Points'!$ER$7:'2024 Particiaption Points'!$ER$149+ROW('2024 Particiaption Points'!$ER$7:'2024 Particiaption Points'!$ER$148)/10000),0))),"")</f>
        <v>Melissa Eskins</v>
      </c>
      <c r="V8" s="138">
        <f t="array" ref="V8">IF(LARGE(('2024 Particiaption Points'!$ER$7:'2024 Particiaption Points'!$ER$149+ROW('2024 Particiaption Points'!$ER$7:'2024 Particiaption Points'!$ER$149)/10000),ROW(T8)-ROW($AK$4)+1)&gt;0,LARGE(('2024 Particiaption Points'!$ER$7:'2024 Particiaption Points'!$ER$149+ROW('2024 Particiaption Points'!$ER$7:'2024 Particiaption Points'!$ER$149)/10000),ROW(T8)-ROW($AK$4)+1),"")</f>
        <v>56.003599999999999</v>
      </c>
      <c r="X8" s="227">
        <f>IF(ROUND(Z8,1)=ROUND(Z7,1),X7,COUNT($X$4:X7)+1)</f>
        <v>5</v>
      </c>
      <c r="Y8" s="1" t="str">
        <f t="array" ref="Y8">IF(Z8&lt;&gt;"",_xlfn.CONCAT(INDEX('2024 Particiaption Points'!$B$7:'2024 Particiaption Points'!$B$149,MATCH(Z8,('2024 Particiaption Points'!$EY$7:'2024 Particiaption Points'!$EY$149+ROW('2024 Particiaption Points'!$EY$7:'2024 Particiaption Points'!$EY$148)/10000),0))," ",INDEX('2024 Particiaption Points'!$A$7:'2024 Particiaption Points'!$A$149,MATCH(Z8,('2024 Particiaption Points'!$EY$7:'2024 Particiaption Points'!$EY$149+ROW('2024 Particiaption Points'!$EY$7:'2024 Particiaption Points'!$EY$148)/10000),0))),"")</f>
        <v>Doug Wyant</v>
      </c>
      <c r="Z8" s="138">
        <f t="array" ref="Z8">IF(LARGE(('2024 Particiaption Points'!$EY$7:'2024 Particiaption Points'!$EY$149+ROW('2024 Particiaption Points'!$EY$7:'2024 Particiaption Points'!$EY$149)/10000),ROW(X8)-ROW($AK$4)+1)&gt;0,LARGE(('2024 Particiaption Points'!$EY$7:'2024 Particiaption Points'!$EY$149+ROW('2024 Particiaption Points'!$EY$7:'2024 Particiaption Points'!$EY$149)/10000),ROW(X8)-ROW($AK$4)+1),"")</f>
        <v>3858.0086999999999</v>
      </c>
      <c r="AA8" s="179"/>
      <c r="AB8" s="227">
        <f>IF(ROUND(AD8,1)=ROUND(AD7,1),AB7,COUNT($AB$4:AB7)+1)</f>
        <v>5</v>
      </c>
      <c r="AC8" s="1" t="str">
        <f t="array" ref="AC8">IF(AD8&lt;&gt;"",_xlfn.CONCAT(INDEX('2023 Particiaption Points'!$B$7:'2023 Particiaption Points'!$B$191,MATCH(AD8,('2023 Particiaption Points'!$IU$7:'2023 Particiaption Points'!$IU$191+ROW('2023 Particiaption Points'!$IU$7:'2023 Particiaption Points'!$IU$190)/10000),0))," ",INDEX('2023 Particiaption Points'!$A$7:'2023 Particiaption Points'!$A$191,MATCH(AD8,('2023 Particiaption Points'!$IU$7:'2023 Particiaption Points'!$IU$191+ROW('2023 Particiaption Points'!$IU$7:'2023 Particiaption Points'!$IU$190)/10000),0))),"")</f>
        <v>Susan Miller</v>
      </c>
      <c r="AD8" s="138">
        <f t="array" ref="AD8">IF(LARGE(('2023 Particiaption Points'!$IU$7:'2023 Particiaption Points'!$IU$191+ROW('2023 Particiaption Points'!$IU$7:'2023 Particiaption Points'!$IU$191)/10000),ROW(AB8)-ROW($AK$4)+1)&gt;0,LARGE(('2023 Particiaption Points'!$IU$7:'2023 Particiaption Points'!$IU$191+ROW('2023 Particiaption Points'!$IU$7:'2023 Particiaption Points'!$IU$191)/10000),ROW(AB8)-ROW($AK$4)+1),"")</f>
        <v>69.007999999999996</v>
      </c>
      <c r="AF8" s="227">
        <f>IF(ROUND(AH8,1)=ROUND(AH7,1),AF7,COUNT($AF$4:AF7)+1)</f>
        <v>5</v>
      </c>
      <c r="AG8" s="1" t="str">
        <f t="array" ref="AG8">IF(AH8&lt;&gt;"",_xlfn.CONCAT(INDEX('2023 Particiaption Points'!$B$7:'2023 Particiaption Points'!$B$191,MATCH(AH8,('2023 Particiaption Points'!$JB$7:'2023 Particiaption Points'!$JB$191+ROW('2023 Particiaption Points'!$JB$7:'2023 Particiaption Points'!$JB$190)/10000),0))," ",INDEX('2023 Particiaption Points'!$A$7:'2023 Particiaption Points'!$A$191,MATCH(AH8,('2023 Particiaption Points'!$JB$7:'2023 Particiaption Points'!$JB$191+ROW('2023 Particiaption Points'!$JB$7:'2023 Particiaption Points'!$JB$190)/10000),0))),"")</f>
        <v>Frank Rector</v>
      </c>
      <c r="AH8" s="138">
        <f t="array" ref="AH8">IF(LARGE(('2023 Particiaption Points'!$JB$7:'2023 Particiaption Points'!$JB$191+ROW('2023 Particiaption Points'!$JB$7:'2023 Particiaption Points'!$JB$191)/10000),ROW(AF8)-ROW($AK$4)+1)&gt;0,LARGE(('2023 Particiaption Points'!$JB$7:'2023 Particiaption Points'!$JB$191+ROW('2023 Particiaption Points'!$JB$7:'2023 Particiaption Points'!$JB$191)/10000),ROW(AF8)-ROW($AK$4)+1),"")</f>
        <v>6438.0086000000001</v>
      </c>
      <c r="AI8" s="179"/>
      <c r="AJ8" s="179"/>
      <c r="AK8" s="227">
        <f>IF(ROUND(AM8,1)=ROUND(AM7,1),AK7,COUNT($AK$4:AK7)+1)</f>
        <v>5</v>
      </c>
      <c r="AL8" s="1" t="str">
        <f t="array" ref="AL8">IF(AM8&lt;&gt;"",_xlfn.CONCAT(INDEX('2022 Particiaption Points'!$B$8:'2022 Particiaption Points'!$B$240,MATCH(AM8,('2022 Particiaption Points'!$IL$8:'2022 Particiaption Points'!$IL$240+ROW('2022 Particiaption Points'!$IL$8:'2022 Particiaption Points'!$IL$239)/10000),0))," ",INDEX('2022 Particiaption Points'!$A$8:'2022 Particiaption Points'!$A$240,MATCH(AM8,('2022 Particiaption Points'!$IL$8:'2022 Particiaption Points'!$IL$240+ROW('2022 Particiaption Points'!$IL$8:'2022 Particiaption Points'!$IL$239)/10000),0))),"")</f>
        <v>Susan Miller</v>
      </c>
      <c r="AM8" s="138">
        <f t="array" ref="AM8">IF(LARGE(('2022 Particiaption Points'!$IL$8:'2022 Particiaption Points'!$IL$240+ROW('2022 Particiaption Points'!$IL$8:'2022 Particiaption Points'!$IL$240)/10000),ROW(AK8)-ROW($AK$4)+1)&gt;0,LARGE(('2022 Particiaption Points'!$IL$8:'2022 Particiaption Points'!$IL$240+ROW('2022 Particiaption Points'!$IL$8:'2022 Particiaption Points'!$IL$240)/10000),ROW(AK8)-ROW($AK$4)+1),"")</f>
        <v>83.012</v>
      </c>
      <c r="AO8" s="227">
        <f>IF(ROUND(AQ8,1)=ROUND(AQ7,1),AO7,COUNT($AO$4:AO7)+1)</f>
        <v>5</v>
      </c>
      <c r="AP8" s="1" t="str">
        <f t="array" ref="AP8">IF(AQ8&lt;&gt;"",_xlfn.CONCAT(INDEX('2022 Particiaption Points'!$B$8:'2022 Particiaption Points'!$B$240,MATCH(AQ8,('2022 Particiaption Points'!$IS$8:'2022 Particiaption Points'!$IS$240+ROW('2022 Particiaption Points'!$IS$8:'2022 Particiaption Points'!$IS$239)/10000),0))," ",INDEX('2022 Particiaption Points'!$A$8:'2022 Particiaption Points'!$A$240,MATCH(AQ8,('2022 Particiaption Points'!$IS$8:'2022 Particiaption Points'!$IS$240+ROW('2022 Particiaption Points'!$IS$8:'2022 Particiaption Points'!$IS$239)/10000),0))),"")</f>
        <v>Roelant Verbeek</v>
      </c>
      <c r="AQ8" s="138">
        <f t="array" ref="AQ8">IF(LARGE(('2022 Particiaption Points'!$IS$8:'2022 Particiaption Points'!$IS$240+ROW('2022 Particiaption Points'!$IS$8:'2022 Particiaption Points'!$IS$240)/10000),ROW(AO8)-ROW($AK$4)+1)&gt;0,LARGE(('2022 Particiaption Points'!$IS$8:'2022 Particiaption Points'!$IS$240+ROW('2022 Particiaption Points'!$IS$8:'2022 Particiaption Points'!$IS$240)/10000),ROW(AO8)-ROW($AK$4)+1),"")</f>
        <v>5826.0162</v>
      </c>
      <c r="AR8" s="179"/>
      <c r="AT8" s="227">
        <f>IF(ROUND(AV8,1)=ROUND(AV7,1),AT7,COUNT($AT$4:AT7)+1)</f>
        <v>5</v>
      </c>
      <c r="AU8" s="1" t="str">
        <f t="array" ref="AU8">IF(AV8&lt;&gt;"",_xlfn.CONCAT(INDEX('2021 Particiaption Points'!$B$8:'2021 Particiaption Points'!$B$222,MATCH(AV8,('2021 Particiaption Points'!$HN$8:'2021 Particiaption Points'!$HN$222+ROW('2021 Particiaption Points'!$HN$8:'2021 Particiaption Points'!$HN$221)/10000),0))," ",INDEX('2021 Particiaption Points'!$A$8:'2021 Particiaption Points'!$A$222,MATCH(AV8,('2021 Particiaption Points'!$HN$8:'2021 Particiaption Points'!$HN$222+ROW('2021 Particiaption Points'!$HN$8:'2021 Particiaption Points'!$HN$221)/10000),0))),"")</f>
        <v>Ed Lowe</v>
      </c>
      <c r="AV8" s="138">
        <f t="array" ref="AV8">IF(LARGE(('2021 Particiaption Points'!$HN$8:'2021 Particiaption Points'!$HN$222+ROW('2021 Particiaption Points'!$HN$8:'2021 Particiaption Points'!$HN$222)/10000),ROW(AT8)-ROW($AK$4)+1)&gt;0,LARGE(('2021 Particiaption Points'!$HN$8:'2021 Particiaption Points'!$HN$222+ROW('2021 Particiaption Points'!$HN$8:'2021 Particiaption Points'!$HN$222)/10000),ROW(AT8)-ROW($AK$4)+1),"")</f>
        <v>112.0097</v>
      </c>
      <c r="AX8" s="227">
        <f>IF(ROUND(AZ8,1)=ROUND(AZ7,1),AX7,COUNT($AX$4:AX7)+1)</f>
        <v>5</v>
      </c>
      <c r="AY8" s="1" t="str">
        <f t="array" ref="AY8">IF(AZ8&lt;&gt;"",_xlfn.CONCAT(INDEX('2021 Particiaption Points'!$B$8:'2021 Particiaption Points'!$B$222,MATCH(AZ8,('2021 Particiaption Points'!$HU$8:'2021 Particiaption Points'!$HU$222+ROW('2021 Particiaption Points'!$HU$8:'2021 Particiaption Points'!$HU$221)/10000),0))," ",INDEX('2021 Particiaption Points'!$A$8:'2021 Particiaption Points'!$A$222,MATCH(AZ8,('2021 Particiaption Points'!$HU$8:'2021 Particiaption Points'!$HU$222+ROW('2021 Particiaption Points'!$HU$8:'2021 Particiaption Points'!$HU$221)/10000),0))),"")</f>
        <v>Richard Cooley</v>
      </c>
      <c r="AZ8" s="138">
        <f t="array" ref="AZ8">IF(LARGE(('2021 Particiaption Points'!$HU$8:'2021 Particiaption Points'!$HU$222+ROW('2021 Particiaption Points'!$HU$8:'2021 Particiaption Points'!$HU$222)/10000),ROW(AX8)-ROW($AK$4)+1)&gt;0,LARGE(('2021 Particiaption Points'!$HU$8:'2021 Particiaption Points'!$HU$222+ROW('2021 Particiaption Points'!$HU$8:'2021 Particiaption Points'!$HU$222)/10000),ROW(AX8)-ROW($AK$4)+1),"")</f>
        <v>8787.0044999999991</v>
      </c>
    </row>
    <row r="9" spans="1:52">
      <c r="A9" s="26">
        <v>2</v>
      </c>
      <c r="B9" s="23" t="s">
        <v>191</v>
      </c>
      <c r="D9" s="227" t="e">
        <f>IF(ROUND(F9,1)=ROUND(F8,1),D8,COUNT(D$4:$L8)+1)</f>
        <v>#REF!</v>
      </c>
      <c r="E9" s="1" t="e" cm="1">
        <f t="array" ref="E9">IF(F9&lt;&gt;"",_xlfn.CONCAT(INDEX('2026 Particiaption Points'!$B$7:'2026 Particiaption Points'!#REF!,MATCH(F9,('2026 Particiaption Points'!$N$7:'2026 Particiaption Points'!#REF!+ROW('2026 Particiaption Points'!$N$7:'2026 Particiaption Points'!#REF!)/10000),0))," ",INDEX('2026 Particiaption Points'!$A$7:'2026 Particiaption Points'!#REF!,MATCH(F9,('2026 Particiaption Points'!$N$7:'2026 Particiaption Points'!#REF!+ROW('2026 Particiaption Points'!$N$7:'2026 Particiaption Points'!#REF!)/10000),0))),"")</f>
        <v>#REF!</v>
      </c>
      <c r="F9" s="138" t="e" cm="1">
        <f t="array" ref="F9">IF(LARGE(('2026 Particiaption Points'!$N$7:'2026 Particiaption Points'!#REF!+ROW('2026 Particiaption Points'!$N$7:'2026 Particiaption Points'!#REF!)/10000),ROW(D9)-ROW($AK$4)+1)&gt;0,LARGE(('2026 Particiaption Points'!$N$7:'2026 Particiaption Points'!#REF!+ROW('2026 Particiaption Points'!$N$7:'2026 Particiaption Points'!#REF!)/10000),ROW(D9)-ROW($AK$4)+1),"")</f>
        <v>#REF!</v>
      </c>
      <c r="H9" s="227" t="e">
        <f>IF(ROUND(J9,1)=ROUND(J8,1),H8,COUNT(H$4:$P8)+1)</f>
        <v>#REF!</v>
      </c>
      <c r="I9" s="1" t="e" cm="1">
        <f t="array" ref="I9">IF(J9&lt;&gt;"",_xlfn.CONCAT(INDEX('2026 Particiaption Points'!$B$7:'2026 Particiaption Points'!#REF!,MATCH(J9,('2026 Particiaption Points'!$U$7:'2026 Particiaption Points'!#REF!+ROW('2026 Particiaption Points'!$U$7:'2026 Particiaption Points'!#REF!)/10000),0))," ",INDEX('2026 Particiaption Points'!$A$7:'2026 Particiaption Points'!#REF!,MATCH(J9,('2026 Particiaption Points'!$U$7:'2026 Particiaption Points'!#REF!+ROW('2026 Particiaption Points'!$U$7:'2026 Particiaption Points'!#REF!)/10000),0))),"")</f>
        <v>#REF!</v>
      </c>
      <c r="J9" s="138" t="e" cm="1">
        <f t="array" ref="J9">IF(LARGE(('2026 Particiaption Points'!$U$7:'2026 Particiaption Points'!#REF!+ROW('2026 Particiaption Points'!$U$7:'2026 Particiaption Points'!#REF!)/10000),ROW(H9)-ROW($AK$4)+1)&gt;0,LARGE(('2026 Particiaption Points'!$U$7:'2026 Particiaption Points'!#REF!+ROW('2026 Particiaption Points'!$U$7:'2026 Particiaption Points'!#REF!)/10000),ROW(H9)-ROW($AK$4)+1),"")</f>
        <v>#REF!</v>
      </c>
      <c r="L9" s="227">
        <f>IF(ROUND(N9,1)=ROUND(N8,1),L8,COUNT(L$4:$L8)+1)</f>
        <v>6</v>
      </c>
      <c r="M9" s="1" t="str" cm="1">
        <f t="array" ref="M9">IF(N9&lt;&gt;"",_xlfn.CONCAT(INDEX('2025 Particiaption Points'!$B$7:'2025 Particiaption Points'!$B$156,MATCH(N9,('2025 Particiaption Points'!$ET$7:'2025 Particiaption Points'!$ET$156+ROW('2025 Particiaption Points'!$ET$7:'2025 Particiaption Points'!$ET$155)/10000),0))," ",INDEX('2025 Particiaption Points'!$A$7:'2025 Particiaption Points'!$A$156,MATCH(N9,('2025 Particiaption Points'!$ET$7:'2025 Particiaption Points'!$ET$156+ROW('2025 Particiaption Points'!$ET$7:'2025 Particiaption Points'!$ET$155)/10000),0))),"")</f>
        <v>Kevin Allen</v>
      </c>
      <c r="N9" s="138" cm="1">
        <f t="array" ref="N9">IF(LARGE(('2025 Particiaption Points'!$ET$7:'2025 Particiaption Points'!$ET$156+ROW('2025 Particiaption Points'!$ET$7:'2025 Particiaption Points'!$ET$156)/10000),ROW(L9)-ROW($AK$4)+1)&gt;0,LARGE(('2025 Particiaption Points'!$ET$7:'2025 Particiaption Points'!$ET$156+ROW('2025 Particiaption Points'!$ET$7:'2025 Particiaption Points'!$ET$156)/10000),ROW(L9)-ROW($AK$4)+1),"")</f>
        <v>56.000799999999998</v>
      </c>
      <c r="P9" s="227">
        <f>IF(ROUND(R9,1)=ROUND(R8,1),P8,COUNT(P$4:$P8)+1)</f>
        <v>6</v>
      </c>
      <c r="Q9" s="1" t="str" cm="1">
        <f t="array" ref="Q9">IF(R9&lt;&gt;"",_xlfn.CONCAT(INDEX('2025 Particiaption Points'!$B$7:'2025 Particiaption Points'!$B$156,MATCH(R9,('2025 Particiaption Points'!$FA$7:'2025 Particiaption Points'!$FA$156+ROW('2025 Particiaption Points'!$FA$7:'2025 Particiaption Points'!$FA$155)/10000),0))," ",INDEX('2025 Particiaption Points'!$A$7:'2025 Particiaption Points'!$A$156,MATCH(R9,('2025 Particiaption Points'!$FA$7:'2025 Particiaption Points'!$FA$156+ROW('2025 Particiaption Points'!$FA$7:'2025 Particiaption Points'!$FA$155)/10000),0))),"")</f>
        <v>Bill Clemmons</v>
      </c>
      <c r="R9" s="138" cm="1">
        <f t="array" ref="R9">IF(LARGE(('2025 Particiaption Points'!$FA$7:'2025 Particiaption Points'!$FA$156+ROW('2025 Particiaption Points'!$FA$7:'2025 Particiaption Points'!$FA$156)/10000),ROW(P9)-ROW($AK$4)+1)&gt;0,LARGE(('2025 Particiaption Points'!$FA$7:'2025 Particiaption Points'!$FA$156+ROW('2025 Particiaption Points'!$FA$7:'2025 Particiaption Points'!$FA$156)/10000),ROW(P9)-ROW($AK$4)+1),"")</f>
        <v>4141.0025999999998</v>
      </c>
      <c r="T9" s="227">
        <f>IF(ROUND(V9,1)=ROUND(V8,1),T8,COUNT($T$4:T8)+1)</f>
        <v>4</v>
      </c>
      <c r="U9" s="1" t="str">
        <f t="array" ref="U9">IF(V9&lt;&gt;"",_xlfn.CONCAT(INDEX('2024 Particiaption Points'!$B$7:'2024 Particiaption Points'!$B$149,MATCH(V9,('2024 Particiaption Points'!$ER$7:'2024 Particiaption Points'!$ER$149+ROW('2024 Particiaption Points'!$ER$7:'2024 Particiaption Points'!$ER$148)/10000),0))," ",INDEX('2024 Particiaption Points'!$A$7:'2024 Particiaption Points'!$A$149,MATCH(V9,('2024 Particiaption Points'!$ER$7:'2024 Particiaption Points'!$ER$149+ROW('2024 Particiaption Points'!$ER$7:'2024 Particiaption Points'!$ER$148)/10000),0))),"")</f>
        <v>Tommy Caldwell</v>
      </c>
      <c r="V9" s="138">
        <f t="array" ref="V9">IF(LARGE(('2024 Particiaption Points'!$ER$7:'2024 Particiaption Points'!$ER$149+ROW('2024 Particiaption Points'!$ER$7:'2024 Particiaption Points'!$ER$149)/10000),ROW(T9)-ROW($AK$4)+1)&gt;0,LARGE(('2024 Particiaption Points'!$ER$7:'2024 Particiaption Points'!$ER$149+ROW('2024 Particiaption Points'!$ER$7:'2024 Particiaption Points'!$ER$149)/10000),ROW(T9)-ROW($AK$4)+1),"")</f>
        <v>56.002099999999999</v>
      </c>
      <c r="X9" s="227">
        <f>IF(ROUND(Z9,1)=ROUND(Z8,1),X8,COUNT($X$4:X8)+1)</f>
        <v>6</v>
      </c>
      <c r="Y9" s="1" t="str">
        <f t="array" ref="Y9">IF(Z9&lt;&gt;"",_xlfn.CONCAT(INDEX('2024 Particiaption Points'!$B$7:'2024 Particiaption Points'!$B$149,MATCH(Z9,('2024 Particiaption Points'!$EY$7:'2024 Particiaption Points'!$EY$149+ROW('2024 Particiaption Points'!$EY$7:'2024 Particiaption Points'!$EY$148)/10000),0))," ",INDEX('2024 Particiaption Points'!$A$7:'2024 Particiaption Points'!$A$149,MATCH(Z9,('2024 Particiaption Points'!$EY$7:'2024 Particiaption Points'!$EY$149+ROW('2024 Particiaption Points'!$EY$7:'2024 Particiaption Points'!$EY$148)/10000),0))),"")</f>
        <v>Richard Cooley</v>
      </c>
      <c r="Z9" s="138">
        <f t="array" ref="Z9">IF(LARGE(('2024 Particiaption Points'!$EY$7:'2024 Particiaption Points'!$EY$149+ROW('2024 Particiaption Points'!$EY$7:'2024 Particiaption Points'!$EY$149)/10000),ROW(X9)-ROW($AK$4)+1)&gt;0,LARGE(('2024 Particiaption Points'!$EY$7:'2024 Particiaption Points'!$EY$149+ROW('2024 Particiaption Points'!$EY$7:'2024 Particiaption Points'!$EY$149)/10000),ROW(X9)-ROW($AK$4)+1),"")</f>
        <v>3522.0027</v>
      </c>
      <c r="AA9" s="179"/>
      <c r="AB9" s="227">
        <f>IF(ROUND(AD9,1)=ROUND(AD8,1),AB8,COUNT($AB$4:AB8)+1)</f>
        <v>6</v>
      </c>
      <c r="AC9" s="1" t="str">
        <f t="array" ref="AC9">IF(AD9&lt;&gt;"",_xlfn.CONCAT(INDEX('2023 Particiaption Points'!$B$7:'2023 Particiaption Points'!$B$191,MATCH(AD9,('2023 Particiaption Points'!$IU$7:'2023 Particiaption Points'!$IU$191+ROW('2023 Particiaption Points'!$IU$7:'2023 Particiaption Points'!$IU$190)/10000),0))," ",INDEX('2023 Particiaption Points'!$A$7:'2023 Particiaption Points'!$A$191,MATCH(AD9,('2023 Particiaption Points'!$IU$7:'2023 Particiaption Points'!$IU$191+ROW('2023 Particiaption Points'!$IU$7:'2023 Particiaption Points'!$IU$190)/10000),0))),"")</f>
        <v>Kevin Allen</v>
      </c>
      <c r="AD9" s="138">
        <f t="array" ref="AD9">IF(LARGE(('2023 Particiaption Points'!$IU$7:'2023 Particiaption Points'!$IU$191+ROW('2023 Particiaption Points'!$IU$7:'2023 Particiaption Points'!$IU$191)/10000),ROW(AB9)-ROW($AK$4)+1)&gt;0,LARGE(('2023 Particiaption Points'!$IU$7:'2023 Particiaption Points'!$IU$191+ROW('2023 Particiaption Points'!$IU$7:'2023 Particiaption Points'!$IU$191)/10000),ROW(AB9)-ROW($AK$4)+1),"")</f>
        <v>67.000799999999998</v>
      </c>
      <c r="AF9" s="227">
        <f>IF(ROUND(AH9,1)=ROUND(AH8,1),AF8,COUNT($AF$4:AF8)+1)</f>
        <v>6</v>
      </c>
      <c r="AG9" s="1" t="str">
        <f t="array" ref="AG9">IF(AH9&lt;&gt;"",_xlfn.CONCAT(INDEX('2023 Particiaption Points'!$B$7:'2023 Particiaption Points'!$B$191,MATCH(AH9,('2023 Particiaption Points'!$JB$7:'2023 Particiaption Points'!$JB$191+ROW('2023 Particiaption Points'!$JB$7:'2023 Particiaption Points'!$JB$190)/10000),0))," ",INDEX('2023 Particiaption Points'!$A$7:'2023 Particiaption Points'!$A$191,MATCH(AH9,('2023 Particiaption Points'!$JB$7:'2023 Particiaption Points'!$JB$191+ROW('2023 Particiaption Points'!$JB$7:'2023 Particiaption Points'!$JB$190)/10000),0))),"")</f>
        <v>Susan Miller</v>
      </c>
      <c r="AH9" s="138">
        <f t="array" ref="AH9">IF(LARGE(('2023 Particiaption Points'!$JB$7:'2023 Particiaption Points'!$JB$191+ROW('2023 Particiaption Points'!$JB$7:'2023 Particiaption Points'!$JB$191)/10000),ROW(AF9)-ROW($AK$4)+1)&gt;0,LARGE(('2023 Particiaption Points'!$JB$7:'2023 Particiaption Points'!$JB$191+ROW('2023 Particiaption Points'!$JB$7:'2023 Particiaption Points'!$JB$191)/10000),ROW(AF9)-ROW($AK$4)+1),"")</f>
        <v>5987.0079999999998</v>
      </c>
      <c r="AI9" s="179"/>
      <c r="AJ9" s="179"/>
      <c r="AK9" s="227">
        <f>IF(ROUND(AM9,1)=ROUND(AM8,1),AK8,COUNT($AK$4:AK8)+1)</f>
        <v>5</v>
      </c>
      <c r="AL9" s="1" t="str">
        <f t="array" ref="AL9">IF(AM9&lt;&gt;"",_xlfn.CONCAT(INDEX('2022 Particiaption Points'!$B$8:'2022 Particiaption Points'!$B$240,MATCH(AM9,('2022 Particiaption Points'!$IL$8:'2022 Particiaption Points'!$IL$240+ROW('2022 Particiaption Points'!$IL$8:'2022 Particiaption Points'!$IL$239)/10000),0))," ",INDEX('2022 Particiaption Points'!$A$8:'2022 Particiaption Points'!$A$240,MATCH(AM9,('2022 Particiaption Points'!$IL$8:'2022 Particiaption Points'!$IL$240+ROW('2022 Particiaption Points'!$IL$8:'2022 Particiaption Points'!$IL$239)/10000),0))),"")</f>
        <v>Mike Farina</v>
      </c>
      <c r="AM9" s="138">
        <f t="array" ref="AM9">IF(LARGE(('2022 Particiaption Points'!$IL$8:'2022 Particiaption Points'!$IL$240+ROW('2022 Particiaption Points'!$IL$8:'2022 Particiaption Points'!$IL$240)/10000),ROW(AK9)-ROW($AK$4)+1)&gt;0,LARGE(('2022 Particiaption Points'!$IL$8:'2022 Particiaption Points'!$IL$240+ROW('2022 Particiaption Points'!$IL$8:'2022 Particiaption Points'!$IL$240)/10000),ROW(AK9)-ROW($AK$4)+1),"")</f>
        <v>83.007099999999994</v>
      </c>
      <c r="AO9" s="227">
        <f>IF(ROUND(AQ9,1)=ROUND(AQ8,1),AO8,COUNT($AO$4:AO8)+1)</f>
        <v>6</v>
      </c>
      <c r="AP9" s="1" t="str">
        <f t="array" ref="AP9">IF(AQ9&lt;&gt;"",_xlfn.CONCAT(INDEX('2022 Particiaption Points'!$B$8:'2022 Particiaption Points'!$B$240,MATCH(AQ9,('2022 Particiaption Points'!$IS$8:'2022 Particiaption Points'!$IS$240+ROW('2022 Particiaption Points'!$IS$8:'2022 Particiaption Points'!$IS$239)/10000),0))," ",INDEX('2022 Particiaption Points'!$A$8:'2022 Particiaption Points'!$A$240,MATCH(AQ9,('2022 Particiaption Points'!$IS$8:'2022 Particiaption Points'!$IS$240+ROW('2022 Particiaption Points'!$IS$8:'2022 Particiaption Points'!$IS$239)/10000),0))),"")</f>
        <v>Cathy Coats</v>
      </c>
      <c r="AQ9" s="138">
        <f t="array" ref="AQ9">IF(LARGE(('2022 Particiaption Points'!$IS$8:'2022 Particiaption Points'!$IS$240+ROW('2022 Particiaption Points'!$IS$8:'2022 Particiaption Points'!$IS$240)/10000),ROW(AO9)-ROW($AK$4)+1)&gt;0,LARGE(('2022 Particiaption Points'!$IS$8:'2022 Particiaption Points'!$IS$240+ROW('2022 Particiaption Points'!$IS$8:'2022 Particiaption Points'!$IS$240)/10000),ROW(AO9)-ROW($AK$4)+1),"")</f>
        <v>5707.0047000000004</v>
      </c>
      <c r="AR9" s="179"/>
      <c r="AT9" s="227">
        <f>IF(ROUND(AV9,1)=ROUND(AV8,1),AT8,COUNT($AT$4:AT8)+1)</f>
        <v>6</v>
      </c>
      <c r="AU9" s="1" t="str">
        <f t="array" ref="AU9">IF(AV9&lt;&gt;"",_xlfn.CONCAT(INDEX('2021 Particiaption Points'!$B$8:'2021 Particiaption Points'!$B$222,MATCH(AV9,('2021 Particiaption Points'!$HN$8:'2021 Particiaption Points'!$HN$222+ROW('2021 Particiaption Points'!$HN$8:'2021 Particiaption Points'!$HN$221)/10000),0))," ",INDEX('2021 Particiaption Points'!$A$8:'2021 Particiaption Points'!$A$222,MATCH(AV9,('2021 Particiaption Points'!$HN$8:'2021 Particiaption Points'!$HN$222+ROW('2021 Particiaption Points'!$HN$8:'2021 Particiaption Points'!$HN$221)/10000),0))),"")</f>
        <v>Tammie Caldwell</v>
      </c>
      <c r="AV9" s="138">
        <f t="array" ref="AV9">IF(LARGE(('2021 Particiaption Points'!$HN$8:'2021 Particiaption Points'!$HN$222+ROW('2021 Particiaption Points'!$HN$8:'2021 Particiaption Points'!$HN$222)/10000),ROW(AT9)-ROW($AK$4)+1)&gt;0,LARGE(('2021 Particiaption Points'!$HN$8:'2021 Particiaption Points'!$HN$222+ROW('2021 Particiaption Points'!$HN$8:'2021 Particiaption Points'!$HN$222)/10000),ROW(AT9)-ROW($AK$4)+1),"")</f>
        <v>101.00360000000001</v>
      </c>
      <c r="AX9" s="227">
        <f>IF(ROUND(AZ9,1)=ROUND(AZ8,1),AX8,COUNT($AX$4:AX8)+1)</f>
        <v>6</v>
      </c>
      <c r="AY9" s="1" t="str">
        <f t="array" ref="AY9">IF(AZ9&lt;&gt;"",_xlfn.CONCAT(INDEX('2021 Particiaption Points'!$B$8:'2021 Particiaption Points'!$B$222,MATCH(AZ9,('2021 Particiaption Points'!$HU$8:'2021 Particiaption Points'!$HU$222+ROW('2021 Particiaption Points'!$HU$8:'2021 Particiaption Points'!$HU$221)/10000),0))," ",INDEX('2021 Particiaption Points'!$A$8:'2021 Particiaption Points'!$A$222,MATCH(AZ9,('2021 Particiaption Points'!$HU$8:'2021 Particiaption Points'!$HU$222+ROW('2021 Particiaption Points'!$HU$8:'2021 Particiaption Points'!$HU$221)/10000),0))),"")</f>
        <v>Christopher Taylor</v>
      </c>
      <c r="AZ9" s="138">
        <f t="array" ref="AZ9">IF(LARGE(('2021 Particiaption Points'!$HU$8:'2021 Particiaption Points'!$HU$222+ROW('2021 Particiaption Points'!$HU$8:'2021 Particiaption Points'!$HU$222)/10000),ROW(AX9)-ROW($AK$4)+1)&gt;0,LARGE(('2021 Particiaption Points'!$HU$8:'2021 Particiaption Points'!$HU$222+ROW('2021 Particiaption Points'!$HU$8:'2021 Particiaption Points'!$HU$222)/10000),ROW(AX9)-ROW($AK$4)+1),"")</f>
        <v>8728.0136999999995</v>
      </c>
    </row>
    <row r="10" spans="1:52">
      <c r="A10" s="19"/>
      <c r="B10" s="25"/>
      <c r="D10" s="227" t="e">
        <f>IF(ROUND(F10,1)=ROUND(F9,1),D9,COUNT(D$4:$L9)+1)</f>
        <v>#REF!</v>
      </c>
      <c r="E10" s="1" t="e" cm="1">
        <f t="array" ref="E10">IF(F10&lt;&gt;"",_xlfn.CONCAT(INDEX('2026 Particiaption Points'!$B$7:'2026 Particiaption Points'!#REF!,MATCH(F10,('2026 Particiaption Points'!$N$7:'2026 Particiaption Points'!#REF!+ROW('2026 Particiaption Points'!$N$7:'2026 Particiaption Points'!#REF!)/10000),0))," ",INDEX('2026 Particiaption Points'!$A$7:'2026 Particiaption Points'!#REF!,MATCH(F10,('2026 Particiaption Points'!$N$7:'2026 Particiaption Points'!#REF!+ROW('2026 Particiaption Points'!$N$7:'2026 Particiaption Points'!#REF!)/10000),0))),"")</f>
        <v>#REF!</v>
      </c>
      <c r="F10" s="138" t="e" cm="1">
        <f t="array" ref="F10">IF(LARGE(('2026 Particiaption Points'!$N$7:'2026 Particiaption Points'!#REF!+ROW('2026 Particiaption Points'!$N$7:'2026 Particiaption Points'!#REF!)/10000),ROW(D10)-ROW($AK$4)+1)&gt;0,LARGE(('2026 Particiaption Points'!$N$7:'2026 Particiaption Points'!#REF!+ROW('2026 Particiaption Points'!$N$7:'2026 Particiaption Points'!#REF!)/10000),ROW(D10)-ROW($AK$4)+1),"")</f>
        <v>#REF!</v>
      </c>
      <c r="H10" s="227" t="e">
        <f>IF(ROUND(J10,1)=ROUND(J9,1),H9,COUNT(H$4:$P9)+1)</f>
        <v>#REF!</v>
      </c>
      <c r="I10" s="1" t="e" cm="1">
        <f t="array" ref="I10">IF(J10&lt;&gt;"",_xlfn.CONCAT(INDEX('2026 Particiaption Points'!$B$7:'2026 Particiaption Points'!#REF!,MATCH(J10,('2026 Particiaption Points'!$U$7:'2026 Particiaption Points'!#REF!+ROW('2026 Particiaption Points'!$U$7:'2026 Particiaption Points'!#REF!)/10000),0))," ",INDEX('2026 Particiaption Points'!$A$7:'2026 Particiaption Points'!#REF!,MATCH(J10,('2026 Particiaption Points'!$U$7:'2026 Particiaption Points'!#REF!+ROW('2026 Particiaption Points'!$U$7:'2026 Particiaption Points'!#REF!)/10000),0))),"")</f>
        <v>#REF!</v>
      </c>
      <c r="J10" s="138" t="e" cm="1">
        <f t="array" ref="J10">IF(LARGE(('2026 Particiaption Points'!$U$7:'2026 Particiaption Points'!#REF!+ROW('2026 Particiaption Points'!$U$7:'2026 Particiaption Points'!#REF!)/10000),ROW(H10)-ROW($AK$4)+1)&gt;0,LARGE(('2026 Particiaption Points'!$U$7:'2026 Particiaption Points'!#REF!+ROW('2026 Particiaption Points'!$U$7:'2026 Particiaption Points'!#REF!)/10000),ROW(H10)-ROW($AK$4)+1),"")</f>
        <v>#REF!</v>
      </c>
      <c r="L10" s="227">
        <f>IF(ROUND(N10,1)=ROUND(N9,1),L9,COUNT(L$4:$L9)+1)</f>
        <v>7</v>
      </c>
      <c r="M10" s="1" t="str" cm="1">
        <f t="array" ref="M10">IF(N10&lt;&gt;"",_xlfn.CONCAT(INDEX('2025 Particiaption Points'!$B$7:'2025 Particiaption Points'!$B$156,MATCH(N10,('2025 Particiaption Points'!$ET$7:'2025 Particiaption Points'!$ET$156+ROW('2025 Particiaption Points'!$ET$7:'2025 Particiaption Points'!$ET$155)/10000),0))," ",INDEX('2025 Particiaption Points'!$A$7:'2025 Particiaption Points'!$A$156,MATCH(N10,('2025 Particiaption Points'!$ET$7:'2025 Particiaption Points'!$ET$156+ROW('2025 Particiaption Points'!$ET$7:'2025 Particiaption Points'!$ET$155)/10000),0))),"")</f>
        <v>Robert Gantt</v>
      </c>
      <c r="N10" s="138" cm="1">
        <f t="array" ref="N10">IF(LARGE(('2025 Particiaption Points'!$ET$7:'2025 Particiaption Points'!$ET$156+ROW('2025 Particiaption Points'!$ET$7:'2025 Particiaption Points'!$ET$156)/10000),ROW(L10)-ROW($AK$4)+1)&gt;0,LARGE(('2025 Particiaption Points'!$ET$7:'2025 Particiaption Points'!$ET$156+ROW('2025 Particiaption Points'!$ET$7:'2025 Particiaption Points'!$ET$156)/10000),ROW(L10)-ROW($AK$4)+1),"")</f>
        <v>48.004800000000003</v>
      </c>
      <c r="P10" s="227">
        <f>IF(ROUND(R10,1)=ROUND(R9,1),P9,COUNT(P$4:$P9)+1)</f>
        <v>7</v>
      </c>
      <c r="Q10" s="1" t="str" cm="1">
        <f t="array" ref="Q10">IF(R10&lt;&gt;"",_xlfn.CONCAT(INDEX('2025 Particiaption Points'!$B$7:'2025 Particiaption Points'!$B$156,MATCH(R10,('2025 Particiaption Points'!$FA$7:'2025 Particiaption Points'!$FA$156+ROW('2025 Particiaption Points'!$FA$7:'2025 Particiaption Points'!$FA$155)/10000),0))," ",INDEX('2025 Particiaption Points'!$A$7:'2025 Particiaption Points'!$A$156,MATCH(R10,('2025 Particiaption Points'!$FA$7:'2025 Particiaption Points'!$FA$156+ROW('2025 Particiaption Points'!$FA$7:'2025 Particiaption Points'!$FA$155)/10000),0))),"")</f>
        <v>Roelant Verbeek</v>
      </c>
      <c r="R10" s="138" cm="1">
        <f t="array" ref="R10">IF(LARGE(('2025 Particiaption Points'!$FA$7:'2025 Particiaption Points'!$FA$156+ROW('2025 Particiaption Points'!$FA$7:'2025 Particiaption Points'!$FA$156)/10000),ROW(P10)-ROW($AK$4)+1)&gt;0,LARGE(('2025 Particiaption Points'!$FA$7:'2025 Particiaption Points'!$FA$156+ROW('2025 Particiaption Points'!$FA$7:'2025 Particiaption Points'!$FA$156)/10000),ROW(P10)-ROW($AK$4)+1),"")</f>
        <v>4080.0093000000002</v>
      </c>
      <c r="T10" s="227">
        <f>IF(ROUND(V10,1)=ROUND(V9,1),T9,COUNT($T$4:T9)+1)</f>
        <v>7</v>
      </c>
      <c r="U10" s="1" t="str">
        <f t="array" ref="U10">IF(V10&lt;&gt;"",_xlfn.CONCAT(INDEX('2024 Particiaption Points'!$B$7:'2024 Particiaption Points'!$B$149,MATCH(V10,('2024 Particiaption Points'!$ER$7:'2024 Particiaption Points'!$ER$149+ROW('2024 Particiaption Points'!$ER$7:'2024 Particiaption Points'!$ER$148)/10000),0))," ",INDEX('2024 Particiaption Points'!$A$7:'2024 Particiaption Points'!$A$149,MATCH(V10,('2024 Particiaption Points'!$ER$7:'2024 Particiaption Points'!$ER$149+ROW('2024 Particiaption Points'!$ER$7:'2024 Particiaption Points'!$ER$148)/10000),0))),"")</f>
        <v>Timothy Backus</v>
      </c>
      <c r="V10" s="138">
        <f t="array" ref="V10">IF(LARGE(('2024 Particiaption Points'!$ER$7:'2024 Particiaption Points'!$ER$149+ROW('2024 Particiaption Points'!$ER$7:'2024 Particiaption Points'!$ER$149)/10000),ROW(T10)-ROW($AK$4)+1)&gt;0,LARGE(('2024 Particiaption Points'!$ER$7:'2024 Particiaption Points'!$ER$149+ROW('2024 Particiaption Points'!$ER$7:'2024 Particiaption Points'!$ER$149)/10000),ROW(T10)-ROW($AK$4)+1),"")</f>
        <v>53.001199999999997</v>
      </c>
      <c r="X10" s="227">
        <f>IF(ROUND(Z10,1)=ROUND(Z9,1),X9,COUNT($X$4:X9)+1)</f>
        <v>7</v>
      </c>
      <c r="Y10" s="1" t="str">
        <f t="array" ref="Y10">IF(Z10&lt;&gt;"",_xlfn.CONCAT(INDEX('2024 Particiaption Points'!$B$7:'2024 Particiaption Points'!$B$149,MATCH(Z10,('2024 Particiaption Points'!$EY$7:'2024 Particiaption Points'!$EY$149+ROW('2024 Particiaption Points'!$EY$7:'2024 Particiaption Points'!$EY$148)/10000),0))," ",INDEX('2024 Particiaption Points'!$A$7:'2024 Particiaption Points'!$A$149,MATCH(Z10,('2024 Particiaption Points'!$EY$7:'2024 Particiaption Points'!$EY$149+ROW('2024 Particiaption Points'!$EY$7:'2024 Particiaption Points'!$EY$148)/10000),0))),"")</f>
        <v>Mike Farina</v>
      </c>
      <c r="Z10" s="138">
        <f t="array" ref="Z10">IF(LARGE(('2024 Particiaption Points'!$EY$7:'2024 Particiaption Points'!$EY$149+ROW('2024 Particiaption Points'!$EY$7:'2024 Particiaption Points'!$EY$149)/10000),ROW(X10)-ROW($AK$4)+1)&gt;0,LARGE(('2024 Particiaption Points'!$EY$7:'2024 Particiaption Points'!$EY$149+ROW('2024 Particiaption Points'!$EY$7:'2024 Particiaption Points'!$EY$149)/10000),ROW(X10)-ROW($AK$4)+1),"")</f>
        <v>3473.0037000000002</v>
      </c>
      <c r="AA10" s="179"/>
      <c r="AB10" s="227">
        <f>IF(ROUND(AD10,1)=ROUND(AD9,1),AB9,COUNT($AB$4:AB9)+1)</f>
        <v>7</v>
      </c>
      <c r="AC10" s="1" t="str">
        <f t="array" ref="AC10">IF(AD10&lt;&gt;"",_xlfn.CONCAT(INDEX('2023 Particiaption Points'!$B$7:'2023 Particiaption Points'!$B$191,MATCH(AD10,('2023 Particiaption Points'!$IU$7:'2023 Particiaption Points'!$IU$191+ROW('2023 Particiaption Points'!$IU$7:'2023 Particiaption Points'!$IU$190)/10000),0))," ",INDEX('2023 Particiaption Points'!$A$7:'2023 Particiaption Points'!$A$191,MATCH(AD10,('2023 Particiaption Points'!$IU$7:'2023 Particiaption Points'!$IU$191+ROW('2023 Particiaption Points'!$IU$7:'2023 Particiaption Points'!$IU$190)/10000),0))),"")</f>
        <v>Jim Tactac</v>
      </c>
      <c r="AD10" s="138">
        <f t="array" ref="AD10">IF(LARGE(('2023 Particiaption Points'!$IU$7:'2023 Particiaption Points'!$IU$191+ROW('2023 Particiaption Points'!$IU$7:'2023 Particiaption Points'!$IU$191)/10000),ROW(AB10)-ROW($AK$4)+1)&gt;0,LARGE(('2023 Particiaption Points'!$IU$7:'2023 Particiaption Points'!$IU$191+ROW('2023 Particiaption Points'!$IU$7:'2023 Particiaption Points'!$IU$191)/10000),ROW(AB10)-ROW($AK$4)+1),"")</f>
        <v>65.010199999999998</v>
      </c>
      <c r="AF10" s="227">
        <f>IF(ROUND(AH10,1)=ROUND(AH9,1),AF9,COUNT($AF$4:AF9)+1)</f>
        <v>7</v>
      </c>
      <c r="AG10" s="1" t="str">
        <f t="array" ref="AG10">IF(AH10&lt;&gt;"",_xlfn.CONCAT(INDEX('2023 Particiaption Points'!$B$7:'2023 Particiaption Points'!$B$191,MATCH(AH10,('2023 Particiaption Points'!$JB$7:'2023 Particiaption Points'!$JB$191+ROW('2023 Particiaption Points'!$JB$7:'2023 Particiaption Points'!$JB$190)/10000),0))," ",INDEX('2023 Particiaption Points'!$A$7:'2023 Particiaption Points'!$A$191,MATCH(AH10,('2023 Particiaption Points'!$JB$7:'2023 Particiaption Points'!$JB$191+ROW('2023 Particiaption Points'!$JB$7:'2023 Particiaption Points'!$JB$190)/10000),0))),"")</f>
        <v>Kevin Allen</v>
      </c>
      <c r="AH10" s="138">
        <f t="array" ref="AH10">IF(LARGE(('2023 Particiaption Points'!$JB$7:'2023 Particiaption Points'!$JB$191+ROW('2023 Particiaption Points'!$JB$7:'2023 Particiaption Points'!$JB$191)/10000),ROW(AF10)-ROW($AK$4)+1)&gt;0,LARGE(('2023 Particiaption Points'!$JB$7:'2023 Particiaption Points'!$JB$191+ROW('2023 Particiaption Points'!$JB$7:'2023 Particiaption Points'!$JB$191)/10000),ROW(AF10)-ROW($AK$4)+1),"")</f>
        <v>5907.0007999999998</v>
      </c>
      <c r="AI10" s="179"/>
      <c r="AJ10" s="179"/>
      <c r="AK10" s="227">
        <f>IF(ROUND(AM10,1)=ROUND(AM9,1),AK9,COUNT($AK$4:AK9)+1)</f>
        <v>7</v>
      </c>
      <c r="AL10" s="1" t="str">
        <f t="array" ref="AL10">IF(AM10&lt;&gt;"",_xlfn.CONCAT(INDEX('2022 Particiaption Points'!$B$8:'2022 Particiaption Points'!$B$240,MATCH(AM10,('2022 Particiaption Points'!$IL$8:'2022 Particiaption Points'!$IL$240+ROW('2022 Particiaption Points'!$IL$8:'2022 Particiaption Points'!$IL$239)/10000),0))," ",INDEX('2022 Particiaption Points'!$A$8:'2022 Particiaption Points'!$A$240,MATCH(AM10,('2022 Particiaption Points'!$IL$8:'2022 Particiaption Points'!$IL$240+ROW('2022 Particiaption Points'!$IL$8:'2022 Particiaption Points'!$IL$239)/10000),0))),"")</f>
        <v>Ed Lowe</v>
      </c>
      <c r="AM10" s="138">
        <f t="array" ref="AM10">IF(LARGE(('2022 Particiaption Points'!$IL$8:'2022 Particiaption Points'!$IL$240+ROW('2022 Particiaption Points'!$IL$8:'2022 Particiaption Points'!$IL$240)/10000),ROW(AK10)-ROW($AK$4)+1)&gt;0,LARGE(('2022 Particiaption Points'!$IL$8:'2022 Particiaption Points'!$IL$240+ROW('2022 Particiaption Points'!$IL$8:'2022 Particiaption Points'!$IL$240)/10000),ROW(AK10)-ROW($AK$4)+1),"")</f>
        <v>81.010800000000003</v>
      </c>
      <c r="AO10" s="227">
        <f>IF(ROUND(AQ10,1)=ROUND(AQ9,1),AO9,COUNT($AO$4:AO9)+1)</f>
        <v>7</v>
      </c>
      <c r="AP10" s="1" t="str">
        <f t="array" ref="AP10">IF(AQ10&lt;&gt;"",_xlfn.CONCAT(INDEX('2022 Particiaption Points'!$B$8:'2022 Particiaption Points'!$B$240,MATCH(AQ10,('2022 Particiaption Points'!$IS$8:'2022 Particiaption Points'!$IS$240+ROW('2022 Particiaption Points'!$IS$8:'2022 Particiaption Points'!$IS$239)/10000),0))," ",INDEX('2022 Particiaption Points'!$A$8:'2022 Particiaption Points'!$A$240,MATCH(AQ10,('2022 Particiaption Points'!$IS$8:'2022 Particiaption Points'!$IS$240+ROW('2022 Particiaption Points'!$IS$8:'2022 Particiaption Points'!$IS$239)/10000),0))),"")</f>
        <v>Susan Miller</v>
      </c>
      <c r="AQ10" s="138">
        <f t="array" ref="AQ10">IF(LARGE(('2022 Particiaption Points'!$IS$8:'2022 Particiaption Points'!$IS$240+ROW('2022 Particiaption Points'!$IS$8:'2022 Particiaption Points'!$IS$240)/10000),ROW(AO10)-ROW($AK$4)+1)&gt;0,LARGE(('2022 Particiaption Points'!$IS$8:'2022 Particiaption Points'!$IS$240+ROW('2022 Particiaption Points'!$IS$8:'2022 Particiaption Points'!$IS$240)/10000),ROW(AO10)-ROW($AK$4)+1),"")</f>
        <v>5653.0119999999997</v>
      </c>
      <c r="AR10" s="179"/>
      <c r="AT10" s="227">
        <f>IF(ROUND(AV10,1)=ROUND(AV9,1),AT9,COUNT($AT$4:AT9)+1)</f>
        <v>7</v>
      </c>
      <c r="AU10" s="1" t="str">
        <f t="array" ref="AU10">IF(AV10&lt;&gt;"",_xlfn.CONCAT(INDEX('2021 Particiaption Points'!$B$8:'2021 Particiaption Points'!$B$222,MATCH(AV10,('2021 Particiaption Points'!$HN$8:'2021 Particiaption Points'!$HN$222+ROW('2021 Particiaption Points'!$HN$8:'2021 Particiaption Points'!$HN$221)/10000),0))," ",INDEX('2021 Particiaption Points'!$A$8:'2021 Particiaption Points'!$A$222,MATCH(AV10,('2021 Particiaption Points'!$HN$8:'2021 Particiaption Points'!$HN$222+ROW('2021 Particiaption Points'!$HN$8:'2021 Particiaption Points'!$HN$221)/10000),0))),"")</f>
        <v>Frank Rector</v>
      </c>
      <c r="AV10" s="138">
        <f t="array" ref="AV10">IF(LARGE(('2021 Particiaption Points'!$HN$8:'2021 Particiaption Points'!$HN$222+ROW('2021 Particiaption Points'!$HN$8:'2021 Particiaption Points'!$HN$222)/10000),ROW(AT10)-ROW($AK$4)+1)&gt;0,LARGE(('2021 Particiaption Points'!$HN$8:'2021 Particiaption Points'!$HN$222+ROW('2021 Particiaption Points'!$HN$8:'2021 Particiaption Points'!$HN$222)/10000),ROW(AT10)-ROW($AK$4)+1),"")</f>
        <v>100.012</v>
      </c>
      <c r="AX10" s="227">
        <f>IF(ROUND(AZ10,1)=ROUND(AZ9,1),AX9,COUNT($AX$4:AX9)+1)</f>
        <v>7</v>
      </c>
      <c r="AY10" s="1" t="str">
        <f t="array" ref="AY10">IF(AZ10&lt;&gt;"",_xlfn.CONCAT(INDEX('2021 Particiaption Points'!$B$8:'2021 Particiaption Points'!$B$222,MATCH(AZ10,('2021 Particiaption Points'!$HU$8:'2021 Particiaption Points'!$HU$222+ROW('2021 Particiaption Points'!$HU$8:'2021 Particiaption Points'!$HU$221)/10000),0))," ",INDEX('2021 Particiaption Points'!$A$8:'2021 Particiaption Points'!$A$222,MATCH(AZ10,('2021 Particiaption Points'!$HU$8:'2021 Particiaption Points'!$HU$222+ROW('2021 Particiaption Points'!$HU$8:'2021 Particiaption Points'!$HU$221)/10000),0))),"")</f>
        <v>Tammie Caldwell</v>
      </c>
      <c r="AZ10" s="138">
        <f t="array" ref="AZ10">IF(LARGE(('2021 Particiaption Points'!$HU$8:'2021 Particiaption Points'!$HU$222+ROW('2021 Particiaption Points'!$HU$8:'2021 Particiaption Points'!$HU$222)/10000),ROW(AX10)-ROW($AK$4)+1)&gt;0,LARGE(('2021 Particiaption Points'!$HU$8:'2021 Particiaption Points'!$HU$222+ROW('2021 Particiaption Points'!$HU$8:'2021 Particiaption Points'!$HU$222)/10000),ROW(AX10)-ROW($AK$4)+1),"")</f>
        <v>8367.0036</v>
      </c>
    </row>
    <row r="11" spans="1:52">
      <c r="A11" s="27">
        <v>3</v>
      </c>
      <c r="B11" s="3" t="s">
        <v>192</v>
      </c>
      <c r="D11" s="227" t="e">
        <f>IF(ROUND(F11,1)=ROUND(F10,1),D10,COUNT(D$4:$L10)+1)</f>
        <v>#REF!</v>
      </c>
      <c r="E11" s="1" t="e" cm="1">
        <f t="array" ref="E11">IF(F11&lt;&gt;"",_xlfn.CONCAT(INDEX('2026 Particiaption Points'!$B$7:'2026 Particiaption Points'!#REF!,MATCH(F11,('2026 Particiaption Points'!$N$7:'2026 Particiaption Points'!#REF!+ROW('2026 Particiaption Points'!$N$7:'2026 Particiaption Points'!#REF!)/10000),0))," ",INDEX('2026 Particiaption Points'!$A$7:'2026 Particiaption Points'!#REF!,MATCH(F11,('2026 Particiaption Points'!$N$7:'2026 Particiaption Points'!#REF!+ROW('2026 Particiaption Points'!$N$7:'2026 Particiaption Points'!#REF!)/10000),0))),"")</f>
        <v>#REF!</v>
      </c>
      <c r="F11" s="138" t="e" cm="1">
        <f t="array" ref="F11">IF(LARGE(('2026 Particiaption Points'!$N$7:'2026 Particiaption Points'!#REF!+ROW('2026 Particiaption Points'!$N$7:'2026 Particiaption Points'!#REF!)/10000),ROW(D11)-ROW($AK$4)+1)&gt;0,LARGE(('2026 Particiaption Points'!$N$7:'2026 Particiaption Points'!#REF!+ROW('2026 Particiaption Points'!$N$7:'2026 Particiaption Points'!#REF!)/10000),ROW(D11)-ROW($AK$4)+1),"")</f>
        <v>#REF!</v>
      </c>
      <c r="H11" s="227" t="e">
        <f>IF(ROUND(J11,1)=ROUND(J10,1),H10,COUNT(H$4:$P10)+1)</f>
        <v>#REF!</v>
      </c>
      <c r="I11" s="1" t="e" cm="1">
        <f t="array" ref="I11">IF(J11&lt;&gt;"",_xlfn.CONCAT(INDEX('2026 Particiaption Points'!$B$7:'2026 Particiaption Points'!#REF!,MATCH(J11,('2026 Particiaption Points'!$U$7:'2026 Particiaption Points'!#REF!+ROW('2026 Particiaption Points'!$U$7:'2026 Particiaption Points'!#REF!)/10000),0))," ",INDEX('2026 Particiaption Points'!$A$7:'2026 Particiaption Points'!#REF!,MATCH(J11,('2026 Particiaption Points'!$U$7:'2026 Particiaption Points'!#REF!+ROW('2026 Particiaption Points'!$U$7:'2026 Particiaption Points'!#REF!)/10000),0))),"")</f>
        <v>#REF!</v>
      </c>
      <c r="J11" s="138" t="e" cm="1">
        <f t="array" ref="J11">IF(LARGE(('2026 Particiaption Points'!$U$7:'2026 Particiaption Points'!#REF!+ROW('2026 Particiaption Points'!$U$7:'2026 Particiaption Points'!#REF!)/10000),ROW(H11)-ROW($AK$4)+1)&gt;0,LARGE(('2026 Particiaption Points'!$U$7:'2026 Particiaption Points'!#REF!+ROW('2026 Particiaption Points'!$U$7:'2026 Particiaption Points'!#REF!)/10000),ROW(H11)-ROW($AK$4)+1),"")</f>
        <v>#REF!</v>
      </c>
      <c r="L11" s="227">
        <f>IF(ROUND(N11,1)=ROUND(N10,1),L10,COUNT(L$4:$L10)+1)</f>
        <v>7</v>
      </c>
      <c r="M11" s="1" t="str" cm="1">
        <f t="array" ref="M11">IF(N11&lt;&gt;"",_xlfn.CONCAT(INDEX('2025 Particiaption Points'!$B$7:'2025 Particiaption Points'!$B$156,MATCH(N11,('2025 Particiaption Points'!$ET$7:'2025 Particiaption Points'!$ET$156+ROW('2025 Particiaption Points'!$ET$7:'2025 Particiaption Points'!$ET$155)/10000),0))," ",INDEX('2025 Particiaption Points'!$A$7:'2025 Particiaption Points'!$A$156,MATCH(N11,('2025 Particiaption Points'!$ET$7:'2025 Particiaption Points'!$ET$156+ROW('2025 Particiaption Points'!$ET$7:'2025 Particiaption Points'!$ET$155)/10000),0))),"")</f>
        <v>Bill Clemmons</v>
      </c>
      <c r="N11" s="138" cm="1">
        <f t="array" ref="N11">IF(LARGE(('2025 Particiaption Points'!$ET$7:'2025 Particiaption Points'!$ET$156+ROW('2025 Particiaption Points'!$ET$7:'2025 Particiaption Points'!$ET$156)/10000),ROW(L11)-ROW($AK$4)+1)&gt;0,LARGE(('2025 Particiaption Points'!$ET$7:'2025 Particiaption Points'!$ET$156+ROW('2025 Particiaption Points'!$ET$7:'2025 Particiaption Points'!$ET$156)/10000),ROW(L11)-ROW($AK$4)+1),"")</f>
        <v>48.002600000000001</v>
      </c>
      <c r="P11" s="227">
        <f>IF(ROUND(R11,1)=ROUND(R10,1),P10,COUNT(P$4:$P10)+1)</f>
        <v>8</v>
      </c>
      <c r="Q11" s="1" t="str" cm="1">
        <f t="array" ref="Q11">IF(R11&lt;&gt;"",_xlfn.CONCAT(INDEX('2025 Particiaption Points'!$B$7:'2025 Particiaption Points'!$B$156,MATCH(R11,('2025 Particiaption Points'!$FA$7:'2025 Particiaption Points'!$FA$156+ROW('2025 Particiaption Points'!$FA$7:'2025 Particiaption Points'!$FA$155)/10000),0))," ",INDEX('2025 Particiaption Points'!$A$7:'2025 Particiaption Points'!$A$156,MATCH(R11,('2025 Particiaption Points'!$FA$7:'2025 Particiaption Points'!$FA$156+ROW('2025 Particiaption Points'!$FA$7:'2025 Particiaption Points'!$FA$155)/10000),0))),"")</f>
        <v>Kevin Allen</v>
      </c>
      <c r="R11" s="138" cm="1">
        <f t="array" ref="R11">IF(LARGE(('2025 Particiaption Points'!$FA$7:'2025 Particiaption Points'!$FA$156+ROW('2025 Particiaption Points'!$FA$7:'2025 Particiaption Points'!$FA$156)/10000),ROW(P11)-ROW($AK$4)+1)&gt;0,LARGE(('2025 Particiaption Points'!$FA$7:'2025 Particiaption Points'!$FA$156+ROW('2025 Particiaption Points'!$FA$7:'2025 Particiaption Points'!$FA$156)/10000),ROW(P11)-ROW($AK$4)+1),"")</f>
        <v>3927.0007999999998</v>
      </c>
      <c r="T11" s="227">
        <f>IF(ROUND(V11,1)=ROUND(V10,1),T10,COUNT($T$4:T10)+1)</f>
        <v>7</v>
      </c>
      <c r="U11" s="1" t="str">
        <f t="array" ref="U11">IF(V11&lt;&gt;"",_xlfn.CONCAT(INDEX('2024 Particiaption Points'!$B$7:'2024 Particiaption Points'!$B$149,MATCH(V11,('2024 Particiaption Points'!$ER$7:'2024 Particiaption Points'!$ER$149+ROW('2024 Particiaption Points'!$ER$7:'2024 Particiaption Points'!$ER$148)/10000),0))," ",INDEX('2024 Particiaption Points'!$A$7:'2024 Particiaption Points'!$A$149,MATCH(V11,('2024 Particiaption Points'!$ER$7:'2024 Particiaption Points'!$ER$149+ROW('2024 Particiaption Points'!$ER$7:'2024 Particiaption Points'!$ER$148)/10000),0))),"")</f>
        <v>Kevin Allen</v>
      </c>
      <c r="V11" s="138">
        <f t="array" ref="V11">IF(LARGE(('2024 Particiaption Points'!$ER$7:'2024 Particiaption Points'!$ER$149+ROW('2024 Particiaption Points'!$ER$7:'2024 Particiaption Points'!$ER$149)/10000),ROW(T11)-ROW($AK$4)+1)&gt;0,LARGE(('2024 Particiaption Points'!$ER$7:'2024 Particiaption Points'!$ER$149+ROW('2024 Particiaption Points'!$ER$7:'2024 Particiaption Points'!$ER$149)/10000),ROW(T11)-ROW($AK$4)+1),"")</f>
        <v>53.000799999999998</v>
      </c>
      <c r="X11" s="227">
        <f>IF(ROUND(Z11,1)=ROUND(Z10,1),X10,COUNT($X$4:X10)+1)</f>
        <v>8</v>
      </c>
      <c r="Y11" s="1" t="str">
        <f t="array" ref="Y11">IF(Z11&lt;&gt;"",_xlfn.CONCAT(INDEX('2024 Particiaption Points'!$B$7:'2024 Particiaption Points'!$B$149,MATCH(Z11,('2024 Particiaption Points'!$EY$7:'2024 Particiaption Points'!$EY$149+ROW('2024 Particiaption Points'!$EY$7:'2024 Particiaption Points'!$EY$148)/10000),0))," ",INDEX('2024 Particiaption Points'!$A$7:'2024 Particiaption Points'!$A$149,MATCH(Z11,('2024 Particiaption Points'!$EY$7:'2024 Particiaption Points'!$EY$149+ROW('2024 Particiaption Points'!$EY$7:'2024 Particiaption Points'!$EY$148)/10000),0))),"")</f>
        <v>Timothy Backus</v>
      </c>
      <c r="Z11" s="138">
        <f t="array" ref="Z11">IF(LARGE(('2024 Particiaption Points'!$EY$7:'2024 Particiaption Points'!$EY$149+ROW('2024 Particiaption Points'!$EY$7:'2024 Particiaption Points'!$EY$149)/10000),ROW(X11)-ROW($AK$4)+1)&gt;0,LARGE(('2024 Particiaption Points'!$EY$7:'2024 Particiaption Points'!$EY$149+ROW('2024 Particiaption Points'!$EY$7:'2024 Particiaption Points'!$EY$149)/10000),ROW(X11)-ROW($AK$4)+1),"")</f>
        <v>3315.0012000000002</v>
      </c>
      <c r="AA11" s="179"/>
      <c r="AB11" s="227">
        <f>IF(ROUND(AD11,1)=ROUND(AD10,1),AB10,COUNT($AB$4:AB10)+1)</f>
        <v>8</v>
      </c>
      <c r="AC11" s="1" t="str">
        <f t="array" ref="AC11">IF(AD11&lt;&gt;"",_xlfn.CONCAT(INDEX('2023 Particiaption Points'!$B$7:'2023 Particiaption Points'!$B$191,MATCH(AD11,('2023 Particiaption Points'!$IU$7:'2023 Particiaption Points'!$IU$191+ROW('2023 Particiaption Points'!$IU$7:'2023 Particiaption Points'!$IU$190)/10000),0))," ",INDEX('2023 Particiaption Points'!$A$7:'2023 Particiaption Points'!$A$191,MATCH(AD11,('2023 Particiaption Points'!$IU$7:'2023 Particiaption Points'!$IU$191+ROW('2023 Particiaption Points'!$IU$7:'2023 Particiaption Points'!$IU$190)/10000),0))),"")</f>
        <v>Dan Benson</v>
      </c>
      <c r="AD11" s="138">
        <f t="array" ref="AD11">IF(LARGE(('2023 Particiaption Points'!$IU$7:'2023 Particiaption Points'!$IU$191+ROW('2023 Particiaption Points'!$IU$7:'2023 Particiaption Points'!$IU$191)/10000),ROW(AB11)-ROW($AK$4)+1)&gt;0,LARGE(('2023 Particiaption Points'!$IU$7:'2023 Particiaption Points'!$IU$191+ROW('2023 Particiaption Points'!$IU$7:'2023 Particiaption Points'!$IU$191)/10000),ROW(AB11)-ROW($AK$4)+1),"")</f>
        <v>62.002099999999999</v>
      </c>
      <c r="AF11" s="227">
        <f>IF(ROUND(AH11,1)=ROUND(AH10,1),AF10,COUNT($AF$4:AF10)+1)</f>
        <v>8</v>
      </c>
      <c r="AG11" s="1" t="str">
        <f t="array" ref="AG11">IF(AH11&lt;&gt;"",_xlfn.CONCAT(INDEX('2023 Particiaption Points'!$B$7:'2023 Particiaption Points'!$B$191,MATCH(AH11,('2023 Particiaption Points'!$JB$7:'2023 Particiaption Points'!$JB$191+ROW('2023 Particiaption Points'!$JB$7:'2023 Particiaption Points'!$JB$190)/10000),0))," ",INDEX('2023 Particiaption Points'!$A$7:'2023 Particiaption Points'!$A$191,MATCH(AH11,('2023 Particiaption Points'!$JB$7:'2023 Particiaption Points'!$JB$191+ROW('2023 Particiaption Points'!$JB$7:'2023 Particiaption Points'!$JB$190)/10000),0))),"")</f>
        <v>Bradley Eskins</v>
      </c>
      <c r="AH11" s="138">
        <f t="array" ref="AH11">IF(LARGE(('2023 Particiaption Points'!$JB$7:'2023 Particiaption Points'!$JB$191+ROW('2023 Particiaption Points'!$JB$7:'2023 Particiaption Points'!$JB$191)/10000),ROW(AF11)-ROW($AK$4)+1)&gt;0,LARGE(('2023 Particiaption Points'!$JB$7:'2023 Particiaption Points'!$JB$191+ROW('2023 Particiaption Points'!$JB$7:'2023 Particiaption Points'!$JB$191)/10000),ROW(AF11)-ROW($AK$4)+1),"")</f>
        <v>5438.0047000000004</v>
      </c>
      <c r="AI11" s="179"/>
      <c r="AJ11" s="179"/>
      <c r="AK11" s="227">
        <f>IF(ROUND(AM11,1)=ROUND(AM10,1),AK10,COUNT($AK$4:AK10)+1)</f>
        <v>7</v>
      </c>
      <c r="AL11" s="1" t="str">
        <f t="array" ref="AL11">IF(AM11&lt;&gt;"",_xlfn.CONCAT(INDEX('2022 Particiaption Points'!$B$8:'2022 Particiaption Points'!$B$240,MATCH(AM11,('2022 Particiaption Points'!$IL$8:'2022 Particiaption Points'!$IL$240+ROW('2022 Particiaption Points'!$IL$8:'2022 Particiaption Points'!$IL$239)/10000),0))," ",INDEX('2022 Particiaption Points'!$A$8:'2022 Particiaption Points'!$A$240,MATCH(AM11,('2022 Particiaption Points'!$IL$8:'2022 Particiaption Points'!$IL$240+ROW('2022 Particiaption Points'!$IL$8:'2022 Particiaption Points'!$IL$239)/10000),0))),"")</f>
        <v>Timothy Backus</v>
      </c>
      <c r="AM11" s="138">
        <f t="array" ref="AM11">IF(LARGE(('2022 Particiaption Points'!$IL$8:'2022 Particiaption Points'!$IL$240+ROW('2022 Particiaption Points'!$IL$8:'2022 Particiaption Points'!$IL$240)/10000),ROW(AK11)-ROW($AK$4)+1)&gt;0,LARGE(('2022 Particiaption Points'!$IL$8:'2022 Particiaption Points'!$IL$240+ROW('2022 Particiaption Points'!$IL$8:'2022 Particiaption Points'!$IL$240)/10000),ROW(AK11)-ROW($AK$4)+1),"")</f>
        <v>81.001400000000004</v>
      </c>
      <c r="AO11" s="227">
        <f>IF(ROUND(AQ11,1)=ROUND(AQ10,1),AO10,COUNT($AO$4:AO10)+1)</f>
        <v>8</v>
      </c>
      <c r="AP11" s="1" t="str">
        <f t="array" ref="AP11">IF(AQ11&lt;&gt;"",_xlfn.CONCAT(INDEX('2022 Particiaption Points'!$B$8:'2022 Particiaption Points'!$B$240,MATCH(AQ11,('2022 Particiaption Points'!$IS$8:'2022 Particiaption Points'!$IS$240+ROW('2022 Particiaption Points'!$IS$8:'2022 Particiaption Points'!$IS$239)/10000),0))," ",INDEX('2022 Particiaption Points'!$A$8:'2022 Particiaption Points'!$A$240,MATCH(AQ11,('2022 Particiaption Points'!$IS$8:'2022 Particiaption Points'!$IS$240+ROW('2022 Particiaption Points'!$IS$8:'2022 Particiaption Points'!$IS$239)/10000),0))),"")</f>
        <v>Richard Cooley</v>
      </c>
      <c r="AQ11" s="138">
        <f t="array" ref="AQ11">IF(LARGE(('2022 Particiaption Points'!$IS$8:'2022 Particiaption Points'!$IS$240+ROW('2022 Particiaption Points'!$IS$8:'2022 Particiaption Points'!$IS$240)/10000),ROW(AO11)-ROW($AK$4)+1)&gt;0,LARGE(('2022 Particiaption Points'!$IS$8:'2022 Particiaption Points'!$IS$240+ROW('2022 Particiaption Points'!$IS$8:'2022 Particiaption Points'!$IS$240)/10000),ROW(AO11)-ROW($AK$4)+1),"")</f>
        <v>5461.0051000000003</v>
      </c>
      <c r="AR11" s="179"/>
      <c r="AT11" s="227">
        <f>IF(ROUND(AV11,1)=ROUND(AV10,1),AT10,COUNT($AT$4:AT10)+1)</f>
        <v>8</v>
      </c>
      <c r="AU11" s="1" t="str">
        <f t="array" ref="AU11">IF(AV11&lt;&gt;"",_xlfn.CONCAT(INDEX('2021 Particiaption Points'!$B$8:'2021 Particiaption Points'!$B$222,MATCH(AV11,('2021 Particiaption Points'!$HN$8:'2021 Particiaption Points'!$HN$222+ROW('2021 Particiaption Points'!$HN$8:'2021 Particiaption Points'!$HN$221)/10000),0))," ",INDEX('2021 Particiaption Points'!$A$8:'2021 Particiaption Points'!$A$222,MATCH(AV11,('2021 Particiaption Points'!$HN$8:'2021 Particiaption Points'!$HN$222+ROW('2021 Particiaption Points'!$HN$8:'2021 Particiaption Points'!$HN$221)/10000),0))),"")</f>
        <v>Christopher Taylor</v>
      </c>
      <c r="AV11" s="138">
        <f t="array" ref="AV11">IF(LARGE(('2021 Particiaption Points'!$HN$8:'2021 Particiaption Points'!$HN$222+ROW('2021 Particiaption Points'!$HN$8:'2021 Particiaption Points'!$HN$222)/10000),ROW(AT11)-ROW($AK$4)+1)&gt;0,LARGE(('2021 Particiaption Points'!$HN$8:'2021 Particiaption Points'!$HN$222+ROW('2021 Particiaption Points'!$HN$8:'2021 Particiaption Points'!$HN$222)/10000),ROW(AT11)-ROW($AK$4)+1),"")</f>
        <v>98.0137</v>
      </c>
      <c r="AX11" s="227">
        <f>IF(ROUND(AZ11,1)=ROUND(AZ10,1),AX10,COUNT($AX$4:AX10)+1)</f>
        <v>8</v>
      </c>
      <c r="AY11" s="1" t="str">
        <f t="array" ref="AY11">IF(AZ11&lt;&gt;"",_xlfn.CONCAT(INDEX('2021 Particiaption Points'!$B$8:'2021 Particiaption Points'!$B$222,MATCH(AZ11,('2021 Particiaption Points'!$HU$8:'2021 Particiaption Points'!$HU$222+ROW('2021 Particiaption Points'!$HU$8:'2021 Particiaption Points'!$HU$221)/10000),0))," ",INDEX('2021 Particiaption Points'!$A$8:'2021 Particiaption Points'!$A$222,MATCH(AZ11,('2021 Particiaption Points'!$HU$8:'2021 Particiaption Points'!$HU$222+ROW('2021 Particiaption Points'!$HU$8:'2021 Particiaption Points'!$HU$221)/10000),0))),"")</f>
        <v>Roelant Verbeek</v>
      </c>
      <c r="AZ11" s="138">
        <f t="array" ref="AZ11">IF(LARGE(('2021 Particiaption Points'!$HU$8:'2021 Particiaption Points'!$HU$222+ROW('2021 Particiaption Points'!$HU$8:'2021 Particiaption Points'!$HU$222)/10000),ROW(AX11)-ROW($AK$4)+1)&gt;0,LARGE(('2021 Particiaption Points'!$HU$8:'2021 Particiaption Points'!$HU$222+ROW('2021 Particiaption Points'!$HU$8:'2021 Particiaption Points'!$HU$222)/10000),ROW(AX11)-ROW($AK$4)+1),"")</f>
        <v>8218.0144</v>
      </c>
    </row>
    <row r="12" spans="1:52">
      <c r="D12" s="227" t="e">
        <f>IF(ROUND(F12,1)=ROUND(F11,1),D11,COUNT(D$4:$L11)+1)</f>
        <v>#REF!</v>
      </c>
      <c r="E12" s="1" t="e" cm="1">
        <f t="array" ref="E12">IF(F12&lt;&gt;"",_xlfn.CONCAT(INDEX('2026 Particiaption Points'!$B$7:'2026 Particiaption Points'!#REF!,MATCH(F12,('2026 Particiaption Points'!$N$7:'2026 Particiaption Points'!#REF!+ROW('2026 Particiaption Points'!$N$7:'2026 Particiaption Points'!#REF!)/10000),0))," ",INDEX('2026 Particiaption Points'!$A$7:'2026 Particiaption Points'!#REF!,MATCH(F12,('2026 Particiaption Points'!$N$7:'2026 Particiaption Points'!#REF!+ROW('2026 Particiaption Points'!$N$7:'2026 Particiaption Points'!#REF!)/10000),0))),"")</f>
        <v>#REF!</v>
      </c>
      <c r="F12" s="138" t="e" cm="1">
        <f t="array" ref="F12">IF(LARGE(('2026 Particiaption Points'!$N$7:'2026 Particiaption Points'!#REF!+ROW('2026 Particiaption Points'!$N$7:'2026 Particiaption Points'!#REF!)/10000),ROW(D12)-ROW($AK$4)+1)&gt;0,LARGE(('2026 Particiaption Points'!$N$7:'2026 Particiaption Points'!#REF!+ROW('2026 Particiaption Points'!$N$7:'2026 Particiaption Points'!#REF!)/10000),ROW(D12)-ROW($AK$4)+1),"")</f>
        <v>#REF!</v>
      </c>
      <c r="H12" s="227" t="e">
        <f>IF(ROUND(J12,1)=ROUND(J11,1),H11,COUNT(H$4:$P11)+1)</f>
        <v>#REF!</v>
      </c>
      <c r="I12" s="1" t="e" cm="1">
        <f t="array" ref="I12">IF(J12&lt;&gt;"",_xlfn.CONCAT(INDEX('2026 Particiaption Points'!$B$7:'2026 Particiaption Points'!#REF!,MATCH(J12,('2026 Particiaption Points'!$U$7:'2026 Particiaption Points'!#REF!+ROW('2026 Particiaption Points'!$U$7:'2026 Particiaption Points'!#REF!)/10000),0))," ",INDEX('2026 Particiaption Points'!$A$7:'2026 Particiaption Points'!#REF!,MATCH(J12,('2026 Particiaption Points'!$U$7:'2026 Particiaption Points'!#REF!+ROW('2026 Particiaption Points'!$U$7:'2026 Particiaption Points'!#REF!)/10000),0))),"")</f>
        <v>#REF!</v>
      </c>
      <c r="J12" s="138" t="e" cm="1">
        <f t="array" ref="J12">IF(LARGE(('2026 Particiaption Points'!$U$7:'2026 Particiaption Points'!#REF!+ROW('2026 Particiaption Points'!$U$7:'2026 Particiaption Points'!#REF!)/10000),ROW(H12)-ROW($AK$4)+1)&gt;0,LARGE(('2026 Particiaption Points'!$U$7:'2026 Particiaption Points'!#REF!+ROW('2026 Particiaption Points'!$U$7:'2026 Particiaption Points'!#REF!)/10000),ROW(H12)-ROW($AK$4)+1),"")</f>
        <v>#REF!</v>
      </c>
      <c r="L12" s="227">
        <f>IF(ROUND(N12,1)=ROUND(N11,1),L11,COUNT(L$4:$L11)+1)</f>
        <v>9</v>
      </c>
      <c r="M12" s="1" t="str" cm="1">
        <f t="array" ref="M12">IF(N12&lt;&gt;"",_xlfn.CONCAT(INDEX('2025 Particiaption Points'!$B$7:'2025 Particiaption Points'!$B$156,MATCH(N12,('2025 Particiaption Points'!$ET$7:'2025 Particiaption Points'!$ET$156+ROW('2025 Particiaption Points'!$ET$7:'2025 Particiaption Points'!$ET$155)/10000),0))," ",INDEX('2025 Particiaption Points'!$A$7:'2025 Particiaption Points'!$A$156,MATCH(N12,('2025 Particiaption Points'!$ET$7:'2025 Particiaption Points'!$ET$156+ROW('2025 Particiaption Points'!$ET$7:'2025 Particiaption Points'!$ET$155)/10000),0))),"")</f>
        <v>Frank Rector</v>
      </c>
      <c r="N12" s="138" cm="1">
        <f t="array" ref="N12">IF(LARGE(('2025 Particiaption Points'!$ET$7:'2025 Particiaption Points'!$ET$156+ROW('2025 Particiaption Points'!$ET$7:'2025 Particiaption Points'!$ET$156)/10000),ROW(L12)-ROW($AK$4)+1)&gt;0,LARGE(('2025 Particiaption Points'!$ET$7:'2025 Particiaption Points'!$ET$156+ROW('2025 Particiaption Points'!$ET$7:'2025 Particiaption Points'!$ET$156)/10000),ROW(L12)-ROW($AK$4)+1),"")</f>
        <v>44.006900000000002</v>
      </c>
      <c r="P12" s="227">
        <f>IF(ROUND(R12,1)=ROUND(R11,1),P11,COUNT(P$4:$P11)+1)</f>
        <v>9</v>
      </c>
      <c r="Q12" s="1" t="str" cm="1">
        <f t="array" ref="Q12">IF(R12&lt;&gt;"",_xlfn.CONCAT(INDEX('2025 Particiaption Points'!$B$7:'2025 Particiaption Points'!$B$156,MATCH(R12,('2025 Particiaption Points'!$FA$7:'2025 Particiaption Points'!$FA$156+ROW('2025 Particiaption Points'!$FA$7:'2025 Particiaption Points'!$FA$155)/10000),0))," ",INDEX('2025 Particiaption Points'!$A$7:'2025 Particiaption Points'!$A$156,MATCH(R12,('2025 Particiaption Points'!$FA$7:'2025 Particiaption Points'!$FA$156+ROW('2025 Particiaption Points'!$FA$7:'2025 Particiaption Points'!$FA$155)/10000),0))),"")</f>
        <v>David Follmer</v>
      </c>
      <c r="R12" s="138" cm="1">
        <f t="array" ref="R12">IF(LARGE(('2025 Particiaption Points'!$FA$7:'2025 Particiaption Points'!$FA$156+ROW('2025 Particiaption Points'!$FA$7:'2025 Particiaption Points'!$FA$156)/10000),ROW(P12)-ROW($AK$4)+1)&gt;0,LARGE(('2025 Particiaption Points'!$FA$7:'2025 Particiaption Points'!$FA$156+ROW('2025 Particiaption Points'!$FA$7:'2025 Particiaption Points'!$FA$156)/10000),ROW(P12)-ROW($AK$4)+1),"")</f>
        <v>3921.0046000000002</v>
      </c>
      <c r="T12" s="227">
        <f>IF(ROUND(V12,1)=ROUND(V11,1),T11,COUNT($T$4:T11)+1)</f>
        <v>9</v>
      </c>
      <c r="U12" s="1" t="str">
        <f t="array" ref="U12">IF(V12&lt;&gt;"",_xlfn.CONCAT(INDEX('2024 Particiaption Points'!$B$7:'2024 Particiaption Points'!$B$149,MATCH(V12,('2024 Particiaption Points'!$ER$7:'2024 Particiaption Points'!$ER$149+ROW('2024 Particiaption Points'!$ER$7:'2024 Particiaption Points'!$ER$148)/10000),0))," ",INDEX('2024 Particiaption Points'!$A$7:'2024 Particiaption Points'!$A$149,MATCH(V12,('2024 Particiaption Points'!$ER$7:'2024 Particiaption Points'!$ER$149+ROW('2024 Particiaption Points'!$ER$7:'2024 Particiaption Points'!$ER$148)/10000),0))),"")</f>
        <v>Robert Gantt</v>
      </c>
      <c r="V12" s="138">
        <f t="array" ref="V12">IF(LARGE(('2024 Particiaption Points'!$ER$7:'2024 Particiaption Points'!$ER$149+ROW('2024 Particiaption Points'!$ER$7:'2024 Particiaption Points'!$ER$149)/10000),ROW(T12)-ROW($AK$4)+1)&gt;0,LARGE(('2024 Particiaption Points'!$ER$7:'2024 Particiaption Points'!$ER$149+ROW('2024 Particiaption Points'!$ER$7:'2024 Particiaption Points'!$ER$149)/10000),ROW(T12)-ROW($AK$4)+1),"")</f>
        <v>52.004300000000001</v>
      </c>
      <c r="X12" s="227">
        <f>IF(ROUND(Z12,1)=ROUND(Z11,1),X11,COUNT($X$4:X11)+1)</f>
        <v>9</v>
      </c>
      <c r="Y12" s="1" t="str">
        <f t="array" ref="Y12">IF(Z12&lt;&gt;"",_xlfn.CONCAT(INDEX('2024 Particiaption Points'!$B$7:'2024 Particiaption Points'!$B$149,MATCH(Z12,('2024 Particiaption Points'!$EY$7:'2024 Particiaption Points'!$EY$149+ROW('2024 Particiaption Points'!$EY$7:'2024 Particiaption Points'!$EY$148)/10000),0))," ",INDEX('2024 Particiaption Points'!$A$7:'2024 Particiaption Points'!$A$149,MATCH(Z12,('2024 Particiaption Points'!$EY$7:'2024 Particiaption Points'!$EY$149+ROW('2024 Particiaption Points'!$EY$7:'2024 Particiaption Points'!$EY$148)/10000),0))),"")</f>
        <v>Bill Clemmons</v>
      </c>
      <c r="Z12" s="138">
        <f t="array" ref="Z12">IF(LARGE(('2024 Particiaption Points'!$EY$7:'2024 Particiaption Points'!$EY$149+ROW('2024 Particiaption Points'!$EY$7:'2024 Particiaption Points'!$EY$149)/10000),ROW(X12)-ROW($AK$4)+1)&gt;0,LARGE(('2024 Particiaption Points'!$EY$7:'2024 Particiaption Points'!$EY$149+ROW('2024 Particiaption Points'!$EY$7:'2024 Particiaption Points'!$EY$149)/10000),ROW(X12)-ROW($AK$4)+1),"")</f>
        <v>3080.0023999999999</v>
      </c>
      <c r="AA12" s="179"/>
      <c r="AB12" s="227">
        <f>IF(ROUND(AD12,1)=ROUND(AD11,1),AB11,COUNT($AB$4:AB11)+1)</f>
        <v>9</v>
      </c>
      <c r="AC12" s="1" t="str">
        <f t="array" ref="AC12">IF(AD12&lt;&gt;"",_xlfn.CONCAT(INDEX('2023 Particiaption Points'!$B$7:'2023 Particiaption Points'!$B$191,MATCH(AD12,('2023 Particiaption Points'!$IU$7:'2023 Particiaption Points'!$IU$191+ROW('2023 Particiaption Points'!$IU$7:'2023 Particiaption Points'!$IU$190)/10000),0))," ",INDEX('2023 Particiaption Points'!$A$7:'2023 Particiaption Points'!$A$191,MATCH(AD12,('2023 Particiaption Points'!$IU$7:'2023 Particiaption Points'!$IU$191+ROW('2023 Particiaption Points'!$IU$7:'2023 Particiaption Points'!$IU$190)/10000),0))),"")</f>
        <v>Mike Farina</v>
      </c>
      <c r="AD12" s="138">
        <f t="array" ref="AD12">IF(LARGE(('2023 Particiaption Points'!$IU$7:'2023 Particiaption Points'!$IU$191+ROW('2023 Particiaption Points'!$IU$7:'2023 Particiaption Points'!$IU$191)/10000),ROW(AB12)-ROW($AK$4)+1)&gt;0,LARGE(('2023 Particiaption Points'!$IU$7:'2023 Particiaption Points'!$IU$191+ROW('2023 Particiaption Points'!$IU$7:'2023 Particiaption Points'!$IU$191)/10000),ROW(AB12)-ROW($AK$4)+1),"")</f>
        <v>61.005000000000003</v>
      </c>
      <c r="AF12" s="227">
        <f>IF(ROUND(AH12,1)=ROUND(AH11,1),AF11,COUNT($AF$4:AF11)+1)</f>
        <v>9</v>
      </c>
      <c r="AG12" s="1" t="str">
        <f t="array" ref="AG12">IF(AH12&lt;&gt;"",_xlfn.CONCAT(INDEX('2023 Particiaption Points'!$B$7:'2023 Particiaption Points'!$B$191,MATCH(AH12,('2023 Particiaption Points'!$JB$7:'2023 Particiaption Points'!$JB$191+ROW('2023 Particiaption Points'!$JB$7:'2023 Particiaption Points'!$JB$190)/10000),0))," ",INDEX('2023 Particiaption Points'!$A$7:'2023 Particiaption Points'!$A$191,MATCH(AH12,('2023 Particiaption Points'!$JB$7:'2023 Particiaption Points'!$JB$191+ROW('2023 Particiaption Points'!$JB$7:'2023 Particiaption Points'!$JB$190)/10000),0))),"")</f>
        <v>Dave Stockton</v>
      </c>
      <c r="AH12" s="138">
        <f t="array" ref="AH12">IF(LARGE(('2023 Particiaption Points'!$JB$7:'2023 Particiaption Points'!$JB$191+ROW('2023 Particiaption Points'!$JB$7:'2023 Particiaption Points'!$JB$191)/10000),ROW(AF12)-ROW($AK$4)+1)&gt;0,LARGE(('2023 Particiaption Points'!$JB$7:'2023 Particiaption Points'!$JB$191+ROW('2023 Particiaption Points'!$JB$7:'2023 Particiaption Points'!$JB$191)/10000),ROW(AF12)-ROW($AK$4)+1),"")</f>
        <v>5127.0099</v>
      </c>
      <c r="AI12" s="179"/>
      <c r="AJ12" s="179"/>
      <c r="AK12" s="227">
        <f>IF(ROUND(AM12,1)=ROUND(AM11,1),AK11,COUNT($AK$4:AK11)+1)</f>
        <v>9</v>
      </c>
      <c r="AL12" s="1" t="str">
        <f t="array" ref="AL12">IF(AM12&lt;&gt;"",_xlfn.CONCAT(INDEX('2022 Particiaption Points'!$B$8:'2022 Particiaption Points'!$B$240,MATCH(AM12,('2022 Particiaption Points'!$IL$8:'2022 Particiaption Points'!$IL$240+ROW('2022 Particiaption Points'!$IL$8:'2022 Particiaption Points'!$IL$239)/10000),0))," ",INDEX('2022 Particiaption Points'!$A$8:'2022 Particiaption Points'!$A$240,MATCH(AM12,('2022 Particiaption Points'!$IL$8:'2022 Particiaption Points'!$IL$240+ROW('2022 Particiaption Points'!$IL$8:'2022 Particiaption Points'!$IL$239)/10000),0))),"")</f>
        <v>Cathy Coats</v>
      </c>
      <c r="AM12" s="138">
        <f t="array" ref="AM12">IF(LARGE(('2022 Particiaption Points'!$IL$8:'2022 Particiaption Points'!$IL$240+ROW('2022 Particiaption Points'!$IL$8:'2022 Particiaption Points'!$IL$240)/10000),ROW(AK12)-ROW($AK$4)+1)&gt;0,LARGE(('2022 Particiaption Points'!$IL$8:'2022 Particiaption Points'!$IL$240+ROW('2022 Particiaption Points'!$IL$8:'2022 Particiaption Points'!$IL$240)/10000),ROW(AK12)-ROW($AK$4)+1),"")</f>
        <v>74.0047</v>
      </c>
      <c r="AO12" s="227">
        <f>IF(ROUND(AQ12,1)=ROUND(AQ11,1),AO11,COUNT($AO$4:AO11)+1)</f>
        <v>9</v>
      </c>
      <c r="AP12" s="1" t="str">
        <f t="array" ref="AP12">IF(AQ12&lt;&gt;"",_xlfn.CONCAT(INDEX('2022 Particiaption Points'!$B$8:'2022 Particiaption Points'!$B$240,MATCH(AQ12,('2022 Particiaption Points'!$IS$8:'2022 Particiaption Points'!$IS$240+ROW('2022 Particiaption Points'!$IS$8:'2022 Particiaption Points'!$IS$239)/10000),0))," ",INDEX('2022 Particiaption Points'!$A$8:'2022 Particiaption Points'!$A$240,MATCH(AQ12,('2022 Particiaption Points'!$IS$8:'2022 Particiaption Points'!$IS$240+ROW('2022 Particiaption Points'!$IS$8:'2022 Particiaption Points'!$IS$239)/10000),0))),"")</f>
        <v>Dave Stockton</v>
      </c>
      <c r="AQ12" s="138">
        <f t="array" ref="AQ12">IF(LARGE(('2022 Particiaption Points'!$IS$8:'2022 Particiaption Points'!$IS$240+ROW('2022 Particiaption Points'!$IS$8:'2022 Particiaption Points'!$IS$240)/10000),ROW(AO12)-ROW($AK$4)+1)&gt;0,LARGE(('2022 Particiaption Points'!$IS$8:'2022 Particiaption Points'!$IS$240+ROW('2022 Particiaption Points'!$IS$8:'2022 Particiaption Points'!$IS$240)/10000),ROW(AO12)-ROW($AK$4)+1),"")</f>
        <v>5217.0150000000003</v>
      </c>
      <c r="AR12" s="179"/>
      <c r="AT12" s="227">
        <f>IF(ROUND(AV12,1)=ROUND(AV11,1),AT11,COUNT($AT$4:AT11)+1)</f>
        <v>9</v>
      </c>
      <c r="AU12" s="1" t="str">
        <f t="array" ref="AU12">IF(AV12&lt;&gt;"",_xlfn.CONCAT(INDEX('2021 Particiaption Points'!$B$8:'2021 Particiaption Points'!$B$222,MATCH(AV12,('2021 Particiaption Points'!$HN$8:'2021 Particiaption Points'!$HN$222+ROW('2021 Particiaption Points'!$HN$8:'2021 Particiaption Points'!$HN$221)/10000),0))," ",INDEX('2021 Particiaption Points'!$A$8:'2021 Particiaption Points'!$A$222,MATCH(AV12,('2021 Particiaption Points'!$HN$8:'2021 Particiaption Points'!$HN$222+ROW('2021 Particiaption Points'!$HN$8:'2021 Particiaption Points'!$HN$221)/10000),0))),"")</f>
        <v>Mike Farina</v>
      </c>
      <c r="AV12" s="138">
        <f t="array" ref="AV12">IF(LARGE(('2021 Particiaption Points'!$HN$8:'2021 Particiaption Points'!$HN$222+ROW('2021 Particiaption Points'!$HN$8:'2021 Particiaption Points'!$HN$222)/10000),ROW(AT12)-ROW($AK$4)+1)&gt;0,LARGE(('2021 Particiaption Points'!$HN$8:'2021 Particiaption Points'!$HN$222+ROW('2021 Particiaption Points'!$HN$8:'2021 Particiaption Points'!$HN$222)/10000),ROW(AT12)-ROW($AK$4)+1),"")</f>
        <v>93.006299999999996</v>
      </c>
      <c r="AX12" s="227">
        <f>IF(ROUND(AZ12,1)=ROUND(AZ11,1),AX11,COUNT($AX$4:AX11)+1)</f>
        <v>9</v>
      </c>
      <c r="AY12" s="1" t="str">
        <f t="array" ref="AY12">IF(AZ12&lt;&gt;"",_xlfn.CONCAT(INDEX('2021 Particiaption Points'!$B$8:'2021 Particiaption Points'!$B$222,MATCH(AZ12,('2021 Particiaption Points'!$HU$8:'2021 Particiaption Points'!$HU$222+ROW('2021 Particiaption Points'!$HU$8:'2021 Particiaption Points'!$HU$221)/10000),0))," ",INDEX('2021 Particiaption Points'!$A$8:'2021 Particiaption Points'!$A$222,MATCH(AZ12,('2021 Particiaption Points'!$HU$8:'2021 Particiaption Points'!$HU$222+ROW('2021 Particiaption Points'!$HU$8:'2021 Particiaption Points'!$HU$221)/10000),0))),"")</f>
        <v>Susan Miller</v>
      </c>
      <c r="AZ12" s="138">
        <f t="array" ref="AZ12">IF(LARGE(('2021 Particiaption Points'!$HU$8:'2021 Particiaption Points'!$HU$222+ROW('2021 Particiaption Points'!$HU$8:'2021 Particiaption Points'!$HU$222)/10000),ROW(AX12)-ROW($AK$4)+1)&gt;0,LARGE(('2021 Particiaption Points'!$HU$8:'2021 Particiaption Points'!$HU$222+ROW('2021 Particiaption Points'!$HU$8:'2021 Particiaption Points'!$HU$222)/10000),ROW(AX12)-ROW($AK$4)+1),"")</f>
        <v>7798.0108</v>
      </c>
    </row>
    <row r="13" spans="1:52">
      <c r="D13" s="227" t="e">
        <f>IF(ROUND(F13,1)=ROUND(F12,1),D12,COUNT(D$4:$L12)+1)</f>
        <v>#REF!</v>
      </c>
      <c r="E13" s="1" t="e" cm="1">
        <f t="array" ref="E13">IF(F13&lt;&gt;"",_xlfn.CONCAT(INDEX('2026 Particiaption Points'!$B$7:'2026 Particiaption Points'!#REF!,MATCH(F13,('2026 Particiaption Points'!$N$7:'2026 Particiaption Points'!#REF!+ROW('2026 Particiaption Points'!$N$7:'2026 Particiaption Points'!#REF!)/10000),0))," ",INDEX('2026 Particiaption Points'!$A$7:'2026 Particiaption Points'!#REF!,MATCH(F13,('2026 Particiaption Points'!$N$7:'2026 Particiaption Points'!#REF!+ROW('2026 Particiaption Points'!$N$7:'2026 Particiaption Points'!#REF!)/10000),0))),"")</f>
        <v>#REF!</v>
      </c>
      <c r="F13" s="138" t="e" cm="1">
        <f t="array" ref="F13">IF(LARGE(('2026 Particiaption Points'!$N$7:'2026 Particiaption Points'!#REF!+ROW('2026 Particiaption Points'!$N$7:'2026 Particiaption Points'!#REF!)/10000),ROW(D13)-ROW($AK$4)+1)&gt;0,LARGE(('2026 Particiaption Points'!$N$7:'2026 Particiaption Points'!#REF!+ROW('2026 Particiaption Points'!$N$7:'2026 Particiaption Points'!#REF!)/10000),ROW(D13)-ROW($AK$4)+1),"")</f>
        <v>#REF!</v>
      </c>
      <c r="H13" s="227" t="e">
        <f>IF(ROUND(J13,1)=ROUND(J12,1),H12,COUNT(H$4:$P12)+1)</f>
        <v>#REF!</v>
      </c>
      <c r="I13" s="1" t="e" cm="1">
        <f t="array" ref="I13">IF(J13&lt;&gt;"",_xlfn.CONCAT(INDEX('2026 Particiaption Points'!$B$7:'2026 Particiaption Points'!#REF!,MATCH(J13,('2026 Particiaption Points'!$U$7:'2026 Particiaption Points'!#REF!+ROW('2026 Particiaption Points'!$U$7:'2026 Particiaption Points'!#REF!)/10000),0))," ",INDEX('2026 Particiaption Points'!$A$7:'2026 Particiaption Points'!#REF!,MATCH(J13,('2026 Particiaption Points'!$U$7:'2026 Particiaption Points'!#REF!+ROW('2026 Particiaption Points'!$U$7:'2026 Particiaption Points'!#REF!)/10000),0))),"")</f>
        <v>#REF!</v>
      </c>
      <c r="J13" s="138" t="e" cm="1">
        <f t="array" ref="J13">IF(LARGE(('2026 Particiaption Points'!$U$7:'2026 Particiaption Points'!#REF!+ROW('2026 Particiaption Points'!$U$7:'2026 Particiaption Points'!#REF!)/10000),ROW(H13)-ROW($AK$4)+1)&gt;0,LARGE(('2026 Particiaption Points'!$U$7:'2026 Particiaption Points'!#REF!+ROW('2026 Particiaption Points'!$U$7:'2026 Particiaption Points'!#REF!)/10000),ROW(H13)-ROW($AK$4)+1),"")</f>
        <v>#REF!</v>
      </c>
      <c r="L13" s="227">
        <f>IF(ROUND(N13,1)=ROUND(N12,1),L12,COUNT(L$4:$L12)+1)</f>
        <v>9</v>
      </c>
      <c r="M13" s="1" t="str" cm="1">
        <f t="array" ref="M13">IF(N13&lt;&gt;"",_xlfn.CONCAT(INDEX('2025 Particiaption Points'!$B$7:'2025 Particiaption Points'!$B$156,MATCH(N13,('2025 Particiaption Points'!$ET$7:'2025 Particiaption Points'!$ET$156+ROW('2025 Particiaption Points'!$ET$7:'2025 Particiaption Points'!$ET$155)/10000),0))," ",INDEX('2025 Particiaption Points'!$A$7:'2025 Particiaption Points'!$A$156,MATCH(N13,('2025 Particiaption Points'!$ET$7:'2025 Particiaption Points'!$ET$156+ROW('2025 Particiaption Points'!$ET$7:'2025 Particiaption Points'!$ET$155)/10000),0))),"")</f>
        <v>Jim Ferguson</v>
      </c>
      <c r="N13" s="138" cm="1">
        <f t="array" ref="N13">IF(LARGE(('2025 Particiaption Points'!$ET$7:'2025 Particiaption Points'!$ET$156+ROW('2025 Particiaption Points'!$ET$7:'2025 Particiaption Points'!$ET$156)/10000),ROW(L13)-ROW($AK$4)+1)&gt;0,LARGE(('2025 Particiaption Points'!$ET$7:'2025 Particiaption Points'!$ET$156+ROW('2025 Particiaption Points'!$ET$7:'2025 Particiaption Points'!$ET$156)/10000),ROW(L13)-ROW($AK$4)+1),"")</f>
        <v>44.004399999999997</v>
      </c>
      <c r="P13" s="227">
        <f>IF(ROUND(R13,1)=ROUND(R12,1),P12,COUNT(P$4:$P12)+1)</f>
        <v>10</v>
      </c>
      <c r="Q13" s="1" t="str" cm="1">
        <f t="array" ref="Q13">IF(R13&lt;&gt;"",_xlfn.CONCAT(INDEX('2025 Particiaption Points'!$B$7:'2025 Particiaption Points'!$B$156,MATCH(R13,('2025 Particiaption Points'!$FA$7:'2025 Particiaption Points'!$FA$156+ROW('2025 Particiaption Points'!$FA$7:'2025 Particiaption Points'!$FA$155)/10000),0))," ",INDEX('2025 Particiaption Points'!$A$7:'2025 Particiaption Points'!$A$156,MATCH(R13,('2025 Particiaption Points'!$FA$7:'2025 Particiaption Points'!$FA$156+ROW('2025 Particiaption Points'!$FA$7:'2025 Particiaption Points'!$FA$155)/10000),0))),"")</f>
        <v>Jim Ferguson</v>
      </c>
      <c r="R13" s="138" cm="1">
        <f t="array" ref="R13">IF(LARGE(('2025 Particiaption Points'!$FA$7:'2025 Particiaption Points'!$FA$156+ROW('2025 Particiaption Points'!$FA$7:'2025 Particiaption Points'!$FA$156)/10000),ROW(P13)-ROW($AK$4)+1)&gt;0,LARGE(('2025 Particiaption Points'!$FA$7:'2025 Particiaption Points'!$FA$156+ROW('2025 Particiaption Points'!$FA$7:'2025 Particiaption Points'!$FA$156)/10000),ROW(P13)-ROW($AK$4)+1),"")</f>
        <v>3392.0043999999998</v>
      </c>
      <c r="T13" s="227">
        <f>IF(ROUND(V13,1)=ROUND(V12,1),T12,COUNT($T$4:T12)+1)</f>
        <v>10</v>
      </c>
      <c r="U13" s="1" t="str">
        <f t="array" ref="U13">IF(V13&lt;&gt;"",_xlfn.CONCAT(INDEX('2024 Particiaption Points'!$B$7:'2024 Particiaption Points'!$B$149,MATCH(V13,('2024 Particiaption Points'!$ER$7:'2024 Particiaption Points'!$ER$149+ROW('2024 Particiaption Points'!$ER$7:'2024 Particiaption Points'!$ER$148)/10000),0))," ",INDEX('2024 Particiaption Points'!$A$7:'2024 Particiaption Points'!$A$149,MATCH(V13,('2024 Particiaption Points'!$ER$7:'2024 Particiaption Points'!$ER$149+ROW('2024 Particiaption Points'!$ER$7:'2024 Particiaption Points'!$ER$148)/10000),0))),"")</f>
        <v>Tammie Caldwell</v>
      </c>
      <c r="V13" s="138">
        <f t="array" ref="V13">IF(LARGE(('2024 Particiaption Points'!$ER$7:'2024 Particiaption Points'!$ER$149+ROW('2024 Particiaption Points'!$ER$7:'2024 Particiaption Points'!$ER$149)/10000),ROW(T13)-ROW($AK$4)+1)&gt;0,LARGE(('2024 Particiaption Points'!$ER$7:'2024 Particiaption Points'!$ER$149+ROW('2024 Particiaption Points'!$ER$7:'2024 Particiaption Points'!$ER$149)/10000),ROW(T13)-ROW($AK$4)+1),"")</f>
        <v>50.002000000000002</v>
      </c>
      <c r="X13" s="227">
        <f>IF(ROUND(Z13,1)=ROUND(Z12,1),X12,COUNT($X$4:X12)+1)</f>
        <v>10</v>
      </c>
      <c r="Y13" s="1" t="str">
        <f t="array" ref="Y13">IF(Z13&lt;&gt;"",_xlfn.CONCAT(INDEX('2024 Particiaption Points'!$B$7:'2024 Particiaption Points'!$B$149,MATCH(Z13,('2024 Particiaption Points'!$EY$7:'2024 Particiaption Points'!$EY$149+ROW('2024 Particiaption Points'!$EY$7:'2024 Particiaption Points'!$EY$148)/10000),0))," ",INDEX('2024 Particiaption Points'!$A$7:'2024 Particiaption Points'!$A$149,MATCH(Z13,('2024 Particiaption Points'!$EY$7:'2024 Particiaption Points'!$EY$149+ROW('2024 Particiaption Points'!$EY$7:'2024 Particiaption Points'!$EY$148)/10000),0))),"")</f>
        <v>Al  Torres</v>
      </c>
      <c r="Z13" s="138">
        <f t="array" ref="Z13">IF(LARGE(('2024 Particiaption Points'!$EY$7:'2024 Particiaption Points'!$EY$149+ROW('2024 Particiaption Points'!$EY$7:'2024 Particiaption Points'!$EY$149)/10000),ROW(X13)-ROW($AK$4)+1)&gt;0,LARGE(('2024 Particiaption Points'!$EY$7:'2024 Particiaption Points'!$EY$149+ROW('2024 Particiaption Points'!$EY$7:'2024 Particiaption Points'!$EY$149)/10000),ROW(X13)-ROW($AK$4)+1),"")</f>
        <v>2381.0079999999998</v>
      </c>
      <c r="AA13" s="179"/>
      <c r="AB13" s="227">
        <f>IF(ROUND(AD13,1)=ROUND(AD12,1),AB12,COUNT($AB$4:AB12)+1)</f>
        <v>9</v>
      </c>
      <c r="AC13" s="1" t="str">
        <f t="array" ref="AC13">IF(AD13&lt;&gt;"",_xlfn.CONCAT(INDEX('2023 Particiaption Points'!$B$7:'2023 Particiaption Points'!$B$191,MATCH(AD13,('2023 Particiaption Points'!$IU$7:'2023 Particiaption Points'!$IU$191+ROW('2023 Particiaption Points'!$IU$7:'2023 Particiaption Points'!$IU$190)/10000),0))," ",INDEX('2023 Particiaption Points'!$A$7:'2023 Particiaption Points'!$A$191,MATCH(AD13,('2023 Particiaption Points'!$IU$7:'2023 Particiaption Points'!$IU$191+ROW('2023 Particiaption Points'!$IU$7:'2023 Particiaption Points'!$IU$190)/10000),0))),"")</f>
        <v>Timothy Backus</v>
      </c>
      <c r="AD13" s="138">
        <f t="array" ref="AD13">IF(LARGE(('2023 Particiaption Points'!$IU$7:'2023 Particiaption Points'!$IU$191+ROW('2023 Particiaption Points'!$IU$7:'2023 Particiaption Points'!$IU$191)/10000),ROW(AB13)-ROW($AK$4)+1)&gt;0,LARGE(('2023 Particiaption Points'!$IU$7:'2023 Particiaption Points'!$IU$191+ROW('2023 Particiaption Points'!$IU$7:'2023 Particiaption Points'!$IU$191)/10000),ROW(AB13)-ROW($AK$4)+1),"")</f>
        <v>61.001300000000001</v>
      </c>
      <c r="AF13" s="227">
        <f>IF(ROUND(AH13,1)=ROUND(AH12,1),AF12,COUNT($AF$4:AF12)+1)</f>
        <v>10</v>
      </c>
      <c r="AG13" s="1" t="str">
        <f t="array" ref="AG13">IF(AH13&lt;&gt;"",_xlfn.CONCAT(INDEX('2023 Particiaption Points'!$B$7:'2023 Particiaption Points'!$B$191,MATCH(AH13,('2023 Particiaption Points'!$JB$7:'2023 Particiaption Points'!$JB$191+ROW('2023 Particiaption Points'!$JB$7:'2023 Particiaption Points'!$JB$190)/10000),0))," ",INDEX('2023 Particiaption Points'!$A$7:'2023 Particiaption Points'!$A$191,MATCH(AH13,('2023 Particiaption Points'!$JB$7:'2023 Particiaption Points'!$JB$191+ROW('2023 Particiaption Points'!$JB$7:'2023 Particiaption Points'!$JB$190)/10000),0))),"")</f>
        <v>Roelant Verbeek</v>
      </c>
      <c r="AH13" s="138">
        <f t="array" ref="AH13">IF(LARGE(('2023 Particiaption Points'!$JB$7:'2023 Particiaption Points'!$JB$191+ROW('2023 Particiaption Points'!$JB$7:'2023 Particiaption Points'!$JB$191)/10000),ROW(AF13)-ROW($AK$4)+1)&gt;0,LARGE(('2023 Particiaption Points'!$JB$7:'2023 Particiaption Points'!$JB$191+ROW('2023 Particiaption Points'!$JB$7:'2023 Particiaption Points'!$JB$191)/10000),ROW(AF13)-ROW($AK$4)+1),"")</f>
        <v>4560.0114000000003</v>
      </c>
      <c r="AI13" s="179"/>
      <c r="AJ13" s="179"/>
      <c r="AK13" s="227">
        <f>IF(ROUND(AM13,1)=ROUND(AM12,1),AK12,COUNT($AK$4:AK12)+1)</f>
        <v>10</v>
      </c>
      <c r="AL13" s="1" t="str">
        <f t="array" ref="AL13">IF(AM13&lt;&gt;"",_xlfn.CONCAT(INDEX('2022 Particiaption Points'!$B$8:'2022 Particiaption Points'!$B$240,MATCH(AM13,('2022 Particiaption Points'!$IL$8:'2022 Particiaption Points'!$IL$240+ROW('2022 Particiaption Points'!$IL$8:'2022 Particiaption Points'!$IL$239)/10000),0))," ",INDEX('2022 Particiaption Points'!$A$8:'2022 Particiaption Points'!$A$240,MATCH(AM13,('2022 Particiaption Points'!$IL$8:'2022 Particiaption Points'!$IL$240+ROW('2022 Particiaption Points'!$IL$8:'2022 Particiaption Points'!$IL$239)/10000),0))),"")</f>
        <v>Richard Cooley</v>
      </c>
      <c r="AM13" s="138">
        <f t="array" ref="AM13">IF(LARGE(('2022 Particiaption Points'!$IL$8:'2022 Particiaption Points'!$IL$240+ROW('2022 Particiaption Points'!$IL$8:'2022 Particiaption Points'!$IL$240)/10000),ROW(AK13)-ROW($AK$4)+1)&gt;0,LARGE(('2022 Particiaption Points'!$IL$8:'2022 Particiaption Points'!$IL$240+ROW('2022 Particiaption Points'!$IL$8:'2022 Particiaption Points'!$IL$240)/10000),ROW(AK13)-ROW($AK$4)+1),"")</f>
        <v>70.005099999999999</v>
      </c>
      <c r="AO13" s="227">
        <f>IF(ROUND(AQ13,1)=ROUND(AQ12,1),AO12,COUNT($AO$4:AO12)+1)</f>
        <v>10</v>
      </c>
      <c r="AP13" s="1" t="str">
        <f t="array" ref="AP13">IF(AQ13&lt;&gt;"",_xlfn.CONCAT(INDEX('2022 Particiaption Points'!$B$8:'2022 Particiaption Points'!$B$240,MATCH(AQ13,('2022 Particiaption Points'!$IS$8:'2022 Particiaption Points'!$IS$240+ROW('2022 Particiaption Points'!$IS$8:'2022 Particiaption Points'!$IS$239)/10000),0))," ",INDEX('2022 Particiaption Points'!$A$8:'2022 Particiaption Points'!$A$240,MATCH(AQ13,('2022 Particiaption Points'!$IS$8:'2022 Particiaption Points'!$IS$240+ROW('2022 Particiaption Points'!$IS$8:'2022 Particiaption Points'!$IS$239)/10000),0))),"")</f>
        <v>James Coats</v>
      </c>
      <c r="AQ13" s="138">
        <f t="array" ref="AQ13">IF(LARGE(('2022 Particiaption Points'!$IS$8:'2022 Particiaption Points'!$IS$240+ROW('2022 Particiaption Points'!$IS$8:'2022 Particiaption Points'!$IS$240)/10000),ROW(AO13)-ROW($AK$4)+1)&gt;0,LARGE(('2022 Particiaption Points'!$IS$8:'2022 Particiaption Points'!$IS$240+ROW('2022 Particiaption Points'!$IS$8:'2022 Particiaption Points'!$IS$240)/10000),ROW(AO13)-ROW($AK$4)+1),"")</f>
        <v>5213.0047999999997</v>
      </c>
      <c r="AR13" s="179"/>
      <c r="AT13" s="227">
        <f>IF(ROUND(AV13,1)=ROUND(AV12,1),AT12,COUNT($AT$4:AT12)+1)</f>
        <v>10</v>
      </c>
      <c r="AU13" s="1" t="str">
        <f t="array" ref="AU13">IF(AV13&lt;&gt;"",_xlfn.CONCAT(INDEX('2021 Particiaption Points'!$B$8:'2021 Particiaption Points'!$B$222,MATCH(AV13,('2021 Particiaption Points'!$HN$8:'2021 Particiaption Points'!$HN$222+ROW('2021 Particiaption Points'!$HN$8:'2021 Particiaption Points'!$HN$221)/10000),0))," ",INDEX('2021 Particiaption Points'!$A$8:'2021 Particiaption Points'!$A$222,MATCH(AV13,('2021 Particiaption Points'!$HN$8:'2021 Particiaption Points'!$HN$222+ROW('2021 Particiaption Points'!$HN$8:'2021 Particiaption Points'!$HN$221)/10000),0))),"")</f>
        <v>Dan Benson</v>
      </c>
      <c r="AV13" s="138">
        <f t="array" ref="AV13">IF(LARGE(('2021 Particiaption Points'!$HN$8:'2021 Particiaption Points'!$HN$222+ROW('2021 Particiaption Points'!$HN$8:'2021 Particiaption Points'!$HN$222)/10000),ROW(AT13)-ROW($AK$4)+1)&gt;0,LARGE(('2021 Particiaption Points'!$HN$8:'2021 Particiaption Points'!$HN$222+ROW('2021 Particiaption Points'!$HN$8:'2021 Particiaption Points'!$HN$222)/10000),ROW(AT13)-ROW($AK$4)+1),"")</f>
        <v>92.002200000000002</v>
      </c>
      <c r="AX13" s="227">
        <f>IF(ROUND(AZ13,1)=ROUND(AZ12,1),AX12,COUNT($AX$4:AX12)+1)</f>
        <v>10</v>
      </c>
      <c r="AY13" s="1" t="str">
        <f t="array" ref="AY13">IF(AZ13&lt;&gt;"",_xlfn.CONCAT(INDEX('2021 Particiaption Points'!$B$8:'2021 Particiaption Points'!$B$222,MATCH(AZ13,('2021 Particiaption Points'!$HU$8:'2021 Particiaption Points'!$HU$222+ROW('2021 Particiaption Points'!$HU$8:'2021 Particiaption Points'!$HU$221)/10000),0))," ",INDEX('2021 Particiaption Points'!$A$8:'2021 Particiaption Points'!$A$222,MATCH(AZ13,('2021 Particiaption Points'!$HU$8:'2021 Particiaption Points'!$HU$222+ROW('2021 Particiaption Points'!$HU$8:'2021 Particiaption Points'!$HU$221)/10000),0))),"")</f>
        <v>Ed Lowe</v>
      </c>
      <c r="AZ13" s="138">
        <f t="array" ref="AZ13">IF(LARGE(('2021 Particiaption Points'!$HU$8:'2021 Particiaption Points'!$HU$222+ROW('2021 Particiaption Points'!$HU$8:'2021 Particiaption Points'!$HU$222)/10000),ROW(AX13)-ROW($AK$4)+1)&gt;0,LARGE(('2021 Particiaption Points'!$HU$8:'2021 Particiaption Points'!$HU$222+ROW('2021 Particiaption Points'!$HU$8:'2021 Particiaption Points'!$HU$222)/10000),ROW(AX13)-ROW($AK$4)+1),"")</f>
        <v>7594.0096999999996</v>
      </c>
    </row>
    <row r="14" spans="1:52">
      <c r="D14" s="227" t="e">
        <f>IF(ROUND(F14,1)=ROUND(F13,1),D13,COUNT(D$4:$L13)+1)</f>
        <v>#REF!</v>
      </c>
      <c r="E14" s="1" t="e" cm="1">
        <f t="array" ref="E14">IF(F14&lt;&gt;"",_xlfn.CONCAT(INDEX('2026 Particiaption Points'!$B$7:'2026 Particiaption Points'!#REF!,MATCH(F14,('2026 Particiaption Points'!$N$7:'2026 Particiaption Points'!#REF!+ROW('2026 Particiaption Points'!$N$7:'2026 Particiaption Points'!#REF!)/10000),0))," ",INDEX('2026 Particiaption Points'!$A$7:'2026 Particiaption Points'!#REF!,MATCH(F14,('2026 Particiaption Points'!$N$7:'2026 Particiaption Points'!#REF!+ROW('2026 Particiaption Points'!$N$7:'2026 Particiaption Points'!#REF!)/10000),0))),"")</f>
        <v>#REF!</v>
      </c>
      <c r="F14" s="138" t="e" cm="1">
        <f t="array" ref="F14">IF(LARGE(('2026 Particiaption Points'!$N$7:'2026 Particiaption Points'!#REF!+ROW('2026 Particiaption Points'!$N$7:'2026 Particiaption Points'!#REF!)/10000),ROW(D14)-ROW($AK$4)+1)&gt;0,LARGE(('2026 Particiaption Points'!$N$7:'2026 Particiaption Points'!#REF!+ROW('2026 Particiaption Points'!$N$7:'2026 Particiaption Points'!#REF!)/10000),ROW(D14)-ROW($AK$4)+1),"")</f>
        <v>#REF!</v>
      </c>
      <c r="H14" s="227" t="e">
        <f>IF(ROUND(J14,1)=ROUND(J13,1),H13,COUNT(H$4:$P13)+1)</f>
        <v>#REF!</v>
      </c>
      <c r="I14" s="1" t="e" cm="1">
        <f t="array" ref="I14">IF(J14&lt;&gt;"",_xlfn.CONCAT(INDEX('2026 Particiaption Points'!$B$7:'2026 Particiaption Points'!#REF!,MATCH(J14,('2026 Particiaption Points'!$U$7:'2026 Particiaption Points'!#REF!+ROW('2026 Particiaption Points'!$U$7:'2026 Particiaption Points'!#REF!)/10000),0))," ",INDEX('2026 Particiaption Points'!$A$7:'2026 Particiaption Points'!#REF!,MATCH(J14,('2026 Particiaption Points'!$U$7:'2026 Particiaption Points'!#REF!+ROW('2026 Particiaption Points'!$U$7:'2026 Particiaption Points'!#REF!)/10000),0))),"")</f>
        <v>#REF!</v>
      </c>
      <c r="J14" s="138" t="e" cm="1">
        <f t="array" ref="J14">IF(LARGE(('2026 Particiaption Points'!$U$7:'2026 Particiaption Points'!#REF!+ROW('2026 Particiaption Points'!$U$7:'2026 Particiaption Points'!#REF!)/10000),ROW(H14)-ROW($AK$4)+1)&gt;0,LARGE(('2026 Particiaption Points'!$U$7:'2026 Particiaption Points'!#REF!+ROW('2026 Particiaption Points'!$U$7:'2026 Particiaption Points'!#REF!)/10000),ROW(H14)-ROW($AK$4)+1),"")</f>
        <v>#REF!</v>
      </c>
      <c r="L14" s="227">
        <f>IF(ROUND(N14,1)=ROUND(N13,1),L13,COUNT(L$4:$L13)+1)</f>
        <v>11</v>
      </c>
      <c r="M14" s="1" t="str" cm="1">
        <f t="array" ref="M14">IF(N14&lt;&gt;"",_xlfn.CONCAT(INDEX('2025 Particiaption Points'!$B$7:'2025 Particiaption Points'!$B$156,MATCH(N14,('2025 Particiaption Points'!$ET$7:'2025 Particiaption Points'!$ET$156+ROW('2025 Particiaption Points'!$ET$7:'2025 Particiaption Points'!$ET$155)/10000),0))," ",INDEX('2025 Particiaption Points'!$A$7:'2025 Particiaption Points'!$A$156,MATCH(N14,('2025 Particiaption Points'!$ET$7:'2025 Particiaption Points'!$ET$156+ROW('2025 Particiaption Points'!$ET$7:'2025 Particiaption Points'!$ET$155)/10000),0))),"")</f>
        <v>Howard Hester</v>
      </c>
      <c r="N14" s="138" cm="1">
        <f t="array" ref="N14">IF(LARGE(('2025 Particiaption Points'!$ET$7:'2025 Particiaption Points'!$ET$156+ROW('2025 Particiaption Points'!$ET$7:'2025 Particiaption Points'!$ET$156)/10000),ROW(L14)-ROW($AK$4)+1)&gt;0,LARGE(('2025 Particiaption Points'!$ET$7:'2025 Particiaption Points'!$ET$156+ROW('2025 Particiaption Points'!$ET$7:'2025 Particiaption Points'!$ET$156)/10000),ROW(L14)-ROW($AK$4)+1),"")</f>
        <v>42.005299999999998</v>
      </c>
      <c r="P14" s="227">
        <f>IF(ROUND(R14,1)=ROUND(R13,1),P13,COUNT(P$4:$P13)+1)</f>
        <v>11</v>
      </c>
      <c r="Q14" s="1" t="str" cm="1">
        <f t="array" ref="Q14">IF(R14&lt;&gt;"",_xlfn.CONCAT(INDEX('2025 Particiaption Points'!$B$7:'2025 Particiaption Points'!$B$156,MATCH(R14,('2025 Particiaption Points'!$FA$7:'2025 Particiaption Points'!$FA$156+ROW('2025 Particiaption Points'!$FA$7:'2025 Particiaption Points'!$FA$155)/10000),0))," ",INDEX('2025 Particiaption Points'!$A$7:'2025 Particiaption Points'!$A$156,MATCH(R14,('2025 Particiaption Points'!$FA$7:'2025 Particiaption Points'!$FA$156+ROW('2025 Particiaption Points'!$FA$7:'2025 Particiaption Points'!$FA$155)/10000),0))),"")</f>
        <v>Howard Hester</v>
      </c>
      <c r="R14" s="138" cm="1">
        <f t="array" ref="R14">IF(LARGE(('2025 Particiaption Points'!$FA$7:'2025 Particiaption Points'!$FA$156+ROW('2025 Particiaption Points'!$FA$7:'2025 Particiaption Points'!$FA$156)/10000),ROW(P14)-ROW($AK$4)+1)&gt;0,LARGE(('2025 Particiaption Points'!$FA$7:'2025 Particiaption Points'!$FA$156+ROW('2025 Particiaption Points'!$FA$7:'2025 Particiaption Points'!$FA$156)/10000),ROW(P14)-ROW($AK$4)+1),"")</f>
        <v>2684.0052999999998</v>
      </c>
      <c r="T14" s="227">
        <f>IF(ROUND(V14,1)=ROUND(V13,1),T13,COUNT($T$4:T13)+1)</f>
        <v>11</v>
      </c>
      <c r="U14" s="1" t="str">
        <f t="array" ref="U14">IF(V14&lt;&gt;"",_xlfn.CONCAT(INDEX('2024 Particiaption Points'!$B$7:'2024 Particiaption Points'!$B$149,MATCH(V14,('2024 Particiaption Points'!$ER$7:'2024 Particiaption Points'!$ER$149+ROW('2024 Particiaption Points'!$ER$7:'2024 Particiaption Points'!$ER$148)/10000),0))," ",INDEX('2024 Particiaption Points'!$A$7:'2024 Particiaption Points'!$A$149,MATCH(V14,('2024 Particiaption Points'!$ER$7:'2024 Particiaption Points'!$ER$149+ROW('2024 Particiaption Points'!$ER$7:'2024 Particiaption Points'!$ER$148)/10000),0))),"")</f>
        <v>Doug Wyant</v>
      </c>
      <c r="V14" s="138">
        <f t="array" ref="V14">IF(LARGE(('2024 Particiaption Points'!$ER$7:'2024 Particiaption Points'!$ER$149+ROW('2024 Particiaption Points'!$ER$7:'2024 Particiaption Points'!$ER$149)/10000),ROW(T14)-ROW($AK$4)+1)&gt;0,LARGE(('2024 Particiaption Points'!$ER$7:'2024 Particiaption Points'!$ER$149+ROW('2024 Particiaption Points'!$ER$7:'2024 Particiaption Points'!$ER$149)/10000),ROW(T14)-ROW($AK$4)+1),"")</f>
        <v>40.008699999999997</v>
      </c>
      <c r="X14" s="227">
        <f>IF(ROUND(Z14,1)=ROUND(Z13,1),X13,COUNT($X$4:X13)+1)</f>
        <v>11</v>
      </c>
      <c r="Y14" s="1" t="str">
        <f t="array" ref="Y14">IF(Z14&lt;&gt;"",_xlfn.CONCAT(INDEX('2024 Particiaption Points'!$B$7:'2024 Particiaption Points'!$B$149,MATCH(Z14,('2024 Particiaption Points'!$EY$7:'2024 Particiaption Points'!$EY$149+ROW('2024 Particiaption Points'!$EY$7:'2024 Particiaption Points'!$EY$148)/10000),0))," ",INDEX('2024 Particiaption Points'!$A$7:'2024 Particiaption Points'!$A$149,MATCH(Z14,('2024 Particiaption Points'!$EY$7:'2024 Particiaption Points'!$EY$149+ROW('2024 Particiaption Points'!$EY$7:'2024 Particiaption Points'!$EY$148)/10000),0))),"")</f>
        <v xml:space="preserve">Daniel Jackson </v>
      </c>
      <c r="Z14" s="138">
        <f t="array" ref="Z14">IF(LARGE(('2024 Particiaption Points'!$EY$7:'2024 Particiaption Points'!$EY$149+ROW('2024 Particiaption Points'!$EY$7:'2024 Particiaption Points'!$EY$149)/10000),ROW(X14)-ROW($AK$4)+1)&gt;0,LARGE(('2024 Particiaption Points'!$EY$7:'2024 Particiaption Points'!$EY$149+ROW('2024 Particiaption Points'!$EY$7:'2024 Particiaption Points'!$EY$149)/10000),ROW(X14)-ROW($AK$4)+1),"")</f>
        <v>2219.0050000000001</v>
      </c>
      <c r="AA14" s="179"/>
      <c r="AB14" s="227">
        <f>IF(ROUND(AD14,1)=ROUND(AD13,1),AB13,COUNT($AB$4:AB13)+1)</f>
        <v>11</v>
      </c>
      <c r="AC14" s="1" t="str">
        <f t="array" ref="AC14">IF(AD14&lt;&gt;"",_xlfn.CONCAT(INDEX('2023 Particiaption Points'!$B$7:'2023 Particiaption Points'!$B$191,MATCH(AD14,('2023 Particiaption Points'!$IU$7:'2023 Particiaption Points'!$IU$191+ROW('2023 Particiaption Points'!$IU$7:'2023 Particiaption Points'!$IU$190)/10000),0))," ",INDEX('2023 Particiaption Points'!$A$7:'2023 Particiaption Points'!$A$191,MATCH(AD14,('2023 Particiaption Points'!$IU$7:'2023 Particiaption Points'!$IU$191+ROW('2023 Particiaption Points'!$IU$7:'2023 Particiaption Points'!$IU$190)/10000),0))),"")</f>
        <v>Bradley Eskins</v>
      </c>
      <c r="AD14" s="138">
        <f t="array" ref="AD14">IF(LARGE(('2023 Particiaption Points'!$IU$7:'2023 Particiaption Points'!$IU$191+ROW('2023 Particiaption Points'!$IU$7:'2023 Particiaption Points'!$IU$191)/10000),ROW(AB14)-ROW($AK$4)+1)&gt;0,LARGE(('2023 Particiaption Points'!$IU$7:'2023 Particiaption Points'!$IU$191+ROW('2023 Particiaption Points'!$IU$7:'2023 Particiaption Points'!$IU$191)/10000),ROW(AB14)-ROW($AK$4)+1),"")</f>
        <v>59.0047</v>
      </c>
      <c r="AF14" s="227">
        <f>IF(ROUND(AH14,1)=ROUND(AH13,1),AF13,COUNT($AF$4:AF13)+1)</f>
        <v>11</v>
      </c>
      <c r="AG14" s="1" t="str">
        <f t="array" ref="AG14">IF(AH14&lt;&gt;"",_xlfn.CONCAT(INDEX('2023 Particiaption Points'!$B$7:'2023 Particiaption Points'!$B$191,MATCH(AH14,('2023 Particiaption Points'!$JB$7:'2023 Particiaption Points'!$JB$191+ROW('2023 Particiaption Points'!$JB$7:'2023 Particiaption Points'!$JB$190)/10000),0))," ",INDEX('2023 Particiaption Points'!$A$7:'2023 Particiaption Points'!$A$191,MATCH(AH14,('2023 Particiaption Points'!$JB$7:'2023 Particiaption Points'!$JB$191+ROW('2023 Particiaption Points'!$JB$7:'2023 Particiaption Points'!$JB$190)/10000),0))),"")</f>
        <v>James Coats</v>
      </c>
      <c r="AH14" s="138">
        <f t="array" ref="AH14">IF(LARGE(('2023 Particiaption Points'!$JB$7:'2023 Particiaption Points'!$JB$191+ROW('2023 Particiaption Points'!$JB$7:'2023 Particiaption Points'!$JB$191)/10000),ROW(AF14)-ROW($AK$4)+1)&gt;0,LARGE(('2023 Particiaption Points'!$JB$7:'2023 Particiaption Points'!$JB$191+ROW('2023 Particiaption Points'!$JB$7:'2023 Particiaption Points'!$JB$191)/10000),ROW(AF14)-ROW($AK$4)+1),"")</f>
        <v>4490.0034999999998</v>
      </c>
      <c r="AI14" s="179"/>
      <c r="AJ14" s="179"/>
      <c r="AK14" s="227">
        <f>IF(ROUND(AM14,1)=ROUND(AM13,1),AK13,COUNT($AK$4:AK13)+1)</f>
        <v>11</v>
      </c>
      <c r="AL14" s="1" t="str">
        <f t="array" ref="AL14">IF(AM14&lt;&gt;"",_xlfn.CONCAT(INDEX('2022 Particiaption Points'!$B$8:'2022 Particiaption Points'!$B$240,MATCH(AM14,('2022 Particiaption Points'!$IL$8:'2022 Particiaption Points'!$IL$240+ROW('2022 Particiaption Points'!$IL$8:'2022 Particiaption Points'!$IL$239)/10000),0))," ",INDEX('2022 Particiaption Points'!$A$8:'2022 Particiaption Points'!$A$240,MATCH(AM14,('2022 Particiaption Points'!$IL$8:'2022 Particiaption Points'!$IL$240+ROW('2022 Particiaption Points'!$IL$8:'2022 Particiaption Points'!$IL$239)/10000),0))),"")</f>
        <v>James Coats</v>
      </c>
      <c r="AM14" s="138">
        <f t="array" ref="AM14">IF(LARGE(('2022 Particiaption Points'!$IL$8:'2022 Particiaption Points'!$IL$240+ROW('2022 Particiaption Points'!$IL$8:'2022 Particiaption Points'!$IL$240)/10000),ROW(AK14)-ROW($AK$4)+1)&gt;0,LARGE(('2022 Particiaption Points'!$IL$8:'2022 Particiaption Points'!$IL$240+ROW('2022 Particiaption Points'!$IL$8:'2022 Particiaption Points'!$IL$240)/10000),ROW(AK14)-ROW($AK$4)+1),"")</f>
        <v>68.004800000000003</v>
      </c>
      <c r="AO14" s="227">
        <f>IF(ROUND(AQ14,1)=ROUND(AQ13,1),AO13,COUNT($AO$4:AO13)+1)</f>
        <v>11</v>
      </c>
      <c r="AP14" s="1" t="str">
        <f t="array" ref="AP14">IF(AQ14&lt;&gt;"",_xlfn.CONCAT(INDEX('2022 Particiaption Points'!$B$8:'2022 Particiaption Points'!$B$240,MATCH(AQ14,('2022 Particiaption Points'!$IS$8:'2022 Particiaption Points'!$IS$240+ROW('2022 Particiaption Points'!$IS$8:'2022 Particiaption Points'!$IS$239)/10000),0))," ",INDEX('2022 Particiaption Points'!$A$8:'2022 Particiaption Points'!$A$240,MATCH(AQ14,('2022 Particiaption Points'!$IS$8:'2022 Particiaption Points'!$IS$240+ROW('2022 Particiaption Points'!$IS$8:'2022 Particiaption Points'!$IS$239)/10000),0))),"")</f>
        <v>Bill Clemmons</v>
      </c>
      <c r="AQ14" s="138">
        <f t="array" ref="AQ14">IF(LARGE(('2022 Particiaption Points'!$IS$8:'2022 Particiaption Points'!$IS$240+ROW('2022 Particiaption Points'!$IS$8:'2022 Particiaption Points'!$IS$240)/10000),ROW(AO14)-ROW($AK$4)+1)&gt;0,LARGE(('2022 Particiaption Points'!$IS$8:'2022 Particiaption Points'!$IS$240+ROW('2022 Particiaption Points'!$IS$8:'2022 Particiaption Points'!$IS$240)/10000),ROW(AO14)-ROW($AK$4)+1),"")</f>
        <v>4592.0046000000002</v>
      </c>
      <c r="AR14" s="179"/>
      <c r="AT14" s="227">
        <f>IF(ROUND(AV14,1)=ROUND(AV13,1),AT13,COUNT($AT$4:AT13)+1)</f>
        <v>11</v>
      </c>
      <c r="AU14" s="1" t="str">
        <f t="array" ref="AU14">IF(AV14&lt;&gt;"",_xlfn.CONCAT(INDEX('2021 Particiaption Points'!$B$8:'2021 Particiaption Points'!$B$222,MATCH(AV14,('2021 Particiaption Points'!$HN$8:'2021 Particiaption Points'!$HN$222+ROW('2021 Particiaption Points'!$HN$8:'2021 Particiaption Points'!$HN$221)/10000),0))," ",INDEX('2021 Particiaption Points'!$A$8:'2021 Particiaption Points'!$A$222,MATCH(AV14,('2021 Particiaption Points'!$HN$8:'2021 Particiaption Points'!$HN$222+ROW('2021 Particiaption Points'!$HN$8:'2021 Particiaption Points'!$HN$221)/10000),0))),"")</f>
        <v>Bradley Eskins</v>
      </c>
      <c r="AV14" s="138">
        <f t="array" ref="AV14">IF(LARGE(('2021 Particiaption Points'!$HN$8:'2021 Particiaption Points'!$HN$222+ROW('2021 Particiaption Points'!$HN$8:'2021 Particiaption Points'!$HN$222)/10000),ROW(AT14)-ROW($AK$4)+1)&gt;0,LARGE(('2021 Particiaption Points'!$HN$8:'2021 Particiaption Points'!$HN$222+ROW('2021 Particiaption Points'!$HN$8:'2021 Particiaption Points'!$HN$222)/10000),ROW(AT14)-ROW($AK$4)+1),"")</f>
        <v>91.006100000000004</v>
      </c>
      <c r="AX14" s="227">
        <f>IF(ROUND(AZ14,1)=ROUND(AZ13,1),AX13,COUNT($AX$4:AX13)+1)</f>
        <v>11</v>
      </c>
      <c r="AY14" s="1" t="str">
        <f t="array" ref="AY14">IF(AZ14&lt;&gt;"",_xlfn.CONCAT(INDEX('2021 Particiaption Points'!$B$8:'2021 Particiaption Points'!$B$222,MATCH(AZ14,('2021 Particiaption Points'!$HU$8:'2021 Particiaption Points'!$HU$222+ROW('2021 Particiaption Points'!$HU$8:'2021 Particiaption Points'!$HU$221)/10000),0))," ",INDEX('2021 Particiaption Points'!$A$8:'2021 Particiaption Points'!$A$222,MATCH(AZ14,('2021 Particiaption Points'!$HU$8:'2021 Particiaption Points'!$HU$222+ROW('2021 Particiaption Points'!$HU$8:'2021 Particiaption Points'!$HU$221)/10000),0))),"")</f>
        <v>Dan Benson</v>
      </c>
      <c r="AZ14" s="138">
        <f t="array" ref="AZ14">IF(LARGE(('2021 Particiaption Points'!$HU$8:'2021 Particiaption Points'!$HU$222+ROW('2021 Particiaption Points'!$HU$8:'2021 Particiaption Points'!$HU$222)/10000),ROW(AX14)-ROW($AK$4)+1)&gt;0,LARGE(('2021 Particiaption Points'!$HU$8:'2021 Particiaption Points'!$HU$222+ROW('2021 Particiaption Points'!$HU$8:'2021 Particiaption Points'!$HU$222)/10000),ROW(AX14)-ROW($AK$4)+1),"")</f>
        <v>7102.0021999999999</v>
      </c>
    </row>
    <row r="15" spans="1:52">
      <c r="D15" s="227" t="e">
        <f>IF(ROUND(F15,1)=ROUND(F14,1),D14,COUNT(D$4:$L14)+1)</f>
        <v>#REF!</v>
      </c>
      <c r="E15" s="1" t="e" cm="1">
        <f t="array" ref="E15">IF(F15&lt;&gt;"",_xlfn.CONCAT(INDEX('2026 Particiaption Points'!$B$7:'2026 Particiaption Points'!#REF!,MATCH(F15,('2026 Particiaption Points'!$N$7:'2026 Particiaption Points'!#REF!+ROW('2026 Particiaption Points'!$N$7:'2026 Particiaption Points'!#REF!)/10000),0))," ",INDEX('2026 Particiaption Points'!$A$7:'2026 Particiaption Points'!#REF!,MATCH(F15,('2026 Particiaption Points'!$N$7:'2026 Particiaption Points'!#REF!+ROW('2026 Particiaption Points'!$N$7:'2026 Particiaption Points'!#REF!)/10000),0))),"")</f>
        <v>#REF!</v>
      </c>
      <c r="F15" s="138" t="e" cm="1">
        <f t="array" ref="F15">IF(LARGE(('2026 Particiaption Points'!$N$7:'2026 Particiaption Points'!#REF!+ROW('2026 Particiaption Points'!$N$7:'2026 Particiaption Points'!#REF!)/10000),ROW(D15)-ROW($AK$4)+1)&gt;0,LARGE(('2026 Particiaption Points'!$N$7:'2026 Particiaption Points'!#REF!+ROW('2026 Particiaption Points'!$N$7:'2026 Particiaption Points'!#REF!)/10000),ROW(D15)-ROW($AK$4)+1),"")</f>
        <v>#REF!</v>
      </c>
      <c r="H15" s="227" t="e">
        <f>IF(ROUND(J15,1)=ROUND(J14,1),H14,COUNT(H$4:$P14)+1)</f>
        <v>#REF!</v>
      </c>
      <c r="I15" s="1" t="e" cm="1">
        <f t="array" ref="I15">IF(J15&lt;&gt;"",_xlfn.CONCAT(INDEX('2026 Particiaption Points'!$B$7:'2026 Particiaption Points'!#REF!,MATCH(J15,('2026 Particiaption Points'!$U$7:'2026 Particiaption Points'!#REF!+ROW('2026 Particiaption Points'!$U$7:'2026 Particiaption Points'!#REF!)/10000),0))," ",INDEX('2026 Particiaption Points'!$A$7:'2026 Particiaption Points'!#REF!,MATCH(J15,('2026 Particiaption Points'!$U$7:'2026 Particiaption Points'!#REF!+ROW('2026 Particiaption Points'!$U$7:'2026 Particiaption Points'!#REF!)/10000),0))),"")</f>
        <v>#REF!</v>
      </c>
      <c r="J15" s="138" t="e" cm="1">
        <f t="array" ref="J15">IF(LARGE(('2026 Particiaption Points'!$U$7:'2026 Particiaption Points'!#REF!+ROW('2026 Particiaption Points'!$U$7:'2026 Particiaption Points'!#REF!)/10000),ROW(H15)-ROW($AK$4)+1)&gt;0,LARGE(('2026 Particiaption Points'!$U$7:'2026 Particiaption Points'!#REF!+ROW('2026 Particiaption Points'!$U$7:'2026 Particiaption Points'!#REF!)/10000),ROW(H15)-ROW($AK$4)+1),"")</f>
        <v>#REF!</v>
      </c>
      <c r="L15" s="227">
        <f>IF(ROUND(N15,1)=ROUND(N14,1),L14,COUNT(L$4:$L14)+1)</f>
        <v>11</v>
      </c>
      <c r="M15" s="1" t="str" cm="1">
        <f t="array" ref="M15">IF(N15&lt;&gt;"",_xlfn.CONCAT(INDEX('2025 Particiaption Points'!$B$7:'2025 Particiaption Points'!$B$156,MATCH(N15,('2025 Particiaption Points'!$ET$7:'2025 Particiaption Points'!$ET$156+ROW('2025 Particiaption Points'!$ET$7:'2025 Particiaption Points'!$ET$155)/10000),0))," ",INDEX('2025 Particiaption Points'!$A$7:'2025 Particiaption Points'!$A$156,MATCH(N15,('2025 Particiaption Points'!$ET$7:'2025 Particiaption Points'!$ET$156+ROW('2025 Particiaption Points'!$ET$7:'2025 Particiaption Points'!$ET$155)/10000),0))),"")</f>
        <v>Walt Cooper</v>
      </c>
      <c r="N15" s="138" cm="1">
        <f t="array" ref="N15">IF(LARGE(('2025 Particiaption Points'!$ET$7:'2025 Particiaption Points'!$ET$156+ROW('2025 Particiaption Points'!$ET$7:'2025 Particiaption Points'!$ET$156)/10000),ROW(L15)-ROW($AK$4)+1)&gt;0,LARGE(('2025 Particiaption Points'!$ET$7:'2025 Particiaption Points'!$ET$156+ROW('2025 Particiaption Points'!$ET$7:'2025 Particiaption Points'!$ET$156)/10000),ROW(L15)-ROW($AK$4)+1),"")</f>
        <v>42.003</v>
      </c>
      <c r="P15" s="227">
        <f>IF(ROUND(R15,1)=ROUND(R14,1),P14,COUNT(P$4:$P14)+1)</f>
        <v>12</v>
      </c>
      <c r="Q15" s="1" t="str" cm="1">
        <f t="array" ref="Q15">IF(R15&lt;&gt;"",_xlfn.CONCAT(INDEX('2025 Particiaption Points'!$B$7:'2025 Particiaption Points'!$B$156,MATCH(R15,('2025 Particiaption Points'!$FA$7:'2025 Particiaption Points'!$FA$156+ROW('2025 Particiaption Points'!$FA$7:'2025 Particiaption Points'!$FA$155)/10000),0))," ",INDEX('2025 Particiaption Points'!$A$7:'2025 Particiaption Points'!$A$156,MATCH(R15,('2025 Particiaption Points'!$FA$7:'2025 Particiaption Points'!$FA$156+ROW('2025 Particiaption Points'!$FA$7:'2025 Particiaption Points'!$FA$155)/10000),0))),"")</f>
        <v>Timothy Backus</v>
      </c>
      <c r="R15" s="138" cm="1">
        <f t="array" ref="R15">IF(LARGE(('2025 Particiaption Points'!$FA$7:'2025 Particiaption Points'!$FA$156+ROW('2025 Particiaption Points'!$FA$7:'2025 Particiaption Points'!$FA$156)/10000),ROW(P15)-ROW($AK$4)+1)&gt;0,LARGE(('2025 Particiaption Points'!$FA$7:'2025 Particiaption Points'!$FA$156+ROW('2025 Particiaption Points'!$FA$7:'2025 Particiaption Points'!$FA$156)/10000),ROW(P15)-ROW($AK$4)+1),"")</f>
        <v>2510.0012000000002</v>
      </c>
      <c r="T15" s="227">
        <f>IF(ROUND(V15,1)=ROUND(V14,1),T14,COUNT($T$4:T14)+1)</f>
        <v>11</v>
      </c>
      <c r="U15" s="1" t="str">
        <f t="array" ref="U15">IF(V15&lt;&gt;"",_xlfn.CONCAT(INDEX('2024 Particiaption Points'!$B$7:'2024 Particiaption Points'!$B$149,MATCH(V15,('2024 Particiaption Points'!$ER$7:'2024 Particiaption Points'!$ER$149+ROW('2024 Particiaption Points'!$ER$7:'2024 Particiaption Points'!$ER$148)/10000),0))," ",INDEX('2024 Particiaption Points'!$A$7:'2024 Particiaption Points'!$A$149,MATCH(V15,('2024 Particiaption Points'!$ER$7:'2024 Particiaption Points'!$ER$149+ROW('2024 Particiaption Points'!$ER$7:'2024 Particiaption Points'!$ER$148)/10000),0))),"")</f>
        <v>Jim Ferguson</v>
      </c>
      <c r="V15" s="138">
        <f t="array" ref="V15">IF(LARGE(('2024 Particiaption Points'!$ER$7:'2024 Particiaption Points'!$ER$149+ROW('2024 Particiaption Points'!$ER$7:'2024 Particiaption Points'!$ER$149)/10000),ROW(T15)-ROW($AK$4)+1)&gt;0,LARGE(('2024 Particiaption Points'!$ER$7:'2024 Particiaption Points'!$ER$149+ROW('2024 Particiaption Points'!$ER$7:'2024 Particiaption Points'!$ER$149)/10000),ROW(T15)-ROW($AK$4)+1),"")</f>
        <v>40.003900000000002</v>
      </c>
      <c r="X15" s="227">
        <f>IF(ROUND(Z15,1)=ROUND(Z14,1),X14,COUNT($X$4:X14)+1)</f>
        <v>12</v>
      </c>
      <c r="Y15" s="1" t="str">
        <f t="array" ref="Y15">IF(Z15&lt;&gt;"",_xlfn.CONCAT(INDEX('2024 Particiaption Points'!$B$7:'2024 Particiaption Points'!$B$149,MATCH(Z15,('2024 Particiaption Points'!$EY$7:'2024 Particiaption Points'!$EY$149+ROW('2024 Particiaption Points'!$EY$7:'2024 Particiaption Points'!$EY$148)/10000),0))," ",INDEX('2024 Particiaption Points'!$A$7:'2024 Particiaption Points'!$A$149,MATCH(Z15,('2024 Particiaption Points'!$EY$7:'2024 Particiaption Points'!$EY$149+ROW('2024 Particiaption Points'!$EY$7:'2024 Particiaption Points'!$EY$148)/10000),0))),"")</f>
        <v>Dan Benson</v>
      </c>
      <c r="Z15" s="138">
        <f t="array" ref="Z15">IF(LARGE(('2024 Particiaption Points'!$EY$7:'2024 Particiaption Points'!$EY$149+ROW('2024 Particiaption Points'!$EY$7:'2024 Particiaption Points'!$EY$149)/10000),ROW(X15)-ROW($AK$4)+1)&gt;0,LARGE(('2024 Particiaption Points'!$EY$7:'2024 Particiaption Points'!$EY$149+ROW('2024 Particiaption Points'!$EY$7:'2024 Particiaption Points'!$EY$149)/10000),ROW(X15)-ROW($AK$4)+1),"")</f>
        <v>2152.0016999999998</v>
      </c>
      <c r="AA15" s="179"/>
      <c r="AB15" s="227">
        <f>IF(ROUND(AD15,1)=ROUND(AD14,1),AB14,COUNT($AB$4:AB14)+1)</f>
        <v>12</v>
      </c>
      <c r="AC15" s="1" t="str">
        <f t="array" ref="AC15">IF(AD15&lt;&gt;"",_xlfn.CONCAT(INDEX('2023 Particiaption Points'!$B$7:'2023 Particiaption Points'!$B$191,MATCH(AD15,('2023 Particiaption Points'!$IU$7:'2023 Particiaption Points'!$IU$191+ROW('2023 Particiaption Points'!$IU$7:'2023 Particiaption Points'!$IU$190)/10000),0))," ",INDEX('2023 Particiaption Points'!$A$7:'2023 Particiaption Points'!$A$191,MATCH(AD15,('2023 Particiaption Points'!$IU$7:'2023 Particiaption Points'!$IU$191+ROW('2023 Particiaption Points'!$IU$7:'2023 Particiaption Points'!$IU$190)/10000),0))),"")</f>
        <v>Robert Gantt</v>
      </c>
      <c r="AD15" s="138">
        <f t="array" ref="AD15">IF(LARGE(('2023 Particiaption Points'!$IU$7:'2023 Particiaption Points'!$IU$191+ROW('2023 Particiaption Points'!$IU$7:'2023 Particiaption Points'!$IU$191)/10000),ROW(AB15)-ROW($AK$4)+1)&gt;0,LARGE(('2023 Particiaption Points'!$IU$7:'2023 Particiaption Points'!$IU$191+ROW('2023 Particiaption Points'!$IU$7:'2023 Particiaption Points'!$IU$191)/10000),ROW(AB15)-ROW($AK$4)+1),"")</f>
        <v>58.005800000000001</v>
      </c>
      <c r="AF15" s="227">
        <f>IF(ROUND(AH15,1)=ROUND(AH14,1),AF14,COUNT($AF$4:AF14)+1)</f>
        <v>12</v>
      </c>
      <c r="AG15" s="1" t="str">
        <f t="array" ref="AG15">IF(AH15&lt;&gt;"",_xlfn.CONCAT(INDEX('2023 Particiaption Points'!$B$7:'2023 Particiaption Points'!$B$191,MATCH(AH15,('2023 Particiaption Points'!$JB$7:'2023 Particiaption Points'!$JB$191+ROW('2023 Particiaption Points'!$JB$7:'2023 Particiaption Points'!$JB$190)/10000),0))," ",INDEX('2023 Particiaption Points'!$A$7:'2023 Particiaption Points'!$A$191,MATCH(AH15,('2023 Particiaption Points'!$JB$7:'2023 Particiaption Points'!$JB$191+ROW('2023 Particiaption Points'!$JB$7:'2023 Particiaption Points'!$JB$190)/10000),0))),"")</f>
        <v>Dan Benson</v>
      </c>
      <c r="AH15" s="138">
        <f t="array" ref="AH15">IF(LARGE(('2023 Particiaption Points'!$JB$7:'2023 Particiaption Points'!$JB$191+ROW('2023 Particiaption Points'!$JB$7:'2023 Particiaption Points'!$JB$191)/10000),ROW(AF15)-ROW($AK$4)+1)&gt;0,LARGE(('2023 Particiaption Points'!$JB$7:'2023 Particiaption Points'!$JB$191+ROW('2023 Particiaption Points'!$JB$7:'2023 Particiaption Points'!$JB$191)/10000),ROW(AF15)-ROW($AK$4)+1),"")</f>
        <v>4230.0020999999997</v>
      </c>
      <c r="AI15" s="179"/>
      <c r="AJ15" s="179"/>
      <c r="AK15" s="227">
        <f>IF(ROUND(AM15,1)=ROUND(AM14,1),AK14,COUNT($AK$4:AK14)+1)</f>
        <v>12</v>
      </c>
      <c r="AL15" s="1" t="str">
        <f t="array" ref="AL15">IF(AM15&lt;&gt;"",_xlfn.CONCAT(INDEX('2022 Particiaption Points'!$B$8:'2022 Particiaption Points'!$B$240,MATCH(AM15,('2022 Particiaption Points'!$IL$8:'2022 Particiaption Points'!$IL$240+ROW('2022 Particiaption Points'!$IL$8:'2022 Particiaption Points'!$IL$239)/10000),0))," ",INDEX('2022 Particiaption Points'!$A$8:'2022 Particiaption Points'!$A$240,MATCH(AM15,('2022 Particiaption Points'!$IL$8:'2022 Particiaption Points'!$IL$240+ROW('2022 Particiaption Points'!$IL$8:'2022 Particiaption Points'!$IL$239)/10000),0))),"")</f>
        <v>Christopher Taylor</v>
      </c>
      <c r="AM15" s="138">
        <f t="array" ref="AM15">IF(LARGE(('2022 Particiaption Points'!$IL$8:'2022 Particiaption Points'!$IL$240+ROW('2022 Particiaption Points'!$IL$8:'2022 Particiaption Points'!$IL$240)/10000),ROW(AK15)-ROW($AK$4)+1)&gt;0,LARGE(('2022 Particiaption Points'!$IL$8:'2022 Particiaption Points'!$IL$240+ROW('2022 Particiaption Points'!$IL$8:'2022 Particiaption Points'!$IL$240)/10000),ROW(AK15)-ROW($AK$4)+1),"")</f>
        <v>61.0154</v>
      </c>
      <c r="AO15" s="227">
        <f>IF(ROUND(AQ15,1)=ROUND(AQ14,1),AO14,COUNT($AO$4:AO14)+1)</f>
        <v>12</v>
      </c>
      <c r="AP15" s="1" t="str">
        <f t="array" ref="AP15">IF(AQ15&lt;&gt;"",_xlfn.CONCAT(INDEX('2022 Particiaption Points'!$B$8:'2022 Particiaption Points'!$B$240,MATCH(AQ15,('2022 Particiaption Points'!$IS$8:'2022 Particiaption Points'!$IS$240+ROW('2022 Particiaption Points'!$IS$8:'2022 Particiaption Points'!$IS$239)/10000),0))," ",INDEX('2022 Particiaption Points'!$A$8:'2022 Particiaption Points'!$A$240,MATCH(AQ15,('2022 Particiaption Points'!$IS$8:'2022 Particiaption Points'!$IS$240+ROW('2022 Particiaption Points'!$IS$8:'2022 Particiaption Points'!$IS$239)/10000),0))),"")</f>
        <v>Ed Lowe</v>
      </c>
      <c r="AQ15" s="138">
        <f t="array" ref="AQ15">IF(LARGE(('2022 Particiaption Points'!$IS$8:'2022 Particiaption Points'!$IS$240+ROW('2022 Particiaption Points'!$IS$8:'2022 Particiaption Points'!$IS$240)/10000),ROW(AO15)-ROW($AK$4)+1)&gt;0,LARGE(('2022 Particiaption Points'!$IS$8:'2022 Particiaption Points'!$IS$240+ROW('2022 Particiaption Points'!$IS$8:'2022 Particiaption Points'!$IS$240)/10000),ROW(AO15)-ROW($AK$4)+1),"")</f>
        <v>4274.0108</v>
      </c>
      <c r="AR15" s="179"/>
      <c r="AT15" s="227">
        <f>IF(ROUND(AV15,1)=ROUND(AV14,1),AT14,COUNT($AT$4:AT14)+1)</f>
        <v>12</v>
      </c>
      <c r="AU15" s="1" t="str">
        <f t="array" ref="AU15">IF(AV15&lt;&gt;"",_xlfn.CONCAT(INDEX('2021 Particiaption Points'!$B$8:'2021 Particiaption Points'!$B$222,MATCH(AV15,('2021 Particiaption Points'!$HN$8:'2021 Particiaption Points'!$HN$222+ROW('2021 Particiaption Points'!$HN$8:'2021 Particiaption Points'!$HN$221)/10000),0))," ",INDEX('2021 Particiaption Points'!$A$8:'2021 Particiaption Points'!$A$222,MATCH(AV15,('2021 Particiaption Points'!$HN$8:'2021 Particiaption Points'!$HN$222+ROW('2021 Particiaption Points'!$HN$8:'2021 Particiaption Points'!$HN$221)/10000),0))),"")</f>
        <v>Jim Tactac</v>
      </c>
      <c r="AV15" s="138">
        <f t="array" ref="AV15">IF(LARGE(('2021 Particiaption Points'!$HN$8:'2021 Particiaption Points'!$HN$222+ROW('2021 Particiaption Points'!$HN$8:'2021 Particiaption Points'!$HN$222)/10000),ROW(AT15)-ROW($AK$4)+1)&gt;0,LARGE(('2021 Particiaption Points'!$HN$8:'2021 Particiaption Points'!$HN$222+ROW('2021 Particiaption Points'!$HN$8:'2021 Particiaption Points'!$HN$222)/10000),ROW(AT15)-ROW($AK$4)+1),"")</f>
        <v>82.013599999999997</v>
      </c>
      <c r="AX15" s="227">
        <f>IF(ROUND(AZ15,1)=ROUND(AZ14,1),AX14,COUNT($AX$4:AX14)+1)</f>
        <v>12</v>
      </c>
      <c r="AY15" s="1" t="str">
        <f t="array" ref="AY15">IF(AZ15&lt;&gt;"",_xlfn.CONCAT(INDEX('2021 Particiaption Points'!$B$8:'2021 Particiaption Points'!$B$222,MATCH(AZ15,('2021 Particiaption Points'!$HU$8:'2021 Particiaption Points'!$HU$222+ROW('2021 Particiaption Points'!$HU$8:'2021 Particiaption Points'!$HU$221)/10000),0))," ",INDEX('2021 Particiaption Points'!$A$8:'2021 Particiaption Points'!$A$222,MATCH(AZ15,('2021 Particiaption Points'!$HU$8:'2021 Particiaption Points'!$HU$222+ROW('2021 Particiaption Points'!$HU$8:'2021 Particiaption Points'!$HU$221)/10000),0))),"")</f>
        <v>Bradley Eskins</v>
      </c>
      <c r="AZ15" s="138">
        <f t="array" ref="AZ15">IF(LARGE(('2021 Particiaption Points'!$HU$8:'2021 Particiaption Points'!$HU$222+ROW('2021 Particiaption Points'!$HU$8:'2021 Particiaption Points'!$HU$222)/10000),ROW(AX15)-ROW($AK$4)+1)&gt;0,LARGE(('2021 Particiaption Points'!$HU$8:'2021 Particiaption Points'!$HU$222+ROW('2021 Particiaption Points'!$HU$8:'2021 Particiaption Points'!$HU$222)/10000),ROW(AX15)-ROW($AK$4)+1),"")</f>
        <v>6723.0060999999996</v>
      </c>
    </row>
    <row r="16" spans="1:52">
      <c r="D16" s="227" t="e">
        <f>IF(ROUND(F16,1)=ROUND(F15,1),D15,COUNT(D$4:$L15)+1)</f>
        <v>#REF!</v>
      </c>
      <c r="E16" s="1" t="e" cm="1">
        <f t="array" ref="E16">IF(F16&lt;&gt;"",_xlfn.CONCAT(INDEX('2026 Particiaption Points'!$B$7:'2026 Particiaption Points'!#REF!,MATCH(F16,('2026 Particiaption Points'!$N$7:'2026 Particiaption Points'!#REF!+ROW('2026 Particiaption Points'!$N$7:'2026 Particiaption Points'!#REF!)/10000),0))," ",INDEX('2026 Particiaption Points'!$A$7:'2026 Particiaption Points'!#REF!,MATCH(F16,('2026 Particiaption Points'!$N$7:'2026 Particiaption Points'!#REF!+ROW('2026 Particiaption Points'!$N$7:'2026 Particiaption Points'!#REF!)/10000),0))),"")</f>
        <v>#REF!</v>
      </c>
      <c r="F16" s="138" t="e" cm="1">
        <f t="array" ref="F16">IF(LARGE(('2026 Particiaption Points'!$N$7:'2026 Particiaption Points'!#REF!+ROW('2026 Particiaption Points'!$N$7:'2026 Particiaption Points'!#REF!)/10000),ROW(D16)-ROW($AK$4)+1)&gt;0,LARGE(('2026 Particiaption Points'!$N$7:'2026 Particiaption Points'!#REF!+ROW('2026 Particiaption Points'!$N$7:'2026 Particiaption Points'!#REF!)/10000),ROW(D16)-ROW($AK$4)+1),"")</f>
        <v>#REF!</v>
      </c>
      <c r="H16" s="227" t="e">
        <f>IF(ROUND(J16,1)=ROUND(J15,1),H15,COUNT(H$4:$P15)+1)</f>
        <v>#REF!</v>
      </c>
      <c r="I16" s="1" t="e" cm="1">
        <f t="array" ref="I16">IF(J16&lt;&gt;"",_xlfn.CONCAT(INDEX('2026 Particiaption Points'!$B$7:'2026 Particiaption Points'!#REF!,MATCH(J16,('2026 Particiaption Points'!$U$7:'2026 Particiaption Points'!#REF!+ROW('2026 Particiaption Points'!$U$7:'2026 Particiaption Points'!#REF!)/10000),0))," ",INDEX('2026 Particiaption Points'!$A$7:'2026 Particiaption Points'!#REF!,MATCH(J16,('2026 Particiaption Points'!$U$7:'2026 Particiaption Points'!#REF!+ROW('2026 Particiaption Points'!$U$7:'2026 Particiaption Points'!#REF!)/10000),0))),"")</f>
        <v>#REF!</v>
      </c>
      <c r="J16" s="138" t="e" cm="1">
        <f t="array" ref="J16">IF(LARGE(('2026 Particiaption Points'!$U$7:'2026 Particiaption Points'!#REF!+ROW('2026 Particiaption Points'!$U$7:'2026 Particiaption Points'!#REF!)/10000),ROW(H16)-ROW($AK$4)+1)&gt;0,LARGE(('2026 Particiaption Points'!$U$7:'2026 Particiaption Points'!#REF!+ROW('2026 Particiaption Points'!$U$7:'2026 Particiaption Points'!#REF!)/10000),ROW(H16)-ROW($AK$4)+1),"")</f>
        <v>#REF!</v>
      </c>
      <c r="L16" s="227">
        <f>IF(ROUND(N16,1)=ROUND(N15,1),L15,COUNT(L$4:$L15)+1)</f>
        <v>13</v>
      </c>
      <c r="M16" s="1" t="str" cm="1">
        <f t="array" ref="M16">IF(N16&lt;&gt;"",_xlfn.CONCAT(INDEX('2025 Particiaption Points'!$B$7:'2025 Particiaption Points'!$B$156,MATCH(N16,('2025 Particiaption Points'!$ET$7:'2025 Particiaption Points'!$ET$156+ROW('2025 Particiaption Points'!$ET$7:'2025 Particiaption Points'!$ET$155)/10000),0))," ",INDEX('2025 Particiaption Points'!$A$7:'2025 Particiaption Points'!$A$156,MATCH(N16,('2025 Particiaption Points'!$ET$7:'2025 Particiaption Points'!$ET$156+ROW('2025 Particiaption Points'!$ET$7:'2025 Particiaption Points'!$ET$155)/10000),0))),"")</f>
        <v>Jim Tactac</v>
      </c>
      <c r="N16" s="138" cm="1">
        <f t="array" ref="N16">IF(LARGE(('2025 Particiaption Points'!$ET$7:'2025 Particiaption Points'!$ET$156+ROW('2025 Particiaption Points'!$ET$7:'2025 Particiaption Points'!$ET$156)/10000),ROW(L16)-ROW($AK$4)+1)&gt;0,LARGE(('2025 Particiaption Points'!$ET$7:'2025 Particiaption Points'!$ET$156+ROW('2025 Particiaption Points'!$ET$7:'2025 Particiaption Points'!$ET$156)/10000),ROW(L16)-ROW($AK$4)+1),"")</f>
        <v>39.008400000000002</v>
      </c>
      <c r="P16" s="227">
        <f>IF(ROUND(R16,1)=ROUND(R15,1),P15,COUNT(P$4:$P15)+1)</f>
        <v>13</v>
      </c>
      <c r="Q16" s="1" t="str" cm="1">
        <f t="array" ref="Q16">IF(R16&lt;&gt;"",_xlfn.CONCAT(INDEX('2025 Particiaption Points'!$B$7:'2025 Particiaption Points'!$B$156,MATCH(R16,('2025 Particiaption Points'!$FA$7:'2025 Particiaption Points'!$FA$156+ROW('2025 Particiaption Points'!$FA$7:'2025 Particiaption Points'!$FA$155)/10000),0))," ",INDEX('2025 Particiaption Points'!$A$7:'2025 Particiaption Points'!$A$156,MATCH(R16,('2025 Particiaption Points'!$FA$7:'2025 Particiaption Points'!$FA$156+ROW('2025 Particiaption Points'!$FA$7:'2025 Particiaption Points'!$FA$155)/10000),0))),"")</f>
        <v>Wayne Thompson</v>
      </c>
      <c r="R16" s="138" cm="1">
        <f t="array" ref="R16">IF(LARGE(('2025 Particiaption Points'!$FA$7:'2025 Particiaption Points'!$FA$156+ROW('2025 Particiaption Points'!$FA$7:'2025 Particiaption Points'!$FA$156)/10000),ROW(P16)-ROW($AK$4)+1)&gt;0,LARGE(('2025 Particiaption Points'!$FA$7:'2025 Particiaption Points'!$FA$156+ROW('2025 Particiaption Points'!$FA$7:'2025 Particiaption Points'!$FA$156)/10000),ROW(P16)-ROW($AK$4)+1),"")</f>
        <v>2503.0088000000001</v>
      </c>
      <c r="T16" s="227">
        <f>IF(ROUND(V16,1)=ROUND(V15,1),T15,COUNT($T$4:T15)+1)</f>
        <v>13</v>
      </c>
      <c r="U16" s="1" t="str">
        <f t="array" ref="U16">IF(V16&lt;&gt;"",_xlfn.CONCAT(INDEX('2024 Particiaption Points'!$B$7:'2024 Particiaption Points'!$B$149,MATCH(V16,('2024 Particiaption Points'!$ER$7:'2024 Particiaption Points'!$ER$149+ROW('2024 Particiaption Points'!$ER$7:'2024 Particiaption Points'!$ER$148)/10000),0))," ",INDEX('2024 Particiaption Points'!$A$7:'2024 Particiaption Points'!$A$149,MATCH(V16,('2024 Particiaption Points'!$ER$7:'2024 Particiaption Points'!$ER$149+ROW('2024 Particiaption Points'!$ER$7:'2024 Particiaption Points'!$ER$148)/10000),0))),"")</f>
        <v>Bill Clemmons</v>
      </c>
      <c r="V16" s="138">
        <f t="array" ref="V16">IF(LARGE(('2024 Particiaption Points'!$ER$7:'2024 Particiaption Points'!$ER$149+ROW('2024 Particiaption Points'!$ER$7:'2024 Particiaption Points'!$ER$149)/10000),ROW(T16)-ROW($AK$4)+1)&gt;0,LARGE(('2024 Particiaption Points'!$ER$7:'2024 Particiaption Points'!$ER$149+ROW('2024 Particiaption Points'!$ER$7:'2024 Particiaption Points'!$ER$149)/10000),ROW(T16)-ROW($AK$4)+1),"")</f>
        <v>37.002400000000002</v>
      </c>
      <c r="X16" s="227">
        <f>IF(ROUND(Z16,1)=ROUND(Z15,1),X15,COUNT($X$4:X15)+1)</f>
        <v>13</v>
      </c>
      <c r="Y16" s="1" t="str">
        <f t="array" ref="Y16">IF(Z16&lt;&gt;"",_xlfn.CONCAT(INDEX('2024 Particiaption Points'!$B$7:'2024 Particiaption Points'!$B$149,MATCH(Z16,('2024 Particiaption Points'!$EY$7:'2024 Particiaption Points'!$EY$149+ROW('2024 Particiaption Points'!$EY$7:'2024 Particiaption Points'!$EY$148)/10000),0))," ",INDEX('2024 Particiaption Points'!$A$7:'2024 Particiaption Points'!$A$149,MATCH(Z16,('2024 Particiaption Points'!$EY$7:'2024 Particiaption Points'!$EY$149+ROW('2024 Particiaption Points'!$EY$7:'2024 Particiaption Points'!$EY$148)/10000),0))),"")</f>
        <v>Tommy Caldwell</v>
      </c>
      <c r="Z16" s="138">
        <f t="array" ref="Z16">IF(LARGE(('2024 Particiaption Points'!$EY$7:'2024 Particiaption Points'!$EY$149+ROW('2024 Particiaption Points'!$EY$7:'2024 Particiaption Points'!$EY$149)/10000),ROW(X16)-ROW($AK$4)+1)&gt;0,LARGE(('2024 Particiaption Points'!$EY$7:'2024 Particiaption Points'!$EY$149+ROW('2024 Particiaption Points'!$EY$7:'2024 Particiaption Points'!$EY$149)/10000),ROW(X16)-ROW($AK$4)+1),"")</f>
        <v>2069.0021000000002</v>
      </c>
      <c r="AA16" s="179"/>
      <c r="AB16" s="227">
        <f>IF(ROUND(AD16,1)=ROUND(AD15,1),AB15,COUNT($AB$4:AB15)+1)</f>
        <v>13</v>
      </c>
      <c r="AC16" s="1" t="str">
        <f t="array" ref="AC16">IF(AD16&lt;&gt;"",_xlfn.CONCAT(INDEX('2023 Particiaption Points'!$B$7:'2023 Particiaption Points'!$B$191,MATCH(AD16,('2023 Particiaption Points'!$IU$7:'2023 Particiaption Points'!$IU$191+ROW('2023 Particiaption Points'!$IU$7:'2023 Particiaption Points'!$IU$190)/10000),0))," ",INDEX('2023 Particiaption Points'!$A$7:'2023 Particiaption Points'!$A$191,MATCH(AD16,('2023 Particiaption Points'!$IU$7:'2023 Particiaption Points'!$IU$191+ROW('2023 Particiaption Points'!$IU$7:'2023 Particiaption Points'!$IU$190)/10000),0))),"")</f>
        <v>Al  Torres</v>
      </c>
      <c r="AD16" s="138">
        <f t="array" ref="AD16">IF(LARGE(('2023 Particiaption Points'!$IU$7:'2023 Particiaption Points'!$IU$191+ROW('2023 Particiaption Points'!$IU$7:'2023 Particiaption Points'!$IU$191)/10000),ROW(AB16)-ROW($AK$4)+1)&gt;0,LARGE(('2023 Particiaption Points'!$IU$7:'2023 Particiaption Points'!$IU$191+ROW('2023 Particiaption Points'!$IU$7:'2023 Particiaption Points'!$IU$191)/10000),ROW(AB16)-ROW($AK$4)+1),"")</f>
        <v>51.011000000000003</v>
      </c>
      <c r="AF16" s="227">
        <f>IF(ROUND(AH16,1)=ROUND(AH15,1),AF15,COUNT($AF$4:AF15)+1)</f>
        <v>13</v>
      </c>
      <c r="AG16" s="1" t="str">
        <f t="array" ref="AG16">IF(AH16&lt;&gt;"",_xlfn.CONCAT(INDEX('2023 Particiaption Points'!$B$7:'2023 Particiaption Points'!$B$191,MATCH(AH16,('2023 Particiaption Points'!$JB$7:'2023 Particiaption Points'!$JB$191+ROW('2023 Particiaption Points'!$JB$7:'2023 Particiaption Points'!$JB$190)/10000),0))," ",INDEX('2023 Particiaption Points'!$A$7:'2023 Particiaption Points'!$A$191,MATCH(AH16,('2023 Particiaption Points'!$JB$7:'2023 Particiaption Points'!$JB$191+ROW('2023 Particiaption Points'!$JB$7:'2023 Particiaption Points'!$JB$190)/10000),0))),"")</f>
        <v>Larry Allen</v>
      </c>
      <c r="AH16" s="138">
        <f t="array" ref="AH16">IF(LARGE(('2023 Particiaption Points'!$JB$7:'2023 Particiaption Points'!$JB$191+ROW('2023 Particiaption Points'!$JB$7:'2023 Particiaption Points'!$JB$191)/10000),ROW(AF16)-ROW($AK$4)+1)&gt;0,LARGE(('2023 Particiaption Points'!$JB$7:'2023 Particiaption Points'!$JB$191+ROW('2023 Particiaption Points'!$JB$7:'2023 Particiaption Points'!$JB$191)/10000),ROW(AF16)-ROW($AK$4)+1),"")</f>
        <v>3696.0009</v>
      </c>
      <c r="AI16" s="179"/>
      <c r="AJ16" s="179"/>
      <c r="AK16" s="227">
        <f>IF(ROUND(AM16,1)=ROUND(AM15,1),AK15,COUNT($AK$4:AK15)+1)</f>
        <v>13</v>
      </c>
      <c r="AL16" s="1" t="str">
        <f t="array" ref="AL16">IF(AM16&lt;&gt;"",_xlfn.CONCAT(INDEX('2022 Particiaption Points'!$B$8:'2022 Particiaption Points'!$B$240,MATCH(AM16,('2022 Particiaption Points'!$IL$8:'2022 Particiaption Points'!$IL$240+ROW('2022 Particiaption Points'!$IL$8:'2022 Particiaption Points'!$IL$239)/10000),0))," ",INDEX('2022 Particiaption Points'!$A$8:'2022 Particiaption Points'!$A$240,MATCH(AM16,('2022 Particiaption Points'!$IL$8:'2022 Particiaption Points'!$IL$240+ROW('2022 Particiaption Points'!$IL$8:'2022 Particiaption Points'!$IL$239)/10000),0))),"")</f>
        <v>Dave Stockton</v>
      </c>
      <c r="AM16" s="138">
        <f t="array" ref="AM16">IF(LARGE(('2022 Particiaption Points'!$IL$8:'2022 Particiaption Points'!$IL$240+ROW('2022 Particiaption Points'!$IL$8:'2022 Particiaption Points'!$IL$240)/10000),ROW(AK16)-ROW($AK$4)+1)&gt;0,LARGE(('2022 Particiaption Points'!$IL$8:'2022 Particiaption Points'!$IL$240+ROW('2022 Particiaption Points'!$IL$8:'2022 Particiaption Points'!$IL$240)/10000),ROW(AK16)-ROW($AK$4)+1),"")</f>
        <v>60.015000000000001</v>
      </c>
      <c r="AO16" s="227">
        <f>IF(ROUND(AQ16,1)=ROUND(AQ15,1),AO15,COUNT($AO$4:AO15)+1)</f>
        <v>13</v>
      </c>
      <c r="AP16" s="1" t="str">
        <f t="array" ref="AP16">IF(AQ16&lt;&gt;"",_xlfn.CONCAT(INDEX('2022 Particiaption Points'!$B$8:'2022 Particiaption Points'!$B$240,MATCH(AQ16,('2022 Particiaption Points'!$IS$8:'2022 Particiaption Points'!$IS$240+ROW('2022 Particiaption Points'!$IS$8:'2022 Particiaption Points'!$IS$239)/10000),0))," ",INDEX('2022 Particiaption Points'!$A$8:'2022 Particiaption Points'!$A$240,MATCH(AQ16,('2022 Particiaption Points'!$IS$8:'2022 Particiaption Points'!$IS$240+ROW('2022 Particiaption Points'!$IS$8:'2022 Particiaption Points'!$IS$239)/10000),0))),"")</f>
        <v>Robert Rehkopf</v>
      </c>
      <c r="AQ16" s="138">
        <f t="array" ref="AQ16">IF(LARGE(('2022 Particiaption Points'!$IS$8:'2022 Particiaption Points'!$IS$240+ROW('2022 Particiaption Points'!$IS$8:'2022 Particiaption Points'!$IS$240)/10000),ROW(AO16)-ROW($AK$4)+1)&gt;0,LARGE(('2022 Particiaption Points'!$IS$8:'2022 Particiaption Points'!$IS$240+ROW('2022 Particiaption Points'!$IS$8:'2022 Particiaption Points'!$IS$240)/10000),ROW(AO16)-ROW($AK$4)+1),"")</f>
        <v>4188.0137999999997</v>
      </c>
      <c r="AR16" s="179"/>
      <c r="AT16" s="227">
        <f>IF(ROUND(AV16,1)=ROUND(AV15,1),AT15,COUNT($AT$4:AT15)+1)</f>
        <v>12</v>
      </c>
      <c r="AU16" s="1" t="str">
        <f t="array" ref="AU16">IF(AV16&lt;&gt;"",_xlfn.CONCAT(INDEX('2021 Particiaption Points'!$B$8:'2021 Particiaption Points'!$B$222,MATCH(AV16,('2021 Particiaption Points'!$HN$8:'2021 Particiaption Points'!$HN$222+ROW('2021 Particiaption Points'!$HN$8:'2021 Particiaption Points'!$HN$221)/10000),0))," ",INDEX('2021 Particiaption Points'!$A$8:'2021 Particiaption Points'!$A$222,MATCH(AV16,('2021 Particiaption Points'!$HN$8:'2021 Particiaption Points'!$HN$222+ROW('2021 Particiaption Points'!$HN$8:'2021 Particiaption Points'!$HN$221)/10000),0))),"")</f>
        <v>Susan Miller</v>
      </c>
      <c r="AV16" s="138">
        <f t="array" ref="AV16">IF(LARGE(('2021 Particiaption Points'!$HN$8:'2021 Particiaption Points'!$HN$222+ROW('2021 Particiaption Points'!$HN$8:'2021 Particiaption Points'!$HN$222)/10000),ROW(AT16)-ROW($AK$4)+1)&gt;0,LARGE(('2021 Particiaption Points'!$HN$8:'2021 Particiaption Points'!$HN$222+ROW('2021 Particiaption Points'!$HN$8:'2021 Particiaption Points'!$HN$222)/10000),ROW(AT16)-ROW($AK$4)+1),"")</f>
        <v>82.010800000000003</v>
      </c>
      <c r="AX16" s="227">
        <f>IF(ROUND(AZ16,1)=ROUND(AZ15,1),AX15,COUNT($AX$4:AX15)+1)</f>
        <v>13</v>
      </c>
      <c r="AY16" s="1" t="str">
        <f t="array" ref="AY16">IF(AZ16&lt;&gt;"",_xlfn.CONCAT(INDEX('2021 Particiaption Points'!$B$8:'2021 Particiaption Points'!$B$222,MATCH(AZ16,('2021 Particiaption Points'!$HU$8:'2021 Particiaption Points'!$HU$222+ROW('2021 Particiaption Points'!$HU$8:'2021 Particiaption Points'!$HU$221)/10000),0))," ",INDEX('2021 Particiaption Points'!$A$8:'2021 Particiaption Points'!$A$222,MATCH(AZ16,('2021 Particiaption Points'!$HU$8:'2021 Particiaption Points'!$HU$222+ROW('2021 Particiaption Points'!$HU$8:'2021 Particiaption Points'!$HU$221)/10000),0))),"")</f>
        <v>Jim Tactac</v>
      </c>
      <c r="AZ16" s="138">
        <f t="array" ref="AZ16">IF(LARGE(('2021 Particiaption Points'!$HU$8:'2021 Particiaption Points'!$HU$222+ROW('2021 Particiaption Points'!$HU$8:'2021 Particiaption Points'!$HU$222)/10000),ROW(AX16)-ROW($AK$4)+1)&gt;0,LARGE(('2021 Particiaption Points'!$HU$8:'2021 Particiaption Points'!$HU$222+ROW('2021 Particiaption Points'!$HU$8:'2021 Particiaption Points'!$HU$222)/10000),ROW(AX16)-ROW($AK$4)+1),"")</f>
        <v>5946.0136000000002</v>
      </c>
    </row>
    <row r="17" spans="4:52">
      <c r="D17" s="227" t="e">
        <f>IF(ROUND(F17,1)=ROUND(F16,1),D16,COUNT(D$4:$L16)+1)</f>
        <v>#REF!</v>
      </c>
      <c r="E17" s="1" t="e" cm="1">
        <f t="array" ref="E17">IF(F17&lt;&gt;"",_xlfn.CONCAT(INDEX('2026 Particiaption Points'!$B$7:'2026 Particiaption Points'!#REF!,MATCH(F17,('2026 Particiaption Points'!$N$7:'2026 Particiaption Points'!#REF!+ROW('2026 Particiaption Points'!$N$7:'2026 Particiaption Points'!#REF!)/10000),0))," ",INDEX('2026 Particiaption Points'!$A$7:'2026 Particiaption Points'!#REF!,MATCH(F17,('2026 Particiaption Points'!$N$7:'2026 Particiaption Points'!#REF!+ROW('2026 Particiaption Points'!$N$7:'2026 Particiaption Points'!#REF!)/10000),0))),"")</f>
        <v>#REF!</v>
      </c>
      <c r="F17" s="138" t="e" cm="1">
        <f t="array" ref="F17">IF(LARGE(('2026 Particiaption Points'!$N$7:'2026 Particiaption Points'!#REF!+ROW('2026 Particiaption Points'!$N$7:'2026 Particiaption Points'!#REF!)/10000),ROW(D17)-ROW($AK$4)+1)&gt;0,LARGE(('2026 Particiaption Points'!$N$7:'2026 Particiaption Points'!#REF!+ROW('2026 Particiaption Points'!$N$7:'2026 Particiaption Points'!#REF!)/10000),ROW(D17)-ROW($AK$4)+1),"")</f>
        <v>#REF!</v>
      </c>
      <c r="H17" s="227" t="e">
        <f>IF(ROUND(J17,1)=ROUND(J16,1),H16,COUNT(H$4:$P16)+1)</f>
        <v>#REF!</v>
      </c>
      <c r="I17" s="1" t="e" cm="1">
        <f t="array" ref="I17">IF(J17&lt;&gt;"",_xlfn.CONCAT(INDEX('2026 Particiaption Points'!$B$7:'2026 Particiaption Points'!#REF!,MATCH(J17,('2026 Particiaption Points'!$U$7:'2026 Particiaption Points'!#REF!+ROW('2026 Particiaption Points'!$U$7:'2026 Particiaption Points'!#REF!)/10000),0))," ",INDEX('2026 Particiaption Points'!$A$7:'2026 Particiaption Points'!#REF!,MATCH(J17,('2026 Particiaption Points'!$U$7:'2026 Particiaption Points'!#REF!+ROW('2026 Particiaption Points'!$U$7:'2026 Particiaption Points'!#REF!)/10000),0))),"")</f>
        <v>#REF!</v>
      </c>
      <c r="J17" s="138" t="e" cm="1">
        <f t="array" ref="J17">IF(LARGE(('2026 Particiaption Points'!$U$7:'2026 Particiaption Points'!#REF!+ROW('2026 Particiaption Points'!$U$7:'2026 Particiaption Points'!#REF!)/10000),ROW(H17)-ROW($AK$4)+1)&gt;0,LARGE(('2026 Particiaption Points'!$U$7:'2026 Particiaption Points'!#REF!+ROW('2026 Particiaption Points'!$U$7:'2026 Particiaption Points'!#REF!)/10000),ROW(H17)-ROW($AK$4)+1),"")</f>
        <v>#REF!</v>
      </c>
      <c r="L17" s="227">
        <f>IF(ROUND(N17,1)=ROUND(N16,1),L16,COUNT(L$4:$L16)+1)</f>
        <v>14</v>
      </c>
      <c r="M17" s="1" t="str" cm="1">
        <f t="array" ref="M17">IF(N17&lt;&gt;"",_xlfn.CONCAT(INDEX('2025 Particiaption Points'!$B$7:'2025 Particiaption Points'!$B$156,MATCH(N17,('2025 Particiaption Points'!$ET$7:'2025 Particiaption Points'!$ET$156+ROW('2025 Particiaption Points'!$ET$7:'2025 Particiaption Points'!$ET$155)/10000),0))," ",INDEX('2025 Particiaption Points'!$A$7:'2025 Particiaption Points'!$A$156,MATCH(N17,('2025 Particiaption Points'!$ET$7:'2025 Particiaption Points'!$ET$156+ROW('2025 Particiaption Points'!$ET$7:'2025 Particiaption Points'!$ET$155)/10000),0))),"")</f>
        <v>Larry Allen</v>
      </c>
      <c r="N17" s="138" cm="1">
        <f t="array" ref="N17">IF(LARGE(('2025 Particiaption Points'!$ET$7:'2025 Particiaption Points'!$ET$156+ROW('2025 Particiaption Points'!$ET$7:'2025 Particiaption Points'!$ET$156)/10000),ROW(L17)-ROW($AK$4)+1)&gt;0,LARGE(('2025 Particiaption Points'!$ET$7:'2025 Particiaption Points'!$ET$156+ROW('2025 Particiaption Points'!$ET$7:'2025 Particiaption Points'!$ET$156)/10000),ROW(L17)-ROW($AK$4)+1),"")</f>
        <v>37.000900000000001</v>
      </c>
      <c r="P17" s="227">
        <f>IF(ROUND(R17,1)=ROUND(R16,1),P16,COUNT(P$4:$P16)+1)</f>
        <v>14</v>
      </c>
      <c r="Q17" s="1" t="str" cm="1">
        <f t="array" ref="Q17">IF(R17&lt;&gt;"",_xlfn.CONCAT(INDEX('2025 Particiaption Points'!$B$7:'2025 Particiaption Points'!$B$156,MATCH(R17,('2025 Particiaption Points'!$FA$7:'2025 Particiaption Points'!$FA$156+ROW('2025 Particiaption Points'!$FA$7:'2025 Particiaption Points'!$FA$155)/10000),0))," ",INDEX('2025 Particiaption Points'!$A$7:'2025 Particiaption Points'!$A$156,MATCH(R17,('2025 Particiaption Points'!$FA$7:'2025 Particiaption Points'!$FA$156+ROW('2025 Particiaption Points'!$FA$7:'2025 Particiaption Points'!$FA$155)/10000),0))),"")</f>
        <v>Larry Allen</v>
      </c>
      <c r="R17" s="138" cm="1">
        <f t="array" ref="R17">IF(LARGE(('2025 Particiaption Points'!$FA$7:'2025 Particiaption Points'!$FA$156+ROW('2025 Particiaption Points'!$FA$7:'2025 Particiaption Points'!$FA$156)/10000),ROW(P17)-ROW($AK$4)+1)&gt;0,LARGE(('2025 Particiaption Points'!$FA$7:'2025 Particiaption Points'!$FA$156+ROW('2025 Particiaption Points'!$FA$7:'2025 Particiaption Points'!$FA$156)/10000),ROW(P17)-ROW($AK$4)+1),"")</f>
        <v>2394.0009</v>
      </c>
      <c r="T17" s="227">
        <f>IF(ROUND(V17,1)=ROUND(V16,1),T16,COUNT($T$4:T16)+1)</f>
        <v>14</v>
      </c>
      <c r="U17" s="1" t="str">
        <f t="array" ref="U17">IF(V17&lt;&gt;"",_xlfn.CONCAT(INDEX('2024 Particiaption Points'!$B$7:'2024 Particiaption Points'!$B$149,MATCH(V17,('2024 Particiaption Points'!$ER$7:'2024 Particiaption Points'!$ER$149+ROW('2024 Particiaption Points'!$ER$7:'2024 Particiaption Points'!$ER$148)/10000),0))," ",INDEX('2024 Particiaption Points'!$A$7:'2024 Particiaption Points'!$A$149,MATCH(V17,('2024 Particiaption Points'!$ER$7:'2024 Particiaption Points'!$ER$149+ROW('2024 Particiaption Points'!$ER$7:'2024 Particiaption Points'!$ER$148)/10000),0))),"")</f>
        <v>Mike Farina</v>
      </c>
      <c r="V17" s="138">
        <f t="array" ref="V17">IF(LARGE(('2024 Particiaption Points'!$ER$7:'2024 Particiaption Points'!$ER$149+ROW('2024 Particiaption Points'!$ER$7:'2024 Particiaption Points'!$ER$149)/10000),ROW(T17)-ROW($AK$4)+1)&gt;0,LARGE(('2024 Particiaption Points'!$ER$7:'2024 Particiaption Points'!$ER$149+ROW('2024 Particiaption Points'!$ER$7:'2024 Particiaption Points'!$ER$149)/10000),ROW(T17)-ROW($AK$4)+1),"")</f>
        <v>36.003700000000002</v>
      </c>
      <c r="X17" s="227">
        <f>IF(ROUND(Z17,1)=ROUND(Z16,1),X16,COUNT($X$4:X16)+1)</f>
        <v>14</v>
      </c>
      <c r="Y17" s="1" t="str">
        <f t="array" ref="Y17">IF(Z17&lt;&gt;"",_xlfn.CONCAT(INDEX('2024 Particiaption Points'!$B$7:'2024 Particiaption Points'!$B$149,MATCH(Z17,('2024 Particiaption Points'!$EY$7:'2024 Particiaption Points'!$EY$149+ROW('2024 Particiaption Points'!$EY$7:'2024 Particiaption Points'!$EY$148)/10000),0))," ",INDEX('2024 Particiaption Points'!$A$7:'2024 Particiaption Points'!$A$149,MATCH(Z17,('2024 Particiaption Points'!$EY$7:'2024 Particiaption Points'!$EY$149+ROW('2024 Particiaption Points'!$EY$7:'2024 Particiaption Points'!$EY$148)/10000),0))),"")</f>
        <v>Tammie Caldwell</v>
      </c>
      <c r="Z17" s="138">
        <f t="array" ref="Z17">IF(LARGE(('2024 Particiaption Points'!$EY$7:'2024 Particiaption Points'!$EY$149+ROW('2024 Particiaption Points'!$EY$7:'2024 Particiaption Points'!$EY$149)/10000),ROW(X17)-ROW($AK$4)+1)&gt;0,LARGE(('2024 Particiaption Points'!$EY$7:'2024 Particiaption Points'!$EY$149+ROW('2024 Particiaption Points'!$EY$7:'2024 Particiaption Points'!$EY$149)/10000),ROW(X17)-ROW($AK$4)+1),"")</f>
        <v>1961.002</v>
      </c>
      <c r="AA17" s="179"/>
      <c r="AB17" s="227">
        <f>IF(ROUND(AD17,1)=ROUND(AD16,1),AB16,COUNT($AB$4:AB16)+1)</f>
        <v>14</v>
      </c>
      <c r="AC17" s="1" t="str">
        <f t="array" ref="AC17">IF(AD17&lt;&gt;"",_xlfn.CONCAT(INDEX('2023 Particiaption Points'!$B$7:'2023 Particiaption Points'!$B$191,MATCH(AD17,('2023 Particiaption Points'!$IU$7:'2023 Particiaption Points'!$IU$191+ROW('2023 Particiaption Points'!$IU$7:'2023 Particiaption Points'!$IU$190)/10000),0))," ",INDEX('2023 Particiaption Points'!$A$7:'2023 Particiaption Points'!$A$191,MATCH(AD17,('2023 Particiaption Points'!$IU$7:'2023 Particiaption Points'!$IU$191+ROW('2023 Particiaption Points'!$IU$7:'2023 Particiaption Points'!$IU$190)/10000),0))),"")</f>
        <v>Dave Stockton</v>
      </c>
      <c r="AD17" s="138">
        <f t="array" ref="AD17">IF(LARGE(('2023 Particiaption Points'!$IU$7:'2023 Particiaption Points'!$IU$191+ROW('2023 Particiaption Points'!$IU$7:'2023 Particiaption Points'!$IU$191)/10000),ROW(AB17)-ROW($AK$4)+1)&gt;0,LARGE(('2023 Particiaption Points'!$IU$7:'2023 Particiaption Points'!$IU$191+ROW('2023 Particiaption Points'!$IU$7:'2023 Particiaption Points'!$IU$191)/10000),ROW(AB17)-ROW($AK$4)+1),"")</f>
        <v>50.009900000000002</v>
      </c>
      <c r="AF17" s="227">
        <f>IF(ROUND(AH17,1)=ROUND(AH16,1),AF16,COUNT($AF$4:AF16)+1)</f>
        <v>14</v>
      </c>
      <c r="AG17" s="1" t="str">
        <f t="array" ref="AG17">IF(AH17&lt;&gt;"",_xlfn.CONCAT(INDEX('2023 Particiaption Points'!$B$7:'2023 Particiaption Points'!$B$191,MATCH(AH17,('2023 Particiaption Points'!$JB$7:'2023 Particiaption Points'!$JB$191+ROW('2023 Particiaption Points'!$JB$7:'2023 Particiaption Points'!$JB$190)/10000),0))," ",INDEX('2023 Particiaption Points'!$A$7:'2023 Particiaption Points'!$A$191,MATCH(AH17,('2023 Particiaption Points'!$JB$7:'2023 Particiaption Points'!$JB$191+ROW('2023 Particiaption Points'!$JB$7:'2023 Particiaption Points'!$JB$190)/10000),0))),"")</f>
        <v>Robert Rehkopf</v>
      </c>
      <c r="AH17" s="138">
        <f t="array" ref="AH17">IF(LARGE(('2023 Particiaption Points'!$JB$7:'2023 Particiaption Points'!$JB$191+ROW('2023 Particiaption Points'!$JB$7:'2023 Particiaption Points'!$JB$191)/10000),ROW(AF17)-ROW($AK$4)+1)&gt;0,LARGE(('2023 Particiaption Points'!$JB$7:'2023 Particiaption Points'!$JB$191+ROW('2023 Particiaption Points'!$JB$7:'2023 Particiaption Points'!$JB$191)/10000),ROW(AF17)-ROW($AK$4)+1),"")</f>
        <v>3650.0088000000001</v>
      </c>
      <c r="AI17" s="179"/>
      <c r="AJ17" s="179"/>
      <c r="AK17" s="227">
        <f>IF(ROUND(AM17,1)=ROUND(AM16,1),AK16,COUNT($AK$4:AK16)+1)</f>
        <v>13</v>
      </c>
      <c r="AL17" s="1" t="str">
        <f t="array" ref="AL17">IF(AM17&lt;&gt;"",_xlfn.CONCAT(INDEX('2022 Particiaption Points'!$B$8:'2022 Particiaption Points'!$B$240,MATCH(AM17,('2022 Particiaption Points'!$IL$8:'2022 Particiaption Points'!$IL$240+ROW('2022 Particiaption Points'!$IL$8:'2022 Particiaption Points'!$IL$239)/10000),0))," ",INDEX('2022 Particiaption Points'!$A$8:'2022 Particiaption Points'!$A$240,MATCH(AM17,('2022 Particiaption Points'!$IL$8:'2022 Particiaption Points'!$IL$240+ROW('2022 Particiaption Points'!$IL$8:'2022 Particiaption Points'!$IL$239)/10000),0))),"")</f>
        <v>Bradley Eskins</v>
      </c>
      <c r="AM17" s="138">
        <f t="array" ref="AM17">IF(LARGE(('2022 Particiaption Points'!$IL$8:'2022 Particiaption Points'!$IL$240+ROW('2022 Particiaption Points'!$IL$8:'2022 Particiaption Points'!$IL$240)/10000),ROW(AK17)-ROW($AK$4)+1)&gt;0,LARGE(('2022 Particiaption Points'!$IL$8:'2022 Particiaption Points'!$IL$240+ROW('2022 Particiaption Points'!$IL$8:'2022 Particiaption Points'!$IL$240)/10000),ROW(AK17)-ROW($AK$4)+1),"")</f>
        <v>60.006900000000002</v>
      </c>
      <c r="AO17" s="227">
        <f>IF(ROUND(AQ17,1)=ROUND(AQ16,1),AO16,COUNT($AO$4:AO16)+1)</f>
        <v>14</v>
      </c>
      <c r="AP17" s="1" t="str">
        <f t="array" ref="AP17">IF(AQ17&lt;&gt;"",_xlfn.CONCAT(INDEX('2022 Particiaption Points'!$B$8:'2022 Particiaption Points'!$B$240,MATCH(AQ17,('2022 Particiaption Points'!$IS$8:'2022 Particiaption Points'!$IS$240+ROW('2022 Particiaption Points'!$IS$8:'2022 Particiaption Points'!$IS$239)/10000),0))," ",INDEX('2022 Particiaption Points'!$A$8:'2022 Particiaption Points'!$A$240,MATCH(AQ17,('2022 Particiaption Points'!$IS$8:'2022 Particiaption Points'!$IS$240+ROW('2022 Particiaption Points'!$IS$8:'2022 Particiaption Points'!$IS$239)/10000),0))),"")</f>
        <v>Bradley Eskins</v>
      </c>
      <c r="AQ17" s="138">
        <f t="array" ref="AQ17">IF(LARGE(('2022 Particiaption Points'!$IS$8:'2022 Particiaption Points'!$IS$240+ROW('2022 Particiaption Points'!$IS$8:'2022 Particiaption Points'!$IS$240)/10000),ROW(AO17)-ROW($AK$4)+1)&gt;0,LARGE(('2022 Particiaption Points'!$IS$8:'2022 Particiaption Points'!$IS$240+ROW('2022 Particiaption Points'!$IS$8:'2022 Particiaption Points'!$IS$240)/10000),ROW(AO17)-ROW($AK$4)+1),"")</f>
        <v>4127.0069000000003</v>
      </c>
      <c r="AR17" s="179"/>
      <c r="AT17" s="227">
        <f>IF(ROUND(AV17,1)=ROUND(AV16,1),AT16,COUNT($AT$4:AT16)+1)</f>
        <v>14</v>
      </c>
      <c r="AU17" s="1" t="str">
        <f t="array" ref="AU17">IF(AV17&lt;&gt;"",_xlfn.CONCAT(INDEX('2021 Particiaption Points'!$B$8:'2021 Particiaption Points'!$B$222,MATCH(AV17,('2021 Particiaption Points'!$HN$8:'2021 Particiaption Points'!$HN$222+ROW('2021 Particiaption Points'!$HN$8:'2021 Particiaption Points'!$HN$221)/10000),0))," ",INDEX('2021 Particiaption Points'!$A$8:'2021 Particiaption Points'!$A$222,MATCH(AV17,('2021 Particiaption Points'!$HN$8:'2021 Particiaption Points'!$HN$222+ROW('2021 Particiaption Points'!$HN$8:'2021 Particiaption Points'!$HN$221)/10000),0))),"")</f>
        <v>Jim Ferguson</v>
      </c>
      <c r="AV17" s="138">
        <f t="array" ref="AV17">IF(LARGE(('2021 Particiaption Points'!$HN$8:'2021 Particiaption Points'!$HN$222+ROW('2021 Particiaption Points'!$HN$8:'2021 Particiaption Points'!$HN$222)/10000),ROW(AT17)-ROW($AK$4)+1)&gt;0,LARGE(('2021 Particiaption Points'!$HN$8:'2021 Particiaption Points'!$HN$222+ROW('2021 Particiaption Points'!$HN$8:'2021 Particiaption Points'!$HN$222)/10000),ROW(AT17)-ROW($AK$4)+1),"")</f>
        <v>79.006600000000006</v>
      </c>
      <c r="AX17" s="227">
        <f>IF(ROUND(AZ17,1)=ROUND(AZ16,1),AX16,COUNT($AX$4:AX16)+1)</f>
        <v>14</v>
      </c>
      <c r="AY17" s="1" t="str">
        <f t="array" ref="AY17">IF(AZ17&lt;&gt;"",_xlfn.CONCAT(INDEX('2021 Particiaption Points'!$B$8:'2021 Particiaption Points'!$B$222,MATCH(AZ17,('2021 Particiaption Points'!$HU$8:'2021 Particiaption Points'!$HU$222+ROW('2021 Particiaption Points'!$HU$8:'2021 Particiaption Points'!$HU$221)/10000),0))," ",INDEX('2021 Particiaption Points'!$A$8:'2021 Particiaption Points'!$A$222,MATCH(AZ17,('2021 Particiaption Points'!$HU$8:'2021 Particiaption Points'!$HU$222+ROW('2021 Particiaption Points'!$HU$8:'2021 Particiaption Points'!$HU$221)/10000),0))),"")</f>
        <v>Tracy Taylor</v>
      </c>
      <c r="AZ17" s="138">
        <f t="array" ref="AZ17">IF(LARGE(('2021 Particiaption Points'!$HU$8:'2021 Particiaption Points'!$HU$222+ROW('2021 Particiaption Points'!$HU$8:'2021 Particiaption Points'!$HU$222)/10000),ROW(AX17)-ROW($AK$4)+1)&gt;0,LARGE(('2021 Particiaption Points'!$HU$8:'2021 Particiaption Points'!$HU$222+ROW('2021 Particiaption Points'!$HU$8:'2021 Particiaption Points'!$HU$222)/10000),ROW(AX17)-ROW($AK$4)+1),"")</f>
        <v>5623.0137999999997</v>
      </c>
    </row>
    <row r="18" spans="4:52">
      <c r="D18" s="227" t="e">
        <f>IF(ROUND(F18,1)=ROUND(F17,1),D17,COUNT(D$4:$L17)+1)</f>
        <v>#REF!</v>
      </c>
      <c r="E18" s="1" t="e" cm="1">
        <f t="array" ref="E18">IF(F18&lt;&gt;"",_xlfn.CONCAT(INDEX('2026 Particiaption Points'!$B$7:'2026 Particiaption Points'!#REF!,MATCH(F18,('2026 Particiaption Points'!$N$7:'2026 Particiaption Points'!#REF!+ROW('2026 Particiaption Points'!$N$7:'2026 Particiaption Points'!#REF!)/10000),0))," ",INDEX('2026 Particiaption Points'!$A$7:'2026 Particiaption Points'!#REF!,MATCH(F18,('2026 Particiaption Points'!$N$7:'2026 Particiaption Points'!#REF!+ROW('2026 Particiaption Points'!$N$7:'2026 Particiaption Points'!#REF!)/10000),0))),"")</f>
        <v>#REF!</v>
      </c>
      <c r="F18" s="138" t="e" cm="1">
        <f t="array" ref="F18">IF(LARGE(('2026 Particiaption Points'!$N$7:'2026 Particiaption Points'!#REF!+ROW('2026 Particiaption Points'!$N$7:'2026 Particiaption Points'!#REF!)/10000),ROW(D18)-ROW($AK$4)+1)&gt;0,LARGE(('2026 Particiaption Points'!$N$7:'2026 Particiaption Points'!#REF!+ROW('2026 Particiaption Points'!$N$7:'2026 Particiaption Points'!#REF!)/10000),ROW(D18)-ROW($AK$4)+1),"")</f>
        <v>#REF!</v>
      </c>
      <c r="H18" s="227" t="e">
        <f>IF(ROUND(J18,1)=ROUND(J17,1),H17,COUNT(H$4:$P17)+1)</f>
        <v>#REF!</v>
      </c>
      <c r="I18" s="1" t="e" cm="1">
        <f t="array" ref="I18">IF(J18&lt;&gt;"",_xlfn.CONCAT(INDEX('2026 Particiaption Points'!$B$7:'2026 Particiaption Points'!#REF!,MATCH(J18,('2026 Particiaption Points'!$U$7:'2026 Particiaption Points'!#REF!+ROW('2026 Particiaption Points'!$U$7:'2026 Particiaption Points'!#REF!)/10000),0))," ",INDEX('2026 Particiaption Points'!$A$7:'2026 Particiaption Points'!#REF!,MATCH(J18,('2026 Particiaption Points'!$U$7:'2026 Particiaption Points'!#REF!+ROW('2026 Particiaption Points'!$U$7:'2026 Particiaption Points'!#REF!)/10000),0))),"")</f>
        <v>#REF!</v>
      </c>
      <c r="J18" s="138" t="e" cm="1">
        <f t="array" ref="J18">IF(LARGE(('2026 Particiaption Points'!$U$7:'2026 Particiaption Points'!#REF!+ROW('2026 Particiaption Points'!$U$7:'2026 Particiaption Points'!#REF!)/10000),ROW(H18)-ROW($AK$4)+1)&gt;0,LARGE(('2026 Particiaption Points'!$U$7:'2026 Particiaption Points'!#REF!+ROW('2026 Particiaption Points'!$U$7:'2026 Particiaption Points'!#REF!)/10000),ROW(H18)-ROW($AK$4)+1),"")</f>
        <v>#REF!</v>
      </c>
      <c r="L18" s="227">
        <f>IF(ROUND(N18,1)=ROUND(N17,1),L17,COUNT(L$4:$L17)+1)</f>
        <v>15</v>
      </c>
      <c r="M18" s="1" t="str" cm="1">
        <f t="array" ref="M18">IF(N18&lt;&gt;"",_xlfn.CONCAT(INDEX('2025 Particiaption Points'!$B$7:'2025 Particiaption Points'!$B$156,MATCH(N18,('2025 Particiaption Points'!$ET$7:'2025 Particiaption Points'!$ET$156+ROW('2025 Particiaption Points'!$ET$7:'2025 Particiaption Points'!$ET$155)/10000),0))," ",INDEX('2025 Particiaption Points'!$A$7:'2025 Particiaption Points'!$A$156,MATCH(N18,('2025 Particiaption Points'!$ET$7:'2025 Particiaption Points'!$ET$156+ROW('2025 Particiaption Points'!$ET$7:'2025 Particiaption Points'!$ET$155)/10000),0))),"")</f>
        <v>Timothy Backus</v>
      </c>
      <c r="N18" s="138" cm="1">
        <f t="array" ref="N18">IF(LARGE(('2025 Particiaption Points'!$ET$7:'2025 Particiaption Points'!$ET$156+ROW('2025 Particiaption Points'!$ET$7:'2025 Particiaption Points'!$ET$156)/10000),ROW(L18)-ROW($AK$4)+1)&gt;0,LARGE(('2025 Particiaption Points'!$ET$7:'2025 Particiaption Points'!$ET$156+ROW('2025 Particiaption Points'!$ET$7:'2025 Particiaption Points'!$ET$156)/10000),ROW(L18)-ROW($AK$4)+1),"")</f>
        <v>35.001199999999997</v>
      </c>
      <c r="P18" s="227">
        <f>IF(ROUND(R18,1)=ROUND(R17,1),P17,COUNT(P$4:$P17)+1)</f>
        <v>15</v>
      </c>
      <c r="Q18" s="1" t="str" cm="1">
        <f t="array" ref="Q18">IF(R18&lt;&gt;"",_xlfn.CONCAT(INDEX('2025 Particiaption Points'!$B$7:'2025 Particiaption Points'!$B$156,MATCH(R18,('2025 Particiaption Points'!$FA$7:'2025 Particiaption Points'!$FA$156+ROW('2025 Particiaption Points'!$FA$7:'2025 Particiaption Points'!$FA$155)/10000),0))," ",INDEX('2025 Particiaption Points'!$A$7:'2025 Particiaption Points'!$A$156,MATCH(R18,('2025 Particiaption Points'!$FA$7:'2025 Particiaption Points'!$FA$156+ROW('2025 Particiaption Points'!$FA$7:'2025 Particiaption Points'!$FA$155)/10000),0))),"")</f>
        <v>Walt Cooper</v>
      </c>
      <c r="R18" s="138" cm="1">
        <f t="array" ref="R18">IF(LARGE(('2025 Particiaption Points'!$FA$7:'2025 Particiaption Points'!$FA$156+ROW('2025 Particiaption Points'!$FA$7:'2025 Particiaption Points'!$FA$156)/10000),ROW(P18)-ROW($AK$4)+1)&gt;0,LARGE(('2025 Particiaption Points'!$FA$7:'2025 Particiaption Points'!$FA$156+ROW('2025 Particiaption Points'!$FA$7:'2025 Particiaption Points'!$FA$156)/10000),ROW(P18)-ROW($AK$4)+1),"")</f>
        <v>2285.0030000000002</v>
      </c>
      <c r="T18" s="227">
        <f>IF(ROUND(V18,1)=ROUND(V17,1),T17,COUNT($T$4:T17)+1)</f>
        <v>15</v>
      </c>
      <c r="U18" s="1" t="str">
        <f t="array" ref="U18">IF(V18&lt;&gt;"",_xlfn.CONCAT(INDEX('2024 Particiaption Points'!$B$7:'2024 Particiaption Points'!$B$149,MATCH(V18,('2024 Particiaption Points'!$ER$7:'2024 Particiaption Points'!$ER$149+ROW('2024 Particiaption Points'!$ER$7:'2024 Particiaption Points'!$ER$148)/10000),0))," ",INDEX('2024 Particiaption Points'!$A$7:'2024 Particiaption Points'!$A$149,MATCH(V18,('2024 Particiaption Points'!$ER$7:'2024 Particiaption Points'!$ER$149+ROW('2024 Particiaption Points'!$ER$7:'2024 Particiaption Points'!$ER$148)/10000),0))),"")</f>
        <v>Dan Benson</v>
      </c>
      <c r="V18" s="138">
        <f t="array" ref="V18">IF(LARGE(('2024 Particiaption Points'!$ER$7:'2024 Particiaption Points'!$ER$149+ROW('2024 Particiaption Points'!$ER$7:'2024 Particiaption Points'!$ER$149)/10000),ROW(T18)-ROW($AK$4)+1)&gt;0,LARGE(('2024 Particiaption Points'!$ER$7:'2024 Particiaption Points'!$ER$149+ROW('2024 Particiaption Points'!$ER$7:'2024 Particiaption Points'!$ER$149)/10000),ROW(T18)-ROW($AK$4)+1),"")</f>
        <v>35.0017</v>
      </c>
      <c r="X18" s="227">
        <f>IF(ROUND(Z18,1)=ROUND(Z17,1),X17,COUNT($X$4:X17)+1)</f>
        <v>15</v>
      </c>
      <c r="Y18" s="1" t="str">
        <f t="array" ref="Y18">IF(Z18&lt;&gt;"",_xlfn.CONCAT(INDEX('2024 Particiaption Points'!$B$7:'2024 Particiaption Points'!$B$149,MATCH(Z18,('2024 Particiaption Points'!$EY$7:'2024 Particiaption Points'!$EY$149+ROW('2024 Particiaption Points'!$EY$7:'2024 Particiaption Points'!$EY$148)/10000),0))," ",INDEX('2024 Particiaption Points'!$A$7:'2024 Particiaption Points'!$A$149,MATCH(Z18,('2024 Particiaption Points'!$EY$7:'2024 Particiaption Points'!$EY$149+ROW('2024 Particiaption Points'!$EY$7:'2024 Particiaption Points'!$EY$148)/10000),0))),"")</f>
        <v>Tracy Taylor</v>
      </c>
      <c r="Z18" s="138">
        <f t="array" ref="Z18">IF(LARGE(('2024 Particiaption Points'!$EY$7:'2024 Particiaption Points'!$EY$149+ROW('2024 Particiaption Points'!$EY$7:'2024 Particiaption Points'!$EY$149)/10000),ROW(X18)-ROW($AK$4)+1)&gt;0,LARGE(('2024 Particiaption Points'!$EY$7:'2024 Particiaption Points'!$EY$149+ROW('2024 Particiaption Points'!$EY$7:'2024 Particiaption Points'!$EY$149)/10000),ROW(X18)-ROW($AK$4)+1),"")</f>
        <v>1768.0078000000001</v>
      </c>
      <c r="AA18" s="179"/>
      <c r="AB18" s="227">
        <f>IF(ROUND(AD18,1)=ROUND(AD17,1),AB17,COUNT($AB$4:AB17)+1)</f>
        <v>15</v>
      </c>
      <c r="AC18" s="1" t="str">
        <f t="array" ref="AC18">IF(AD18&lt;&gt;"",_xlfn.CONCAT(INDEX('2023 Particiaption Points'!$B$7:'2023 Particiaption Points'!$B$191,MATCH(AD18,('2023 Particiaption Points'!$IU$7:'2023 Particiaption Points'!$IU$191+ROW('2023 Particiaption Points'!$IU$7:'2023 Particiaption Points'!$IU$190)/10000),0))," ",INDEX('2023 Particiaption Points'!$A$7:'2023 Particiaption Points'!$A$191,MATCH(AD18,('2023 Particiaption Points'!$IU$7:'2023 Particiaption Points'!$IU$191+ROW('2023 Particiaption Points'!$IU$7:'2023 Particiaption Points'!$IU$190)/10000),0))),"")</f>
        <v>Jim Ferguson</v>
      </c>
      <c r="AD18" s="138">
        <f t="array" ref="AD18">IF(LARGE(('2023 Particiaption Points'!$IU$7:'2023 Particiaption Points'!$IU$191+ROW('2023 Particiaption Points'!$IU$7:'2023 Particiaption Points'!$IU$191)/10000),ROW(AB18)-ROW($AK$4)+1)&gt;0,LARGE(('2023 Particiaption Points'!$IU$7:'2023 Particiaption Points'!$IU$191+ROW('2023 Particiaption Points'!$IU$7:'2023 Particiaption Points'!$IU$191)/10000),ROW(AB18)-ROW($AK$4)+1),"")</f>
        <v>49.005299999999998</v>
      </c>
      <c r="AF18" s="227">
        <f>IF(ROUND(AH18,1)=ROUND(AH17,1),AF17,COUNT($AF$4:AF17)+1)</f>
        <v>15</v>
      </c>
      <c r="AG18" s="1" t="str">
        <f t="array" ref="AG18">IF(AH18&lt;&gt;"",_xlfn.CONCAT(INDEX('2023 Particiaption Points'!$B$7:'2023 Particiaption Points'!$B$191,MATCH(AH18,('2023 Particiaption Points'!$JB$7:'2023 Particiaption Points'!$JB$191+ROW('2023 Particiaption Points'!$JB$7:'2023 Particiaption Points'!$JB$190)/10000),0))," ",INDEX('2023 Particiaption Points'!$A$7:'2023 Particiaption Points'!$A$191,MATCH(AH18,('2023 Particiaption Points'!$JB$7:'2023 Particiaption Points'!$JB$191+ROW('2023 Particiaption Points'!$JB$7:'2023 Particiaption Points'!$JB$190)/10000),0))),"")</f>
        <v>Cathy Coats</v>
      </c>
      <c r="AH18" s="138">
        <f t="array" ref="AH18">IF(LARGE(('2023 Particiaption Points'!$JB$7:'2023 Particiaption Points'!$JB$191+ROW('2023 Particiaption Points'!$JB$7:'2023 Particiaption Points'!$JB$191)/10000),ROW(AF18)-ROW($AK$4)+1)&gt;0,LARGE(('2023 Particiaption Points'!$JB$7:'2023 Particiaption Points'!$JB$191+ROW('2023 Particiaption Points'!$JB$7:'2023 Particiaption Points'!$JB$191)/10000),ROW(AF18)-ROW($AK$4)+1),"")</f>
        <v>3464.0034000000001</v>
      </c>
      <c r="AI18" s="179"/>
      <c r="AJ18" s="179"/>
      <c r="AK18" s="227">
        <f>IF(ROUND(AM18,1)=ROUND(AM17,1),AK17,COUNT($AK$4:AK17)+1)</f>
        <v>13</v>
      </c>
      <c r="AL18" s="1" t="str">
        <f t="array" ref="AL18">IF(AM18&lt;&gt;"",_xlfn.CONCAT(INDEX('2022 Particiaption Points'!$B$8:'2022 Particiaption Points'!$B$240,MATCH(AM18,('2022 Particiaption Points'!$IL$8:'2022 Particiaption Points'!$IL$240+ROW('2022 Particiaption Points'!$IL$8:'2022 Particiaption Points'!$IL$239)/10000),0))," ",INDEX('2022 Particiaption Points'!$A$8:'2022 Particiaption Points'!$A$240,MATCH(AM18,('2022 Particiaption Points'!$IL$8:'2022 Particiaption Points'!$IL$240+ROW('2022 Particiaption Points'!$IL$8:'2022 Particiaption Points'!$IL$239)/10000),0))),"")</f>
        <v>Rick Barbee</v>
      </c>
      <c r="AM18" s="138">
        <f t="array" ref="AM18">IF(LARGE(('2022 Particiaption Points'!$IL$8:'2022 Particiaption Points'!$IL$240+ROW('2022 Particiaption Points'!$IL$8:'2022 Particiaption Points'!$IL$240)/10000),ROW(AK18)-ROW($AK$4)+1)&gt;0,LARGE(('2022 Particiaption Points'!$IL$8:'2022 Particiaption Points'!$IL$240+ROW('2022 Particiaption Points'!$IL$8:'2022 Particiaption Points'!$IL$240)/10000),ROW(AK18)-ROW($AK$4)+1),"")</f>
        <v>60.0015</v>
      </c>
      <c r="AO18" s="227">
        <f>IF(ROUND(AQ18,1)=ROUND(AQ17,1),AO17,COUNT($AO$4:AO17)+1)</f>
        <v>15</v>
      </c>
      <c r="AP18" s="1" t="str">
        <f t="array" ref="AP18">IF(AQ18&lt;&gt;"",_xlfn.CONCAT(INDEX('2022 Particiaption Points'!$B$8:'2022 Particiaption Points'!$B$240,MATCH(AQ18,('2022 Particiaption Points'!$IS$8:'2022 Particiaption Points'!$IS$240+ROW('2022 Particiaption Points'!$IS$8:'2022 Particiaption Points'!$IS$239)/10000),0))," ",INDEX('2022 Particiaption Points'!$A$8:'2022 Particiaption Points'!$A$240,MATCH(AQ18,('2022 Particiaption Points'!$IS$8:'2022 Particiaption Points'!$IS$240+ROW('2022 Particiaption Points'!$IS$8:'2022 Particiaption Points'!$IS$239)/10000),0))),"")</f>
        <v>Rick Barbee</v>
      </c>
      <c r="AQ18" s="138">
        <f t="array" ref="AQ18">IF(LARGE(('2022 Particiaption Points'!$IS$8:'2022 Particiaption Points'!$IS$240+ROW('2022 Particiaption Points'!$IS$8:'2022 Particiaption Points'!$IS$240)/10000),ROW(AO18)-ROW($AK$4)+1)&gt;0,LARGE(('2022 Particiaption Points'!$IS$8:'2022 Particiaption Points'!$IS$240+ROW('2022 Particiaption Points'!$IS$8:'2022 Particiaption Points'!$IS$240)/10000),ROW(AO18)-ROW($AK$4)+1),"")</f>
        <v>3872.0014999999999</v>
      </c>
      <c r="AR18" s="179"/>
      <c r="AT18" s="227">
        <f>IF(ROUND(AV18,1)=ROUND(AV17,1),AT17,COUNT($AT$4:AT17)+1)</f>
        <v>15</v>
      </c>
      <c r="AU18" s="1" t="str">
        <f t="array" ref="AU18">IF(AV18&lt;&gt;"",_xlfn.CONCAT(INDEX('2021 Particiaption Points'!$B$8:'2021 Particiaption Points'!$B$222,MATCH(AV18,('2021 Particiaption Points'!$HN$8:'2021 Particiaption Points'!$HN$222+ROW('2021 Particiaption Points'!$HN$8:'2021 Particiaption Points'!$HN$221)/10000),0))," ",INDEX('2021 Particiaption Points'!$A$8:'2021 Particiaption Points'!$A$222,MATCH(AV18,('2021 Particiaption Points'!$HN$8:'2021 Particiaption Points'!$HN$222+ROW('2021 Particiaption Points'!$HN$8:'2021 Particiaption Points'!$HN$221)/10000),0))),"")</f>
        <v>Dave Stockton</v>
      </c>
      <c r="AV18" s="138">
        <f t="array" ref="AV18">IF(LARGE(('2021 Particiaption Points'!$HN$8:'2021 Particiaption Points'!$HN$222+ROW('2021 Particiaption Points'!$HN$8:'2021 Particiaption Points'!$HN$222)/10000),ROW(AT18)-ROW($AK$4)+1)&gt;0,LARGE(('2021 Particiaption Points'!$HN$8:'2021 Particiaption Points'!$HN$222+ROW('2021 Particiaption Points'!$HN$8:'2021 Particiaption Points'!$HN$222)/10000),ROW(AT18)-ROW($AK$4)+1),"")</f>
        <v>68.013400000000004</v>
      </c>
      <c r="AX18" s="227">
        <f>IF(ROUND(AZ18,1)=ROUND(AZ17,1),AX17,COUNT($AX$4:AX17)+1)</f>
        <v>15</v>
      </c>
      <c r="AY18" s="1" t="str">
        <f t="array" ref="AY18">IF(AZ18&lt;&gt;"",_xlfn.CONCAT(INDEX('2021 Particiaption Points'!$B$8:'2021 Particiaption Points'!$B$222,MATCH(AZ18,('2021 Particiaption Points'!$HU$8:'2021 Particiaption Points'!$HU$222+ROW('2021 Particiaption Points'!$HU$8:'2021 Particiaption Points'!$HU$221)/10000),0))," ",INDEX('2021 Particiaption Points'!$A$8:'2021 Particiaption Points'!$A$222,MATCH(AZ18,('2021 Particiaption Points'!$HU$8:'2021 Particiaption Points'!$HU$222+ROW('2021 Particiaption Points'!$HU$8:'2021 Particiaption Points'!$HU$221)/10000),0))),"")</f>
        <v>Paul Jackson</v>
      </c>
      <c r="AZ18" s="138">
        <f t="array" ref="AZ18">IF(LARGE(('2021 Particiaption Points'!$HU$8:'2021 Particiaption Points'!$HU$222+ROW('2021 Particiaption Points'!$HU$8:'2021 Particiaption Points'!$HU$222)/10000),ROW(AX18)-ROW($AK$4)+1)&gt;0,LARGE(('2021 Particiaption Points'!$HU$8:'2021 Particiaption Points'!$HU$222+ROW('2021 Particiaption Points'!$HU$8:'2021 Particiaption Points'!$HU$222)/10000),ROW(AX18)-ROW($AK$4)+1),"")</f>
        <v>5317.0088999999998</v>
      </c>
    </row>
    <row r="19" spans="4:52">
      <c r="D19" s="227" t="e">
        <f>IF(ROUND(F19,1)=ROUND(F18,1),D18,COUNT(D$4:$L18)+1)</f>
        <v>#REF!</v>
      </c>
      <c r="E19" s="1" t="e" cm="1">
        <f t="array" ref="E19">IF(F19&lt;&gt;"",_xlfn.CONCAT(INDEX('2026 Particiaption Points'!$B$7:'2026 Particiaption Points'!#REF!,MATCH(F19,('2026 Particiaption Points'!$N$7:'2026 Particiaption Points'!#REF!+ROW('2026 Particiaption Points'!$N$7:'2026 Particiaption Points'!#REF!)/10000),0))," ",INDEX('2026 Particiaption Points'!$A$7:'2026 Particiaption Points'!#REF!,MATCH(F19,('2026 Particiaption Points'!$N$7:'2026 Particiaption Points'!#REF!+ROW('2026 Particiaption Points'!$N$7:'2026 Particiaption Points'!#REF!)/10000),0))),"")</f>
        <v>#REF!</v>
      </c>
      <c r="F19" s="138" t="e" cm="1">
        <f t="array" ref="F19">IF(LARGE(('2026 Particiaption Points'!$N$7:'2026 Particiaption Points'!#REF!+ROW('2026 Particiaption Points'!$N$7:'2026 Particiaption Points'!#REF!)/10000),ROW(D19)-ROW($AK$4)+1)&gt;0,LARGE(('2026 Particiaption Points'!$N$7:'2026 Particiaption Points'!#REF!+ROW('2026 Particiaption Points'!$N$7:'2026 Particiaption Points'!#REF!)/10000),ROW(D19)-ROW($AK$4)+1),"")</f>
        <v>#REF!</v>
      </c>
      <c r="H19" s="227" t="e">
        <f>IF(ROUND(J19,1)=ROUND(J18,1),H18,COUNT(H$4:$P18)+1)</f>
        <v>#REF!</v>
      </c>
      <c r="I19" s="1" t="e" cm="1">
        <f t="array" ref="I19">IF(J19&lt;&gt;"",_xlfn.CONCAT(INDEX('2026 Particiaption Points'!$B$7:'2026 Particiaption Points'!#REF!,MATCH(J19,('2026 Particiaption Points'!$U$7:'2026 Particiaption Points'!#REF!+ROW('2026 Particiaption Points'!$U$7:'2026 Particiaption Points'!#REF!)/10000),0))," ",INDEX('2026 Particiaption Points'!$A$7:'2026 Particiaption Points'!#REF!,MATCH(J19,('2026 Particiaption Points'!$U$7:'2026 Particiaption Points'!#REF!+ROW('2026 Particiaption Points'!$U$7:'2026 Particiaption Points'!#REF!)/10000),0))),"")</f>
        <v>#REF!</v>
      </c>
      <c r="J19" s="138" t="e" cm="1">
        <f t="array" ref="J19">IF(LARGE(('2026 Particiaption Points'!$U$7:'2026 Particiaption Points'!#REF!+ROW('2026 Particiaption Points'!$U$7:'2026 Particiaption Points'!#REF!)/10000),ROW(H19)-ROW($AK$4)+1)&gt;0,LARGE(('2026 Particiaption Points'!$U$7:'2026 Particiaption Points'!#REF!+ROW('2026 Particiaption Points'!$U$7:'2026 Particiaption Points'!#REF!)/10000),ROW(H19)-ROW($AK$4)+1),"")</f>
        <v>#REF!</v>
      </c>
      <c r="L19" s="227">
        <f>IF(ROUND(N19,1)=ROUND(N18,1),L18,COUNT(L$4:$L18)+1)</f>
        <v>16</v>
      </c>
      <c r="M19" s="1" t="str" cm="1">
        <f t="array" ref="M19">IF(N19&lt;&gt;"",_xlfn.CONCAT(INDEX('2025 Particiaption Points'!$B$7:'2025 Particiaption Points'!$B$156,MATCH(N19,('2025 Particiaption Points'!$ET$7:'2025 Particiaption Points'!$ET$156+ROW('2025 Particiaption Points'!$ET$7:'2025 Particiaption Points'!$ET$155)/10000),0))," ",INDEX('2025 Particiaption Points'!$A$7:'2025 Particiaption Points'!$A$156,MATCH(N19,('2025 Particiaption Points'!$ET$7:'2025 Particiaption Points'!$ET$156+ROW('2025 Particiaption Points'!$ET$7:'2025 Particiaption Points'!$ET$155)/10000),0))),"")</f>
        <v>David Follmer</v>
      </c>
      <c r="N19" s="138" cm="1">
        <f t="array" ref="N19">IF(LARGE(('2025 Particiaption Points'!$ET$7:'2025 Particiaption Points'!$ET$156+ROW('2025 Particiaption Points'!$ET$7:'2025 Particiaption Points'!$ET$156)/10000),ROW(L19)-ROW($AK$4)+1)&gt;0,LARGE(('2025 Particiaption Points'!$ET$7:'2025 Particiaption Points'!$ET$156+ROW('2025 Particiaption Points'!$ET$7:'2025 Particiaption Points'!$ET$156)/10000),ROW(L19)-ROW($AK$4)+1),"")</f>
        <v>32.004600000000003</v>
      </c>
      <c r="P19" s="227">
        <f>IF(ROUND(R19,1)=ROUND(R18,1),P18,COUNT(P$4:$P18)+1)</f>
        <v>16</v>
      </c>
      <c r="Q19" s="1" t="str" cm="1">
        <f t="array" ref="Q19">IF(R19&lt;&gt;"",_xlfn.CONCAT(INDEX('2025 Particiaption Points'!$B$7:'2025 Particiaption Points'!$B$156,MATCH(R19,('2025 Particiaption Points'!$FA$7:'2025 Particiaption Points'!$FA$156+ROW('2025 Particiaption Points'!$FA$7:'2025 Particiaption Points'!$FA$155)/10000),0))," ",INDEX('2025 Particiaption Points'!$A$7:'2025 Particiaption Points'!$A$156,MATCH(R19,('2025 Particiaption Points'!$FA$7:'2025 Particiaption Points'!$FA$156+ROW('2025 Particiaption Points'!$FA$7:'2025 Particiaption Points'!$FA$155)/10000),0))),"")</f>
        <v>Robert Gantt</v>
      </c>
      <c r="R19" s="138" cm="1">
        <f t="array" ref="R19">IF(LARGE(('2025 Particiaption Points'!$FA$7:'2025 Particiaption Points'!$FA$156+ROW('2025 Particiaption Points'!$FA$7:'2025 Particiaption Points'!$FA$156)/10000),ROW(P19)-ROW($AK$4)+1)&gt;0,LARGE(('2025 Particiaption Points'!$FA$7:'2025 Particiaption Points'!$FA$156+ROW('2025 Particiaption Points'!$FA$7:'2025 Particiaption Points'!$FA$156)/10000),ROW(P19)-ROW($AK$4)+1),"")</f>
        <v>2070.0048000000002</v>
      </c>
      <c r="T19" s="227">
        <f>IF(ROUND(V19,1)=ROUND(V18,1),T18,COUNT($T$4:T18)+1)</f>
        <v>16</v>
      </c>
      <c r="U19" s="1" t="str">
        <f t="array" ref="U19">IF(V19&lt;&gt;"",_xlfn.CONCAT(INDEX('2024 Particiaption Points'!$B$7:'2024 Particiaption Points'!$B$149,MATCH(V19,('2024 Particiaption Points'!$ER$7:'2024 Particiaption Points'!$ER$149+ROW('2024 Particiaption Points'!$ER$7:'2024 Particiaption Points'!$ER$148)/10000),0))," ",INDEX('2024 Particiaption Points'!$A$7:'2024 Particiaption Points'!$A$149,MATCH(V19,('2024 Particiaption Points'!$ER$7:'2024 Particiaption Points'!$ER$149+ROW('2024 Particiaption Points'!$ER$7:'2024 Particiaption Points'!$ER$148)/10000),0))),"")</f>
        <v>Al  Torres</v>
      </c>
      <c r="V19" s="138">
        <f t="array" ref="V19">IF(LARGE(('2024 Particiaption Points'!$ER$7:'2024 Particiaption Points'!$ER$149+ROW('2024 Particiaption Points'!$ER$7:'2024 Particiaption Points'!$ER$149)/10000),ROW(T19)-ROW($AK$4)+1)&gt;0,LARGE(('2024 Particiaption Points'!$ER$7:'2024 Particiaption Points'!$ER$149+ROW('2024 Particiaption Points'!$ER$7:'2024 Particiaption Points'!$ER$149)/10000),ROW(T19)-ROW($AK$4)+1),"")</f>
        <v>33.008000000000003</v>
      </c>
      <c r="X19" s="227">
        <f>IF(ROUND(Z19,1)=ROUND(Z18,1),X18,COUNT($X$4:X18)+1)</f>
        <v>15</v>
      </c>
      <c r="Y19" s="1" t="str">
        <f t="array" ref="Y19">IF(Z19&lt;&gt;"",_xlfn.CONCAT(INDEX('2024 Particiaption Points'!$B$7:'2024 Particiaption Points'!$B$149,MATCH(Z19,('2024 Particiaption Points'!$EY$7:'2024 Particiaption Points'!$EY$149+ROW('2024 Particiaption Points'!$EY$7:'2024 Particiaption Points'!$EY$148)/10000),0))," ",INDEX('2024 Particiaption Points'!$A$7:'2024 Particiaption Points'!$A$149,MATCH(Z19,('2024 Particiaption Points'!$EY$7:'2024 Particiaption Points'!$EY$149+ROW('2024 Particiaption Points'!$EY$7:'2024 Particiaption Points'!$EY$148)/10000),0))),"")</f>
        <v>Christopher Taylor</v>
      </c>
      <c r="Z19" s="138">
        <f t="array" ref="Z19">IF(LARGE(('2024 Particiaption Points'!$EY$7:'2024 Particiaption Points'!$EY$149+ROW('2024 Particiaption Points'!$EY$7:'2024 Particiaption Points'!$EY$149)/10000),ROW(X19)-ROW($AK$4)+1)&gt;0,LARGE(('2024 Particiaption Points'!$EY$7:'2024 Particiaption Points'!$EY$149+ROW('2024 Particiaption Points'!$EY$7:'2024 Particiaption Points'!$EY$149)/10000),ROW(X19)-ROW($AK$4)+1),"")</f>
        <v>1768.0077000000001</v>
      </c>
      <c r="AA19" s="179"/>
      <c r="AB19" s="227">
        <f>IF(ROUND(AD19,1)=ROUND(AD18,1),AB18,COUNT($AB$4:AB18)+1)</f>
        <v>16</v>
      </c>
      <c r="AC19" s="1" t="str">
        <f t="array" ref="AC19">IF(AD19&lt;&gt;"",_xlfn.CONCAT(INDEX('2023 Particiaption Points'!$B$7:'2023 Particiaption Points'!$B$191,MATCH(AD19,('2023 Particiaption Points'!$IU$7:'2023 Particiaption Points'!$IU$191+ROW('2023 Particiaption Points'!$IU$7:'2023 Particiaption Points'!$IU$190)/10000),0))," ",INDEX('2023 Particiaption Points'!$A$7:'2023 Particiaption Points'!$A$191,MATCH(AD19,('2023 Particiaption Points'!$IU$7:'2023 Particiaption Points'!$IU$191+ROW('2023 Particiaption Points'!$IU$7:'2023 Particiaption Points'!$IU$190)/10000),0))),"")</f>
        <v>James Coats</v>
      </c>
      <c r="AD19" s="138">
        <f t="array" ref="AD19">IF(LARGE(('2023 Particiaption Points'!$IU$7:'2023 Particiaption Points'!$IU$191+ROW('2023 Particiaption Points'!$IU$7:'2023 Particiaption Points'!$IU$191)/10000),ROW(AB19)-ROW($AK$4)+1)&gt;0,LARGE(('2023 Particiaption Points'!$IU$7:'2023 Particiaption Points'!$IU$191+ROW('2023 Particiaption Points'!$IU$7:'2023 Particiaption Points'!$IU$191)/10000),ROW(AB19)-ROW($AK$4)+1),"")</f>
        <v>48.003500000000003</v>
      </c>
      <c r="AF19" s="227">
        <f>IF(ROUND(AH19,1)=ROUND(AH18,1),AF18,COUNT($AF$4:AF18)+1)</f>
        <v>16</v>
      </c>
      <c r="AG19" s="1" t="str">
        <f t="array" ref="AG19">IF(AH19&lt;&gt;"",_xlfn.CONCAT(INDEX('2023 Particiaption Points'!$B$7:'2023 Particiaption Points'!$B$191,MATCH(AH19,('2023 Particiaption Points'!$JB$7:'2023 Particiaption Points'!$JB$191+ROW('2023 Particiaption Points'!$JB$7:'2023 Particiaption Points'!$JB$190)/10000),0))," ",INDEX('2023 Particiaption Points'!$A$7:'2023 Particiaption Points'!$A$191,MATCH(AH19,('2023 Particiaption Points'!$JB$7:'2023 Particiaption Points'!$JB$191+ROW('2023 Particiaption Points'!$JB$7:'2023 Particiaption Points'!$JB$190)/10000),0))),"")</f>
        <v>Tracy Taylor</v>
      </c>
      <c r="AH19" s="138">
        <f t="array" ref="AH19">IF(LARGE(('2023 Particiaption Points'!$JB$7:'2023 Particiaption Points'!$JB$191+ROW('2023 Particiaption Points'!$JB$7:'2023 Particiaption Points'!$JB$191)/10000),ROW(AF19)-ROW($AK$4)+1)&gt;0,LARGE(('2023 Particiaption Points'!$JB$7:'2023 Particiaption Points'!$JB$191+ROW('2023 Particiaption Points'!$JB$7:'2023 Particiaption Points'!$JB$191)/10000),ROW(AF19)-ROW($AK$4)+1),"")</f>
        <v>3444.0104000000001</v>
      </c>
      <c r="AI19" s="179"/>
      <c r="AJ19" s="179"/>
      <c r="AK19" s="227">
        <f>IF(ROUND(AM19,1)=ROUND(AM18,1),AK18,COUNT($AK$4:AK18)+1)</f>
        <v>16</v>
      </c>
      <c r="AL19" s="1" t="str">
        <f t="array" ref="AL19">IF(AM19&lt;&gt;"",_xlfn.CONCAT(INDEX('2022 Particiaption Points'!$B$8:'2022 Particiaption Points'!$B$240,MATCH(AM19,('2022 Particiaption Points'!$IL$8:'2022 Particiaption Points'!$IL$240+ROW('2022 Particiaption Points'!$IL$8:'2022 Particiaption Points'!$IL$239)/10000),0))," ",INDEX('2022 Particiaption Points'!$A$8:'2022 Particiaption Points'!$A$240,MATCH(AM19,('2022 Particiaption Points'!$IL$8:'2022 Particiaption Points'!$IL$240+ROW('2022 Particiaption Points'!$IL$8:'2022 Particiaption Points'!$IL$239)/10000),0))),"")</f>
        <v>Jim Tactac</v>
      </c>
      <c r="AM19" s="138">
        <f t="array" ref="AM19">IF(LARGE(('2022 Particiaption Points'!$IL$8:'2022 Particiaption Points'!$IL$240+ROW('2022 Particiaption Points'!$IL$8:'2022 Particiaption Points'!$IL$240)/10000),ROW(AK19)-ROW($AK$4)+1)&gt;0,LARGE(('2022 Particiaption Points'!$IL$8:'2022 Particiaption Points'!$IL$240+ROW('2022 Particiaption Points'!$IL$8:'2022 Particiaption Points'!$IL$240)/10000),ROW(AK19)-ROW($AK$4)+1),"")</f>
        <v>58.015300000000003</v>
      </c>
      <c r="AO19" s="227">
        <f>IF(ROUND(AQ19,1)=ROUND(AQ18,1),AO18,COUNT($AO$4:AO18)+1)</f>
        <v>16</v>
      </c>
      <c r="AP19" s="1" t="str">
        <f t="array" ref="AP19">IF(AQ19&lt;&gt;"",_xlfn.CONCAT(INDEX('2022 Particiaption Points'!$B$8:'2022 Particiaption Points'!$B$240,MATCH(AQ19,('2022 Particiaption Points'!$IS$8:'2022 Particiaption Points'!$IS$240+ROW('2022 Particiaption Points'!$IS$8:'2022 Particiaption Points'!$IS$239)/10000),0))," ",INDEX('2022 Particiaption Points'!$A$8:'2022 Particiaption Points'!$A$240,MATCH(AQ19,('2022 Particiaption Points'!$IS$8:'2022 Particiaption Points'!$IS$240+ROW('2022 Particiaption Points'!$IS$8:'2022 Particiaption Points'!$IS$239)/10000),0))),"")</f>
        <v>Jim Ferguson</v>
      </c>
      <c r="AQ19" s="138">
        <f t="array" ref="AQ19">IF(LARGE(('2022 Particiaption Points'!$IS$8:'2022 Particiaption Points'!$IS$240+ROW('2022 Particiaption Points'!$IS$8:'2022 Particiaption Points'!$IS$240)/10000),ROW(AO19)-ROW($AK$4)+1)&gt;0,LARGE(('2022 Particiaption Points'!$IS$8:'2022 Particiaption Points'!$IS$240+ROW('2022 Particiaption Points'!$IS$8:'2022 Particiaption Points'!$IS$240)/10000),ROW(AO19)-ROW($AK$4)+1),"")</f>
        <v>3611.0074</v>
      </c>
      <c r="AR19" s="179"/>
      <c r="AT19" s="227">
        <f>IF(ROUND(AV19,1)=ROUND(AV18,1),AT18,COUNT($AT$4:AT18)+1)</f>
        <v>16</v>
      </c>
      <c r="AU19" s="1" t="str">
        <f t="array" ref="AU19">IF(AV19&lt;&gt;"",_xlfn.CONCAT(INDEX('2021 Particiaption Points'!$B$8:'2021 Particiaption Points'!$B$222,MATCH(AV19,('2021 Particiaption Points'!$HN$8:'2021 Particiaption Points'!$HN$222+ROW('2021 Particiaption Points'!$HN$8:'2021 Particiaption Points'!$HN$221)/10000),0))," ",INDEX('2021 Particiaption Points'!$A$8:'2021 Particiaption Points'!$A$222,MATCH(AV19,('2021 Particiaption Points'!$HN$8:'2021 Particiaption Points'!$HN$222+ROW('2021 Particiaption Points'!$HN$8:'2021 Particiaption Points'!$HN$221)/10000),0))),"")</f>
        <v>Paul Dunaway</v>
      </c>
      <c r="AV19" s="138">
        <f t="array" ref="AV19">IF(LARGE(('2021 Particiaption Points'!$HN$8:'2021 Particiaption Points'!$HN$222+ROW('2021 Particiaption Points'!$HN$8:'2021 Particiaption Points'!$HN$222)/10000),ROW(AT19)-ROW($AK$4)+1)&gt;0,LARGE(('2021 Particiaption Points'!$HN$8:'2021 Particiaption Points'!$HN$222+ROW('2021 Particiaption Points'!$HN$8:'2021 Particiaption Points'!$HN$222)/10000),ROW(AT19)-ROW($AK$4)+1),"")</f>
        <v>67.005700000000004</v>
      </c>
      <c r="AX19" s="227">
        <f>IF(ROUND(AZ19,1)=ROUND(AZ18,1),AX18,COUNT($AX$4:AX18)+1)</f>
        <v>16</v>
      </c>
      <c r="AY19" s="1" t="str">
        <f t="array" ref="AY19">IF(AZ19&lt;&gt;"",_xlfn.CONCAT(INDEX('2021 Particiaption Points'!$B$8:'2021 Particiaption Points'!$B$222,MATCH(AZ19,('2021 Particiaption Points'!$HU$8:'2021 Particiaption Points'!$HU$222+ROW('2021 Particiaption Points'!$HU$8:'2021 Particiaption Points'!$HU$221)/10000),0))," ",INDEX('2021 Particiaption Points'!$A$8:'2021 Particiaption Points'!$A$222,MATCH(AZ19,('2021 Particiaption Points'!$HU$8:'2021 Particiaption Points'!$HU$222+ROW('2021 Particiaption Points'!$HU$8:'2021 Particiaption Points'!$HU$221)/10000),0))),"")</f>
        <v>Jim Ferguson</v>
      </c>
      <c r="AZ19" s="138">
        <f t="array" ref="AZ19">IF(LARGE(('2021 Particiaption Points'!$HU$8:'2021 Particiaption Points'!$HU$222+ROW('2021 Particiaption Points'!$HU$8:'2021 Particiaption Points'!$HU$222)/10000),ROW(AX19)-ROW($AK$4)+1)&gt;0,LARGE(('2021 Particiaption Points'!$HU$8:'2021 Particiaption Points'!$HU$222+ROW('2021 Particiaption Points'!$HU$8:'2021 Particiaption Points'!$HU$222)/10000),ROW(AX19)-ROW($AK$4)+1),"")</f>
        <v>5305.0065999999997</v>
      </c>
    </row>
    <row r="20" spans="4:52">
      <c r="D20" s="227" t="e">
        <f>IF(ROUND(F20,1)=ROUND(F19,1),D19,COUNT(D$4:$L19)+1)</f>
        <v>#REF!</v>
      </c>
      <c r="E20" s="1" t="e" cm="1">
        <f t="array" ref="E20">IF(F20&lt;&gt;"",_xlfn.CONCAT(INDEX('2026 Particiaption Points'!$B$7:'2026 Particiaption Points'!#REF!,MATCH(F20,('2026 Particiaption Points'!$N$7:'2026 Particiaption Points'!#REF!+ROW('2026 Particiaption Points'!$N$7:'2026 Particiaption Points'!#REF!)/10000),0))," ",INDEX('2026 Particiaption Points'!$A$7:'2026 Particiaption Points'!#REF!,MATCH(F20,('2026 Particiaption Points'!$N$7:'2026 Particiaption Points'!#REF!+ROW('2026 Particiaption Points'!$N$7:'2026 Particiaption Points'!#REF!)/10000),0))),"")</f>
        <v>#REF!</v>
      </c>
      <c r="F20" s="138" t="e" cm="1">
        <f t="array" ref="F20">IF(LARGE(('2026 Particiaption Points'!$N$7:'2026 Particiaption Points'!#REF!+ROW('2026 Particiaption Points'!$N$7:'2026 Particiaption Points'!#REF!)/10000),ROW(D20)-ROW($AK$4)+1)&gt;0,LARGE(('2026 Particiaption Points'!$N$7:'2026 Particiaption Points'!#REF!+ROW('2026 Particiaption Points'!$N$7:'2026 Particiaption Points'!#REF!)/10000),ROW(D20)-ROW($AK$4)+1),"")</f>
        <v>#REF!</v>
      </c>
      <c r="H20" s="227" t="e">
        <f>IF(ROUND(J20,1)=ROUND(J19,1),H19,COUNT(H$4:$P19)+1)</f>
        <v>#REF!</v>
      </c>
      <c r="I20" s="1" t="e" cm="1">
        <f t="array" ref="I20">IF(J20&lt;&gt;"",_xlfn.CONCAT(INDEX('2026 Particiaption Points'!$B$7:'2026 Particiaption Points'!#REF!,MATCH(J20,('2026 Particiaption Points'!$U$7:'2026 Particiaption Points'!#REF!+ROW('2026 Particiaption Points'!$U$7:'2026 Particiaption Points'!#REF!)/10000),0))," ",INDEX('2026 Particiaption Points'!$A$7:'2026 Particiaption Points'!#REF!,MATCH(J20,('2026 Particiaption Points'!$U$7:'2026 Particiaption Points'!#REF!+ROW('2026 Particiaption Points'!$U$7:'2026 Particiaption Points'!#REF!)/10000),0))),"")</f>
        <v>#REF!</v>
      </c>
      <c r="J20" s="138" t="e" cm="1">
        <f t="array" ref="J20">IF(LARGE(('2026 Particiaption Points'!$U$7:'2026 Particiaption Points'!#REF!+ROW('2026 Particiaption Points'!$U$7:'2026 Particiaption Points'!#REF!)/10000),ROW(H20)-ROW($AK$4)+1)&gt;0,LARGE(('2026 Particiaption Points'!$U$7:'2026 Particiaption Points'!#REF!+ROW('2026 Particiaption Points'!$U$7:'2026 Particiaption Points'!#REF!)/10000),ROW(H20)-ROW($AK$4)+1),"")</f>
        <v>#REF!</v>
      </c>
      <c r="L20" s="227">
        <f>IF(ROUND(N20,1)=ROUND(N19,1),L19,COUNT(L$4:$L19)+1)</f>
        <v>17</v>
      </c>
      <c r="M20" s="1" t="str" cm="1">
        <f t="array" ref="M20">IF(N20&lt;&gt;"",_xlfn.CONCAT(INDEX('2025 Particiaption Points'!$B$7:'2025 Particiaption Points'!$B$156,MATCH(N20,('2025 Particiaption Points'!$ET$7:'2025 Particiaption Points'!$ET$156+ROW('2025 Particiaption Points'!$ET$7:'2025 Particiaption Points'!$ET$155)/10000),0))," ",INDEX('2025 Particiaption Points'!$A$7:'2025 Particiaption Points'!$A$156,MATCH(N20,('2025 Particiaption Points'!$ET$7:'2025 Particiaption Points'!$ET$156+ROW('2025 Particiaption Points'!$ET$7:'2025 Particiaption Points'!$ET$155)/10000),0))),"")</f>
        <v>Tim Mitchell</v>
      </c>
      <c r="N20" s="138" cm="1">
        <f t="array" ref="N20">IF(LARGE(('2025 Particiaption Points'!$ET$7:'2025 Particiaption Points'!$ET$156+ROW('2025 Particiaption Points'!$ET$7:'2025 Particiaption Points'!$ET$156)/10000),ROW(L20)-ROW($AK$4)+1)&gt;0,LARGE(('2025 Particiaption Points'!$ET$7:'2025 Particiaption Points'!$ET$156+ROW('2025 Particiaption Points'!$ET$7:'2025 Particiaption Points'!$ET$156)/10000),ROW(L20)-ROW($AK$4)+1),"")</f>
        <v>29.006499999999999</v>
      </c>
      <c r="P20" s="227">
        <f>IF(ROUND(R20,1)=ROUND(R19,1),P19,COUNT(P$4:$P19)+1)</f>
        <v>17</v>
      </c>
      <c r="Q20" s="1" t="str" cm="1">
        <f t="array" ref="Q20">IF(R20&lt;&gt;"",_xlfn.CONCAT(INDEX('2025 Particiaption Points'!$B$7:'2025 Particiaption Points'!$B$156,MATCH(R20,('2025 Particiaption Points'!$FA$7:'2025 Particiaption Points'!$FA$156+ROW('2025 Particiaption Points'!$FA$7:'2025 Particiaption Points'!$FA$155)/10000),0))," ",INDEX('2025 Particiaption Points'!$A$7:'2025 Particiaption Points'!$A$156,MATCH(R20,('2025 Particiaption Points'!$FA$7:'2025 Particiaption Points'!$FA$156+ROW('2025 Particiaption Points'!$FA$7:'2025 Particiaption Points'!$FA$155)/10000),0))),"")</f>
        <v>Jim Tactac</v>
      </c>
      <c r="R20" s="138" cm="1">
        <f t="array" ref="R20">IF(LARGE(('2025 Particiaption Points'!$FA$7:'2025 Particiaption Points'!$FA$156+ROW('2025 Particiaption Points'!$FA$7:'2025 Particiaption Points'!$FA$156)/10000),ROW(P20)-ROW($AK$4)+1)&gt;0,LARGE(('2025 Particiaption Points'!$FA$7:'2025 Particiaption Points'!$FA$156+ROW('2025 Particiaption Points'!$FA$7:'2025 Particiaption Points'!$FA$156)/10000),ROW(P20)-ROW($AK$4)+1),"")</f>
        <v>1969.0083999999999</v>
      </c>
      <c r="T20" s="227">
        <f>IF(ROUND(V20,1)=ROUND(V19,1),T19,COUNT($T$4:T19)+1)</f>
        <v>16</v>
      </c>
      <c r="U20" s="1" t="str">
        <f t="array" ref="U20">IF(V20&lt;&gt;"",_xlfn.CONCAT(INDEX('2024 Particiaption Points'!$B$7:'2024 Particiaption Points'!$B$149,MATCH(V20,('2024 Particiaption Points'!$ER$7:'2024 Particiaption Points'!$ER$149+ROW('2024 Particiaption Points'!$ER$7:'2024 Particiaption Points'!$ER$148)/10000),0))," ",INDEX('2024 Particiaption Points'!$A$7:'2024 Particiaption Points'!$A$149,MATCH(V20,('2024 Particiaption Points'!$ER$7:'2024 Particiaption Points'!$ER$149+ROW('2024 Particiaption Points'!$ER$7:'2024 Particiaption Points'!$ER$148)/10000),0))),"")</f>
        <v xml:space="preserve">Daniel Jackson </v>
      </c>
      <c r="V20" s="138">
        <f t="array" ref="V20">IF(LARGE(('2024 Particiaption Points'!$ER$7:'2024 Particiaption Points'!$ER$149+ROW('2024 Particiaption Points'!$ER$7:'2024 Particiaption Points'!$ER$149)/10000),ROW(T20)-ROW($AK$4)+1)&gt;0,LARGE(('2024 Particiaption Points'!$ER$7:'2024 Particiaption Points'!$ER$149+ROW('2024 Particiaption Points'!$ER$7:'2024 Particiaption Points'!$ER$149)/10000),ROW(T20)-ROW($AK$4)+1),"")</f>
        <v>33.005000000000003</v>
      </c>
      <c r="X20" s="227">
        <f>IF(ROUND(Z20,1)=ROUND(Z19,1),X19,COUNT($X$4:X19)+1)</f>
        <v>17</v>
      </c>
      <c r="Y20" s="1" t="str">
        <f t="array" ref="Y20">IF(Z20&lt;&gt;"",_xlfn.CONCAT(INDEX('2024 Particiaption Points'!$B$7:'2024 Particiaption Points'!$B$149,MATCH(Z20,('2024 Particiaption Points'!$EY$7:'2024 Particiaption Points'!$EY$149+ROW('2024 Particiaption Points'!$EY$7:'2024 Particiaption Points'!$EY$148)/10000),0))," ",INDEX('2024 Particiaption Points'!$A$7:'2024 Particiaption Points'!$A$149,MATCH(Z20,('2024 Particiaption Points'!$EY$7:'2024 Particiaption Points'!$EY$149+ROW('2024 Particiaption Points'!$EY$7:'2024 Particiaption Points'!$EY$148)/10000),0))),"")</f>
        <v>Melissa Eskins</v>
      </c>
      <c r="Z20" s="138">
        <f t="array" ref="Z20">IF(LARGE(('2024 Particiaption Points'!$EY$7:'2024 Particiaption Points'!$EY$149+ROW('2024 Particiaption Points'!$EY$7:'2024 Particiaption Points'!$EY$149)/10000),ROW(X20)-ROW($AK$4)+1)&gt;0,LARGE(('2024 Particiaption Points'!$EY$7:'2024 Particiaption Points'!$EY$149+ROW('2024 Particiaption Points'!$EY$7:'2024 Particiaption Points'!$EY$149)/10000),ROW(X20)-ROW($AK$4)+1),"")</f>
        <v>1668.0036</v>
      </c>
      <c r="AA20" s="179"/>
      <c r="AB20" s="227">
        <f>IF(ROUND(AD20,1)=ROUND(AD19,1),AB19,COUNT($AB$4:AB19)+1)</f>
        <v>16</v>
      </c>
      <c r="AC20" s="1" t="str">
        <f t="array" ref="AC20">IF(AD20&lt;&gt;"",_xlfn.CONCAT(INDEX('2023 Particiaption Points'!$B$7:'2023 Particiaption Points'!$B$191,MATCH(AD20,('2023 Particiaption Points'!$IU$7:'2023 Particiaption Points'!$IU$191+ROW('2023 Particiaption Points'!$IU$7:'2023 Particiaption Points'!$IU$190)/10000),0))," ",INDEX('2023 Particiaption Points'!$A$7:'2023 Particiaption Points'!$A$191,MATCH(AD20,('2023 Particiaption Points'!$IU$7:'2023 Particiaption Points'!$IU$191+ROW('2023 Particiaption Points'!$IU$7:'2023 Particiaption Points'!$IU$190)/10000),0))),"")</f>
        <v>Bill Clemmons</v>
      </c>
      <c r="AD20" s="138">
        <f t="array" ref="AD20">IF(LARGE(('2023 Particiaption Points'!$IU$7:'2023 Particiaption Points'!$IU$191+ROW('2023 Particiaption Points'!$IU$7:'2023 Particiaption Points'!$IU$191)/10000),ROW(AB20)-ROW($AK$4)+1)&gt;0,LARGE(('2023 Particiaption Points'!$IU$7:'2023 Particiaption Points'!$IU$191+ROW('2023 Particiaption Points'!$IU$7:'2023 Particiaption Points'!$IU$191)/10000),ROW(AB20)-ROW($AK$4)+1),"")</f>
        <v>48.003300000000003</v>
      </c>
      <c r="AF20" s="227">
        <f>IF(ROUND(AH20,1)=ROUND(AH19,1),AF19,COUNT($AF$4:AF19)+1)</f>
        <v>16</v>
      </c>
      <c r="AG20" s="1" t="str">
        <f t="array" ref="AG20">IF(AH20&lt;&gt;"",_xlfn.CONCAT(INDEX('2023 Particiaption Points'!$B$7:'2023 Particiaption Points'!$B$191,MATCH(AH20,('2023 Particiaption Points'!$JB$7:'2023 Particiaption Points'!$JB$191+ROW('2023 Particiaption Points'!$JB$7:'2023 Particiaption Points'!$JB$190)/10000),0))," ",INDEX('2023 Particiaption Points'!$A$7:'2023 Particiaption Points'!$A$191,MATCH(AH20,('2023 Particiaption Points'!$JB$7:'2023 Particiaption Points'!$JB$191+ROW('2023 Particiaption Points'!$JB$7:'2023 Particiaption Points'!$JB$190)/10000),0))),"")</f>
        <v>Christopher Taylor</v>
      </c>
      <c r="AH20" s="138">
        <f t="array" ref="AH20">IF(LARGE(('2023 Particiaption Points'!$JB$7:'2023 Particiaption Points'!$JB$191+ROW('2023 Particiaption Points'!$JB$7:'2023 Particiaption Points'!$JB$191)/10000),ROW(AF20)-ROW($AK$4)+1)&gt;0,LARGE(('2023 Particiaption Points'!$JB$7:'2023 Particiaption Points'!$JB$191+ROW('2023 Particiaption Points'!$JB$7:'2023 Particiaption Points'!$JB$191)/10000),ROW(AF20)-ROW($AK$4)+1),"")</f>
        <v>3444.0102999999999</v>
      </c>
      <c r="AI20" s="179"/>
      <c r="AJ20" s="179"/>
      <c r="AK20" s="227">
        <f>IF(ROUND(AM20,1)=ROUND(AM19,1),AK19,COUNT($AK$4:AK19)+1)</f>
        <v>17</v>
      </c>
      <c r="AL20" s="1" t="str">
        <f t="array" ref="AL20">IF(AM20&lt;&gt;"",_xlfn.CONCAT(INDEX('2022 Particiaption Points'!$B$8:'2022 Particiaption Points'!$B$240,MATCH(AM20,('2022 Particiaption Points'!$IL$8:'2022 Particiaption Points'!$IL$240+ROW('2022 Particiaption Points'!$IL$8:'2022 Particiaption Points'!$IL$239)/10000),0))," ",INDEX('2022 Particiaption Points'!$A$8:'2022 Particiaption Points'!$A$240,MATCH(AM20,('2022 Particiaption Points'!$IL$8:'2022 Particiaption Points'!$IL$240+ROW('2022 Particiaption Points'!$IL$8:'2022 Particiaption Points'!$IL$239)/10000),0))),"")</f>
        <v>Dan Benson</v>
      </c>
      <c r="AM20" s="138">
        <f t="array" ref="AM20">IF(LARGE(('2022 Particiaption Points'!$IL$8:'2022 Particiaption Points'!$IL$240+ROW('2022 Particiaption Points'!$IL$8:'2022 Particiaption Points'!$IL$240)/10000),ROW(AK20)-ROW($AK$4)+1)&gt;0,LARGE(('2022 Particiaption Points'!$IL$8:'2022 Particiaption Points'!$IL$240+ROW('2022 Particiaption Points'!$IL$8:'2022 Particiaption Points'!$IL$240)/10000),ROW(AK20)-ROW($AK$4)+1),"")</f>
        <v>55.002400000000002</v>
      </c>
      <c r="AO20" s="227">
        <f>IF(ROUND(AQ20,1)=ROUND(AQ19,1),AO19,COUNT($AO$4:AO19)+1)</f>
        <v>17</v>
      </c>
      <c r="AP20" s="1" t="str">
        <f t="array" ref="AP20">IF(AQ20&lt;&gt;"",_xlfn.CONCAT(INDEX('2022 Particiaption Points'!$B$8:'2022 Particiaption Points'!$B$240,MATCH(AQ20,('2022 Particiaption Points'!$IS$8:'2022 Particiaption Points'!$IS$240+ROW('2022 Particiaption Points'!$IS$8:'2022 Particiaption Points'!$IS$239)/10000),0))," ",INDEX('2022 Particiaption Points'!$A$8:'2022 Particiaption Points'!$A$240,MATCH(AQ20,('2022 Particiaption Points'!$IS$8:'2022 Particiaption Points'!$IS$240+ROW('2022 Particiaption Points'!$IS$8:'2022 Particiaption Points'!$IS$239)/10000),0))),"")</f>
        <v xml:space="preserve">Daniel Jackson </v>
      </c>
      <c r="AQ20" s="138">
        <f t="array" ref="AQ20">IF(LARGE(('2022 Particiaption Points'!$IS$8:'2022 Particiaption Points'!$IS$240+ROW('2022 Particiaption Points'!$IS$8:'2022 Particiaption Points'!$IS$240)/10000),ROW(AO20)-ROW($AK$4)+1)&gt;0,LARGE(('2022 Particiaption Points'!$IS$8:'2022 Particiaption Points'!$IS$240+ROW('2022 Particiaption Points'!$IS$8:'2022 Particiaption Points'!$IS$240)/10000),ROW(AO20)-ROW($AK$4)+1),"")</f>
        <v>3409.0102000000002</v>
      </c>
      <c r="AR20" s="179"/>
      <c r="AT20" s="227">
        <f>IF(ROUND(AV20,1)=ROUND(AV19,1),AT19,COUNT($AT$4:AT19)+1)</f>
        <v>17</v>
      </c>
      <c r="AU20" s="1" t="str">
        <f t="array" ref="AU20">IF(AV20&lt;&gt;"",_xlfn.CONCAT(INDEX('2021 Particiaption Points'!$B$8:'2021 Particiaption Points'!$B$222,MATCH(AV20,('2021 Particiaption Points'!$HN$8:'2021 Particiaption Points'!$HN$222+ROW('2021 Particiaption Points'!$HN$8:'2021 Particiaption Points'!$HN$221)/10000),0))," ",INDEX('2021 Particiaption Points'!$A$8:'2021 Particiaption Points'!$A$222,MATCH(AV20,('2021 Particiaption Points'!$HN$8:'2021 Particiaption Points'!$HN$222+ROW('2021 Particiaption Points'!$HN$8:'2021 Particiaption Points'!$HN$221)/10000),0))),"")</f>
        <v>Robert Gantt</v>
      </c>
      <c r="AV20" s="138">
        <f t="array" ref="AV20">IF(LARGE(('2021 Particiaption Points'!$HN$8:'2021 Particiaption Points'!$HN$222+ROW('2021 Particiaption Points'!$HN$8:'2021 Particiaption Points'!$HN$222)/10000),ROW(AT20)-ROW($AK$4)+1)&gt;0,LARGE(('2021 Particiaption Points'!$HN$8:'2021 Particiaption Points'!$HN$222+ROW('2021 Particiaption Points'!$HN$8:'2021 Particiaption Points'!$HN$222)/10000),ROW(AT20)-ROW($AK$4)+1),"")</f>
        <v>64.007199999999997</v>
      </c>
      <c r="AX20" s="227">
        <f>IF(ROUND(AZ20,1)=ROUND(AZ19,1),AX19,COUNT($AX$4:AX19)+1)</f>
        <v>17</v>
      </c>
      <c r="AY20" s="1" t="str">
        <f t="array" ref="AY20">IF(AZ20&lt;&gt;"",_xlfn.CONCAT(INDEX('2021 Particiaption Points'!$B$8:'2021 Particiaption Points'!$B$222,MATCH(AZ20,('2021 Particiaption Points'!$HU$8:'2021 Particiaption Points'!$HU$222+ROW('2021 Particiaption Points'!$HU$8:'2021 Particiaption Points'!$HU$221)/10000),0))," ",INDEX('2021 Particiaption Points'!$A$8:'2021 Particiaption Points'!$A$222,MATCH(AZ20,('2021 Particiaption Points'!$HU$8:'2021 Particiaption Points'!$HU$222+ROW('2021 Particiaption Points'!$HU$8:'2021 Particiaption Points'!$HU$221)/10000),0))),"")</f>
        <v>Dave Stockton</v>
      </c>
      <c r="AZ20" s="138">
        <f t="array" ref="AZ20">IF(LARGE(('2021 Particiaption Points'!$HU$8:'2021 Particiaption Points'!$HU$222+ROW('2021 Particiaption Points'!$HU$8:'2021 Particiaption Points'!$HU$222)/10000),ROW(AX20)-ROW($AK$4)+1)&gt;0,LARGE(('2021 Particiaption Points'!$HU$8:'2021 Particiaption Points'!$HU$222+ROW('2021 Particiaption Points'!$HU$8:'2021 Particiaption Points'!$HU$222)/10000),ROW(AX20)-ROW($AK$4)+1),"")</f>
        <v>4875.0133999999998</v>
      </c>
    </row>
    <row r="21" spans="4:52">
      <c r="D21" s="227" t="e">
        <f>IF(ROUND(F21,1)=ROUND(F20,1),D20,COUNT(D$4:$L20)+1)</f>
        <v>#REF!</v>
      </c>
      <c r="E21" s="1" t="e" cm="1">
        <f t="array" ref="E21">IF(F21&lt;&gt;"",_xlfn.CONCAT(INDEX('2026 Particiaption Points'!$B$7:'2026 Particiaption Points'!#REF!,MATCH(F21,('2026 Particiaption Points'!$N$7:'2026 Particiaption Points'!#REF!+ROW('2026 Particiaption Points'!$N$7:'2026 Particiaption Points'!#REF!)/10000),0))," ",INDEX('2026 Particiaption Points'!$A$7:'2026 Particiaption Points'!#REF!,MATCH(F21,('2026 Particiaption Points'!$N$7:'2026 Particiaption Points'!#REF!+ROW('2026 Particiaption Points'!$N$7:'2026 Particiaption Points'!#REF!)/10000),0))),"")</f>
        <v>#REF!</v>
      </c>
      <c r="F21" s="138" t="e" cm="1">
        <f t="array" ref="F21">IF(LARGE(('2026 Particiaption Points'!$N$7:'2026 Particiaption Points'!#REF!+ROW('2026 Particiaption Points'!$N$7:'2026 Particiaption Points'!#REF!)/10000),ROW(D21)-ROW($AK$4)+1)&gt;0,LARGE(('2026 Particiaption Points'!$N$7:'2026 Particiaption Points'!#REF!+ROW('2026 Particiaption Points'!$N$7:'2026 Particiaption Points'!#REF!)/10000),ROW(D21)-ROW($AK$4)+1),"")</f>
        <v>#REF!</v>
      </c>
      <c r="H21" s="227" t="e">
        <f>IF(ROUND(J21,1)=ROUND(J20,1),H20,COUNT(H$4:$P20)+1)</f>
        <v>#REF!</v>
      </c>
      <c r="I21" s="1" t="e" cm="1">
        <f t="array" ref="I21">IF(J21&lt;&gt;"",_xlfn.CONCAT(INDEX('2026 Particiaption Points'!$B$7:'2026 Particiaption Points'!#REF!,MATCH(J21,('2026 Particiaption Points'!$U$7:'2026 Particiaption Points'!#REF!+ROW('2026 Particiaption Points'!$U$7:'2026 Particiaption Points'!#REF!)/10000),0))," ",INDEX('2026 Particiaption Points'!$A$7:'2026 Particiaption Points'!#REF!,MATCH(J21,('2026 Particiaption Points'!$U$7:'2026 Particiaption Points'!#REF!+ROW('2026 Particiaption Points'!$U$7:'2026 Particiaption Points'!#REF!)/10000),0))),"")</f>
        <v>#REF!</v>
      </c>
      <c r="J21" s="138" t="e" cm="1">
        <f t="array" ref="J21">IF(LARGE(('2026 Particiaption Points'!$U$7:'2026 Particiaption Points'!#REF!+ROW('2026 Particiaption Points'!$U$7:'2026 Particiaption Points'!#REF!)/10000),ROW(H21)-ROW($AK$4)+1)&gt;0,LARGE(('2026 Particiaption Points'!$U$7:'2026 Particiaption Points'!#REF!+ROW('2026 Particiaption Points'!$U$7:'2026 Particiaption Points'!#REF!)/10000),ROW(H21)-ROW($AK$4)+1),"")</f>
        <v>#REF!</v>
      </c>
      <c r="L21" s="227">
        <f>IF(ROUND(N21,1)=ROUND(N20,1),L20,COUNT(L$4:$L20)+1)</f>
        <v>18</v>
      </c>
      <c r="M21" s="1" t="str" cm="1">
        <f t="array" ref="M21">IF(N21&lt;&gt;"",_xlfn.CONCAT(INDEX('2025 Particiaption Points'!$B$7:'2025 Particiaption Points'!$B$156,MATCH(N21,('2025 Particiaption Points'!$ET$7:'2025 Particiaption Points'!$ET$156+ROW('2025 Particiaption Points'!$ET$7:'2025 Particiaption Points'!$ET$155)/10000),0))," ",INDEX('2025 Particiaption Points'!$A$7:'2025 Particiaption Points'!$A$156,MATCH(N21,('2025 Particiaption Points'!$ET$7:'2025 Particiaption Points'!$ET$156+ROW('2025 Particiaption Points'!$ET$7:'2025 Particiaption Points'!$ET$155)/10000),0))),"")</f>
        <v>Carol Tactac</v>
      </c>
      <c r="N21" s="138" cm="1">
        <f t="array" ref="N21">IF(LARGE(('2025 Particiaption Points'!$ET$7:'2025 Particiaption Points'!$ET$156+ROW('2025 Particiaption Points'!$ET$7:'2025 Particiaption Points'!$ET$156)/10000),ROW(L21)-ROW($AK$4)+1)&gt;0,LARGE(('2025 Particiaption Points'!$ET$7:'2025 Particiaption Points'!$ET$156+ROW('2025 Particiaption Points'!$ET$7:'2025 Particiaption Points'!$ET$156)/10000),ROW(L21)-ROW($AK$4)+1),"")</f>
        <v>25.008299999999998</v>
      </c>
      <c r="P21" s="227">
        <f>IF(ROUND(R21,1)=ROUND(R20,1),P20,COUNT(P$4:$P20)+1)</f>
        <v>18</v>
      </c>
      <c r="Q21" s="1" t="str" cm="1">
        <f t="array" ref="Q21">IF(R21&lt;&gt;"",_xlfn.CONCAT(INDEX('2025 Particiaption Points'!$B$7:'2025 Particiaption Points'!$B$156,MATCH(R21,('2025 Particiaption Points'!$FA$7:'2025 Particiaption Points'!$FA$156+ROW('2025 Particiaption Points'!$FA$7:'2025 Particiaption Points'!$FA$155)/10000),0))," ",INDEX('2025 Particiaption Points'!$A$7:'2025 Particiaption Points'!$A$156,MATCH(R21,('2025 Particiaption Points'!$FA$7:'2025 Particiaption Points'!$FA$156+ROW('2025 Particiaption Points'!$FA$7:'2025 Particiaption Points'!$FA$155)/10000),0))),"")</f>
        <v>Mike Duncan</v>
      </c>
      <c r="R21" s="138" cm="1">
        <f t="array" ref="R21">IF(LARGE(('2025 Particiaption Points'!$FA$7:'2025 Particiaption Points'!$FA$156+ROW('2025 Particiaption Points'!$FA$7:'2025 Particiaption Points'!$FA$156)/10000),ROW(P21)-ROW($AK$4)+1)&gt;0,LARGE(('2025 Particiaption Points'!$FA$7:'2025 Particiaption Points'!$FA$156+ROW('2025 Particiaption Points'!$FA$7:'2025 Particiaption Points'!$FA$156)/10000),ROW(P21)-ROW($AK$4)+1),"")</f>
        <v>1865.0038</v>
      </c>
      <c r="T21" s="227">
        <f>IF(ROUND(V21,1)=ROUND(V20,1),T20,COUNT($T$4:T20)+1)</f>
        <v>18</v>
      </c>
      <c r="U21" s="1" t="str">
        <f t="array" ref="U21">IF(V21&lt;&gt;"",_xlfn.CONCAT(INDEX('2024 Particiaption Points'!$B$7:'2024 Particiaption Points'!$B$149,MATCH(V21,('2024 Particiaption Points'!$ER$7:'2024 Particiaption Points'!$ER$149+ROW('2024 Particiaption Points'!$ER$7:'2024 Particiaption Points'!$ER$148)/10000),0))," ",INDEX('2024 Particiaption Points'!$A$7:'2024 Particiaption Points'!$A$149,MATCH(V21,('2024 Particiaption Points'!$ER$7:'2024 Particiaption Points'!$ER$149+ROW('2024 Particiaption Points'!$ER$7:'2024 Particiaption Points'!$ER$148)/10000),0))),"")</f>
        <v>Christopher Taylor</v>
      </c>
      <c r="V21" s="138">
        <f t="array" ref="V21">IF(LARGE(('2024 Particiaption Points'!$ER$7:'2024 Particiaption Points'!$ER$149+ROW('2024 Particiaption Points'!$ER$7:'2024 Particiaption Points'!$ER$149)/10000),ROW(T21)-ROW($AK$4)+1)&gt;0,LARGE(('2024 Particiaption Points'!$ER$7:'2024 Particiaption Points'!$ER$149+ROW('2024 Particiaption Points'!$ER$7:'2024 Particiaption Points'!$ER$149)/10000),ROW(T21)-ROW($AK$4)+1),"")</f>
        <v>32.0077</v>
      </c>
      <c r="X21" s="227">
        <f>IF(ROUND(Z21,1)=ROUND(Z20,1),X20,COUNT($X$4:X20)+1)</f>
        <v>18</v>
      </c>
      <c r="Y21" s="1" t="str">
        <f t="array" ref="Y21">IF(Z21&lt;&gt;"",_xlfn.CONCAT(INDEX('2024 Particiaption Points'!$B$7:'2024 Particiaption Points'!$B$149,MATCH(Z21,('2024 Particiaption Points'!$EY$7:'2024 Particiaption Points'!$EY$149+ROW('2024 Particiaption Points'!$EY$7:'2024 Particiaption Points'!$EY$148)/10000),0))," ",INDEX('2024 Particiaption Points'!$A$7:'2024 Particiaption Points'!$A$149,MATCH(Z21,('2024 Particiaption Points'!$EY$7:'2024 Particiaption Points'!$EY$149+ROW('2024 Particiaption Points'!$EY$7:'2024 Particiaption Points'!$EY$148)/10000),0))),"")</f>
        <v>Tim Mitchell</v>
      </c>
      <c r="Z21" s="138">
        <f t="array" ref="Z21">IF(LARGE(('2024 Particiaption Points'!$EY$7:'2024 Particiaption Points'!$EY$149+ROW('2024 Particiaption Points'!$EY$7:'2024 Particiaption Points'!$EY$149)/10000),ROW(X21)-ROW($AK$4)+1)&gt;0,LARGE(('2024 Particiaption Points'!$EY$7:'2024 Particiaption Points'!$EY$149+ROW('2024 Particiaption Points'!$EY$7:'2024 Particiaption Points'!$EY$149)/10000),ROW(X21)-ROW($AK$4)+1),"")</f>
        <v>1577.0057999999999</v>
      </c>
      <c r="AA21" s="179"/>
      <c r="AB21" s="227">
        <f>IF(ROUND(AD21,1)=ROUND(AD20,1),AB20,COUNT($AB$4:AB20)+1)</f>
        <v>18</v>
      </c>
      <c r="AC21" s="1" t="str">
        <f t="array" ref="AC21">IF(AD21&lt;&gt;"",_xlfn.CONCAT(INDEX('2023 Particiaption Points'!$B$7:'2023 Particiaption Points'!$B$191,MATCH(AD21,('2023 Particiaption Points'!$IU$7:'2023 Particiaption Points'!$IU$191+ROW('2023 Particiaption Points'!$IU$7:'2023 Particiaption Points'!$IU$190)/10000),0))," ",INDEX('2023 Particiaption Points'!$A$7:'2023 Particiaption Points'!$A$191,MATCH(AD21,('2023 Particiaption Points'!$IU$7:'2023 Particiaption Points'!$IU$191+ROW('2023 Particiaption Points'!$IU$7:'2023 Particiaption Points'!$IU$190)/10000),0))),"")</f>
        <v>Christopher Taylor</v>
      </c>
      <c r="AD21" s="138">
        <f t="array" ref="AD21">IF(LARGE(('2023 Particiaption Points'!$IU$7:'2023 Particiaption Points'!$IU$191+ROW('2023 Particiaption Points'!$IU$7:'2023 Particiaption Points'!$IU$191)/10000),ROW(AB21)-ROW($AK$4)+1)&gt;0,LARGE(('2023 Particiaption Points'!$IU$7:'2023 Particiaption Points'!$IU$191+ROW('2023 Particiaption Points'!$IU$7:'2023 Particiaption Points'!$IU$191)/10000),ROW(AB21)-ROW($AK$4)+1),"")</f>
        <v>46.010300000000001</v>
      </c>
      <c r="AF21" s="227">
        <f>IF(ROUND(AH21,1)=ROUND(AH20,1),AF20,COUNT($AF$4:AF20)+1)</f>
        <v>18</v>
      </c>
      <c r="AG21" s="1" t="str">
        <f t="array" ref="AG21">IF(AH21&lt;&gt;"",_xlfn.CONCAT(INDEX('2023 Particiaption Points'!$B$7:'2023 Particiaption Points'!$B$191,MATCH(AH21,('2023 Particiaption Points'!$JB$7:'2023 Particiaption Points'!$JB$191+ROW('2023 Particiaption Points'!$JB$7:'2023 Particiaption Points'!$JB$190)/10000),0))," ",INDEX('2023 Particiaption Points'!$A$7:'2023 Particiaption Points'!$A$191,MATCH(AH21,('2023 Particiaption Points'!$JB$7:'2023 Particiaption Points'!$JB$191+ROW('2023 Particiaption Points'!$JB$7:'2023 Particiaption Points'!$JB$190)/10000),0))),"")</f>
        <v>Al  Torres</v>
      </c>
      <c r="AH21" s="138">
        <f t="array" ref="AH21">IF(LARGE(('2023 Particiaption Points'!$JB$7:'2023 Particiaption Points'!$JB$191+ROW('2023 Particiaption Points'!$JB$7:'2023 Particiaption Points'!$JB$191)/10000),ROW(AF21)-ROW($AK$4)+1)&gt;0,LARGE(('2023 Particiaption Points'!$JB$7:'2023 Particiaption Points'!$JB$191+ROW('2023 Particiaption Points'!$JB$7:'2023 Particiaption Points'!$JB$191)/10000),ROW(AF21)-ROW($AK$4)+1),"")</f>
        <v>3397.011</v>
      </c>
      <c r="AI21" s="179"/>
      <c r="AJ21" s="179"/>
      <c r="AK21" s="227">
        <f>IF(ROUND(AM21,1)=ROUND(AM20,1),AK20,COUNT($AK$4:AK20)+1)</f>
        <v>18</v>
      </c>
      <c r="AL21" s="1" t="str">
        <f t="array" ref="AL21">IF(AM21&lt;&gt;"",_xlfn.CONCAT(INDEX('2022 Particiaption Points'!$B$8:'2022 Particiaption Points'!$B$240,MATCH(AM21,('2022 Particiaption Points'!$IL$8:'2022 Particiaption Points'!$IL$240+ROW('2022 Particiaption Points'!$IL$8:'2022 Particiaption Points'!$IL$239)/10000),0))," ",INDEX('2022 Particiaption Points'!$A$8:'2022 Particiaption Points'!$A$240,MATCH(AM21,('2022 Particiaption Points'!$IL$8:'2022 Particiaption Points'!$IL$240+ROW('2022 Particiaption Points'!$IL$8:'2022 Particiaption Points'!$IL$239)/10000),0))),"")</f>
        <v>Robert Rehkopf</v>
      </c>
      <c r="AM21" s="138">
        <f t="array" ref="AM21">IF(LARGE(('2022 Particiaption Points'!$IL$8:'2022 Particiaption Points'!$IL$240+ROW('2022 Particiaption Points'!$IL$8:'2022 Particiaption Points'!$IL$240)/10000),ROW(AK21)-ROW($AK$4)+1)&gt;0,LARGE(('2022 Particiaption Points'!$IL$8:'2022 Particiaption Points'!$IL$240+ROW('2022 Particiaption Points'!$IL$8:'2022 Particiaption Points'!$IL$240)/10000),ROW(AK21)-ROW($AK$4)+1),"")</f>
        <v>49.013800000000003</v>
      </c>
      <c r="AO21" s="227">
        <f>IF(ROUND(AQ21,1)=ROUND(AQ20,1),AO20,COUNT($AO$4:AO20)+1)</f>
        <v>18</v>
      </c>
      <c r="AP21" s="1" t="str">
        <f t="array" ref="AP21">IF(AQ21&lt;&gt;"",_xlfn.CONCAT(INDEX('2022 Particiaption Points'!$B$8:'2022 Particiaption Points'!$B$240,MATCH(AQ21,('2022 Particiaption Points'!$IS$8:'2022 Particiaption Points'!$IS$240+ROW('2022 Particiaption Points'!$IS$8:'2022 Particiaption Points'!$IS$239)/10000),0))," ",INDEX('2022 Particiaption Points'!$A$8:'2022 Particiaption Points'!$A$240,MATCH(AQ21,('2022 Particiaption Points'!$IS$8:'2022 Particiaption Points'!$IS$240+ROW('2022 Particiaption Points'!$IS$8:'2022 Particiaption Points'!$IS$239)/10000),0))),"")</f>
        <v>Timothy Backus</v>
      </c>
      <c r="AQ21" s="138">
        <f t="array" ref="AQ21">IF(LARGE(('2022 Particiaption Points'!$IS$8:'2022 Particiaption Points'!$IS$240+ROW('2022 Particiaption Points'!$IS$8:'2022 Particiaption Points'!$IS$240)/10000),ROW(AO21)-ROW($AK$4)+1)&gt;0,LARGE(('2022 Particiaption Points'!$IS$8:'2022 Particiaption Points'!$IS$240+ROW('2022 Particiaption Points'!$IS$8:'2022 Particiaption Points'!$IS$240)/10000),ROW(AO21)-ROW($AK$4)+1),"")</f>
        <v>3397.0014000000001</v>
      </c>
      <c r="AR21" s="179"/>
      <c r="AT21" s="227">
        <f>IF(ROUND(AV21,1)=ROUND(AV20,1),AT20,COUNT($AT$4:AT20)+1)</f>
        <v>18</v>
      </c>
      <c r="AU21" s="1" t="str">
        <f t="array" ref="AU21">IF(AV21&lt;&gt;"",_xlfn.CONCAT(INDEX('2021 Particiaption Points'!$B$8:'2021 Particiaption Points'!$B$222,MATCH(AV21,('2021 Particiaption Points'!$HN$8:'2021 Particiaption Points'!$HN$222+ROW('2021 Particiaption Points'!$HN$8:'2021 Particiaption Points'!$HN$221)/10000),0))," ",INDEX('2021 Particiaption Points'!$A$8:'2021 Particiaption Points'!$A$222,MATCH(AV21,('2021 Particiaption Points'!$HN$8:'2021 Particiaption Points'!$HN$222+ROW('2021 Particiaption Points'!$HN$8:'2021 Particiaption Points'!$HN$221)/10000),0))),"")</f>
        <v>Melissa Eskins</v>
      </c>
      <c r="AV21" s="138">
        <f t="array" ref="AV21">IF(LARGE(('2021 Particiaption Points'!$HN$8:'2021 Particiaption Points'!$HN$222+ROW('2021 Particiaption Points'!$HN$8:'2021 Particiaption Points'!$HN$222)/10000),ROW(AT21)-ROW($AK$4)+1)&gt;0,LARGE(('2021 Particiaption Points'!$HN$8:'2021 Particiaption Points'!$HN$222+ROW('2021 Particiaption Points'!$HN$8:'2021 Particiaption Points'!$HN$222)/10000),ROW(AT21)-ROW($AK$4)+1),"")</f>
        <v>63.0062</v>
      </c>
      <c r="AX21" s="227">
        <f>IF(ROUND(AZ21,1)=ROUND(AZ20,1),AX20,COUNT($AX$4:AX20)+1)</f>
        <v>18</v>
      </c>
      <c r="AY21" s="1" t="str">
        <f t="array" ref="AY21">IF(AZ21&lt;&gt;"",_xlfn.CONCAT(INDEX('2021 Particiaption Points'!$B$8:'2021 Particiaption Points'!$B$222,MATCH(AZ21,('2021 Particiaption Points'!$HU$8:'2021 Particiaption Points'!$HU$222+ROW('2021 Particiaption Points'!$HU$8:'2021 Particiaption Points'!$HU$221)/10000),0))," ",INDEX('2021 Particiaption Points'!$A$8:'2021 Particiaption Points'!$A$222,MATCH(AZ21,('2021 Particiaption Points'!$HU$8:'2021 Particiaption Points'!$HU$222+ROW('2021 Particiaption Points'!$HU$8:'2021 Particiaption Points'!$HU$221)/10000),0))),"")</f>
        <v>John McDowell</v>
      </c>
      <c r="AZ21" s="138">
        <f t="array" ref="AZ21">IF(LARGE(('2021 Particiaption Points'!$HU$8:'2021 Particiaption Points'!$HU$222+ROW('2021 Particiaption Points'!$HU$8:'2021 Particiaption Points'!$HU$222)/10000),ROW(AX21)-ROW($AK$4)+1)&gt;0,LARGE(('2021 Particiaption Points'!$HU$8:'2021 Particiaption Points'!$HU$222+ROW('2021 Particiaption Points'!$HU$8:'2021 Particiaption Points'!$HU$222)/10000),ROW(AX21)-ROW($AK$4)+1),"")</f>
        <v>4699.0104000000001</v>
      </c>
    </row>
    <row r="22" spans="4:52">
      <c r="D22" s="227" t="e">
        <f>IF(ROUND(F22,1)=ROUND(F21,1),D21,COUNT(D$4:$L21)+1)</f>
        <v>#REF!</v>
      </c>
      <c r="E22" s="1" t="e" cm="1">
        <f t="array" ref="E22">IF(F22&lt;&gt;"",_xlfn.CONCAT(INDEX('2026 Particiaption Points'!$B$7:'2026 Particiaption Points'!#REF!,MATCH(F22,('2026 Particiaption Points'!$N$7:'2026 Particiaption Points'!#REF!+ROW('2026 Particiaption Points'!$N$7:'2026 Particiaption Points'!#REF!)/10000),0))," ",INDEX('2026 Particiaption Points'!$A$7:'2026 Particiaption Points'!#REF!,MATCH(F22,('2026 Particiaption Points'!$N$7:'2026 Particiaption Points'!#REF!+ROW('2026 Particiaption Points'!$N$7:'2026 Particiaption Points'!#REF!)/10000),0))),"")</f>
        <v>#REF!</v>
      </c>
      <c r="F22" s="138" t="e" cm="1">
        <f t="array" ref="F22">IF(LARGE(('2026 Particiaption Points'!$N$7:'2026 Particiaption Points'!#REF!+ROW('2026 Particiaption Points'!$N$7:'2026 Particiaption Points'!#REF!)/10000),ROW(D22)-ROW($AK$4)+1)&gt;0,LARGE(('2026 Particiaption Points'!$N$7:'2026 Particiaption Points'!#REF!+ROW('2026 Particiaption Points'!$N$7:'2026 Particiaption Points'!#REF!)/10000),ROW(D22)-ROW($AK$4)+1),"")</f>
        <v>#REF!</v>
      </c>
      <c r="H22" s="227" t="e">
        <f>IF(ROUND(J22,1)=ROUND(J21,1),H21,COUNT(H$4:$P21)+1)</f>
        <v>#REF!</v>
      </c>
      <c r="I22" s="1" t="e" cm="1">
        <f t="array" ref="I22">IF(J22&lt;&gt;"",_xlfn.CONCAT(INDEX('2026 Particiaption Points'!$B$7:'2026 Particiaption Points'!#REF!,MATCH(J22,('2026 Particiaption Points'!$U$7:'2026 Particiaption Points'!#REF!+ROW('2026 Particiaption Points'!$U$7:'2026 Particiaption Points'!#REF!)/10000),0))," ",INDEX('2026 Particiaption Points'!$A$7:'2026 Particiaption Points'!#REF!,MATCH(J22,('2026 Particiaption Points'!$U$7:'2026 Particiaption Points'!#REF!+ROW('2026 Particiaption Points'!$U$7:'2026 Particiaption Points'!#REF!)/10000),0))),"")</f>
        <v>#REF!</v>
      </c>
      <c r="J22" s="138" t="e" cm="1">
        <f t="array" ref="J22">IF(LARGE(('2026 Particiaption Points'!$U$7:'2026 Particiaption Points'!#REF!+ROW('2026 Particiaption Points'!$U$7:'2026 Particiaption Points'!#REF!)/10000),ROW(H22)-ROW($AK$4)+1)&gt;0,LARGE(('2026 Particiaption Points'!$U$7:'2026 Particiaption Points'!#REF!+ROW('2026 Particiaption Points'!$U$7:'2026 Particiaption Points'!#REF!)/10000),ROW(H22)-ROW($AK$4)+1),"")</f>
        <v>#REF!</v>
      </c>
      <c r="L22" s="227">
        <f>IF(ROUND(N22,1)=ROUND(N21,1),L21,COUNT(L$4:$L21)+1)</f>
        <v>19</v>
      </c>
      <c r="M22" s="1" t="str" cm="1">
        <f t="array" ref="M22">IF(N22&lt;&gt;"",_xlfn.CONCAT(INDEX('2025 Particiaption Points'!$B$7:'2025 Particiaption Points'!$B$156,MATCH(N22,('2025 Particiaption Points'!$ET$7:'2025 Particiaption Points'!$ET$156+ROW('2025 Particiaption Points'!$ET$7:'2025 Particiaption Points'!$ET$155)/10000),0))," ",INDEX('2025 Particiaption Points'!$A$7:'2025 Particiaption Points'!$A$156,MATCH(N22,('2025 Particiaption Points'!$ET$7:'2025 Particiaption Points'!$ET$156+ROW('2025 Particiaption Points'!$ET$7:'2025 Particiaption Points'!$ET$155)/10000),0))),"")</f>
        <v>Timothy Harris</v>
      </c>
      <c r="N22" s="138" cm="1">
        <f t="array" ref="N22">IF(LARGE(('2025 Particiaption Points'!$ET$7:'2025 Particiaption Points'!$ET$156+ROW('2025 Particiaption Points'!$ET$7:'2025 Particiaption Points'!$ET$156)/10000),ROW(L22)-ROW($AK$4)+1)&gt;0,LARGE(('2025 Particiaption Points'!$ET$7:'2025 Particiaption Points'!$ET$156+ROW('2025 Particiaption Points'!$ET$7:'2025 Particiaption Points'!$ET$156)/10000),ROW(L22)-ROW($AK$4)+1),"")</f>
        <v>24.004999999999999</v>
      </c>
      <c r="P22" s="227">
        <f>IF(ROUND(R22,1)=ROUND(R21,1),P21,COUNT(P$4:$P21)+1)</f>
        <v>19</v>
      </c>
      <c r="Q22" s="1" t="str" cm="1">
        <f t="array" ref="Q22">IF(R22&lt;&gt;"",_xlfn.CONCAT(INDEX('2025 Particiaption Points'!$B$7:'2025 Particiaption Points'!$B$156,MATCH(R22,('2025 Particiaption Points'!$FA$7:'2025 Particiaption Points'!$FA$156+ROW('2025 Particiaption Points'!$FA$7:'2025 Particiaption Points'!$FA$155)/10000),0))," ",INDEX('2025 Particiaption Points'!$A$7:'2025 Particiaption Points'!$A$156,MATCH(R22,('2025 Particiaption Points'!$FA$7:'2025 Particiaption Points'!$FA$156+ROW('2025 Particiaption Points'!$FA$7:'2025 Particiaption Points'!$FA$155)/10000),0))),"")</f>
        <v>Tim Mitchell</v>
      </c>
      <c r="R22" s="138" cm="1">
        <f t="array" ref="R22">IF(LARGE(('2025 Particiaption Points'!$FA$7:'2025 Particiaption Points'!$FA$156+ROW('2025 Particiaption Points'!$FA$7:'2025 Particiaption Points'!$FA$156)/10000),ROW(P22)-ROW($AK$4)+1)&gt;0,LARGE(('2025 Particiaption Points'!$FA$7:'2025 Particiaption Points'!$FA$156+ROW('2025 Particiaption Points'!$FA$7:'2025 Particiaption Points'!$FA$156)/10000),ROW(P22)-ROW($AK$4)+1),"")</f>
        <v>1793.0065</v>
      </c>
      <c r="T22" s="227">
        <f>IF(ROUND(V22,1)=ROUND(V21,1),T21,COUNT($T$4:T21)+1)</f>
        <v>19</v>
      </c>
      <c r="U22" s="1" t="str">
        <f t="array" ref="U22">IF(V22&lt;&gt;"",_xlfn.CONCAT(INDEX('2024 Particiaption Points'!$B$7:'2024 Particiaption Points'!$B$149,MATCH(V22,('2024 Particiaption Points'!$ER$7:'2024 Particiaption Points'!$ER$149+ROW('2024 Particiaption Points'!$ER$7:'2024 Particiaption Points'!$ER$148)/10000),0))," ",INDEX('2024 Particiaption Points'!$A$7:'2024 Particiaption Points'!$A$149,MATCH(V22,('2024 Particiaption Points'!$ER$7:'2024 Particiaption Points'!$ER$149+ROW('2024 Particiaption Points'!$ER$7:'2024 Particiaption Points'!$ER$148)/10000),0))),"")</f>
        <v>Jim Tactac</v>
      </c>
      <c r="V22" s="138">
        <f t="array" ref="V22">IF(LARGE(('2024 Particiaption Points'!$ER$7:'2024 Particiaption Points'!$ER$149+ROW('2024 Particiaption Points'!$ER$7:'2024 Particiaption Points'!$ER$149)/10000),ROW(T22)-ROW($AK$4)+1)&gt;0,LARGE(('2024 Particiaption Points'!$ER$7:'2024 Particiaption Points'!$ER$149+ROW('2024 Particiaption Points'!$ER$7:'2024 Particiaption Points'!$ER$149)/10000),ROW(T22)-ROW($AK$4)+1),"")</f>
        <v>31.0076</v>
      </c>
      <c r="X22" s="227">
        <f>IF(ROUND(Z22,1)=ROUND(Z21,1),X21,COUNT($X$4:X21)+1)</f>
        <v>19</v>
      </c>
      <c r="Y22" s="1" t="str">
        <f t="array" ref="Y22">IF(Z22&lt;&gt;"",_xlfn.CONCAT(INDEX('2024 Particiaption Points'!$B$7:'2024 Particiaption Points'!$B$149,MATCH(Z22,('2024 Particiaption Points'!$EY$7:'2024 Particiaption Points'!$EY$149+ROW('2024 Particiaption Points'!$EY$7:'2024 Particiaption Points'!$EY$148)/10000),0))," ",INDEX('2024 Particiaption Points'!$A$7:'2024 Particiaption Points'!$A$149,MATCH(Z22,('2024 Particiaption Points'!$EY$7:'2024 Particiaption Points'!$EY$149+ROW('2024 Particiaption Points'!$EY$7:'2024 Particiaption Points'!$EY$148)/10000),0))),"")</f>
        <v>Kathleen Backus</v>
      </c>
      <c r="Z22" s="138">
        <f t="array" ref="Z22">IF(LARGE(('2024 Particiaption Points'!$EY$7:'2024 Particiaption Points'!$EY$149+ROW('2024 Particiaption Points'!$EY$7:'2024 Particiaption Points'!$EY$149)/10000),ROW(X22)-ROW($AK$4)+1)&gt;0,LARGE(('2024 Particiaption Points'!$EY$7:'2024 Particiaption Points'!$EY$149+ROW('2024 Particiaption Points'!$EY$7:'2024 Particiaption Points'!$EY$149)/10000),ROW(X22)-ROW($AK$4)+1),"")</f>
        <v>1528.0011</v>
      </c>
      <c r="AA22" s="179"/>
      <c r="AB22" s="227">
        <f>IF(ROUND(AD22,1)=ROUND(AD21,1),AB21,COUNT($AB$4:AB21)+1)</f>
        <v>18</v>
      </c>
      <c r="AC22" s="1" t="str">
        <f t="array" ref="AC22">IF(AD22&lt;&gt;"",_xlfn.CONCAT(INDEX('2023 Particiaption Points'!$B$7:'2023 Particiaption Points'!$B$191,MATCH(AD22,('2023 Particiaption Points'!$IU$7:'2023 Particiaption Points'!$IU$191+ROW('2023 Particiaption Points'!$IU$7:'2023 Particiaption Points'!$IU$190)/10000),0))," ",INDEX('2023 Particiaption Points'!$A$7:'2023 Particiaption Points'!$A$191,MATCH(AD22,('2023 Particiaption Points'!$IU$7:'2023 Particiaption Points'!$IU$191+ROW('2023 Particiaption Points'!$IU$7:'2023 Particiaption Points'!$IU$190)/10000),0))),"")</f>
        <v>Melissa Eskins</v>
      </c>
      <c r="AD22" s="138">
        <f t="array" ref="AD22">IF(LARGE(('2023 Particiaption Points'!$IU$7:'2023 Particiaption Points'!$IU$191+ROW('2023 Particiaption Points'!$IU$7:'2023 Particiaption Points'!$IU$191)/10000),ROW(AB22)-ROW($AK$4)+1)&gt;0,LARGE(('2023 Particiaption Points'!$IU$7:'2023 Particiaption Points'!$IU$191+ROW('2023 Particiaption Points'!$IU$7:'2023 Particiaption Points'!$IU$191)/10000),ROW(AB22)-ROW($AK$4)+1),"")</f>
        <v>46.004800000000003</v>
      </c>
      <c r="AF22" s="227">
        <f>IF(ROUND(AH22,1)=ROUND(AH21,1),AF21,COUNT($AF$4:AF21)+1)</f>
        <v>19</v>
      </c>
      <c r="AG22" s="1" t="str">
        <f t="array" ref="AG22">IF(AH22&lt;&gt;"",_xlfn.CONCAT(INDEX('2023 Particiaption Points'!$B$7:'2023 Particiaption Points'!$B$191,MATCH(AH22,('2023 Particiaption Points'!$JB$7:'2023 Particiaption Points'!$JB$191+ROW('2023 Particiaption Points'!$JB$7:'2023 Particiaption Points'!$JB$190)/10000),0))," ",INDEX('2023 Particiaption Points'!$A$7:'2023 Particiaption Points'!$A$191,MATCH(AH22,('2023 Particiaption Points'!$JB$7:'2023 Particiaption Points'!$JB$191+ROW('2023 Particiaption Points'!$JB$7:'2023 Particiaption Points'!$JB$190)/10000),0))),"")</f>
        <v>Jim Ferguson</v>
      </c>
      <c r="AH22" s="138">
        <f t="array" ref="AH22">IF(LARGE(('2023 Particiaption Points'!$JB$7:'2023 Particiaption Points'!$JB$191+ROW('2023 Particiaption Points'!$JB$7:'2023 Particiaption Points'!$JB$191)/10000),ROW(AF22)-ROW($AK$4)+1)&gt;0,LARGE(('2023 Particiaption Points'!$JB$7:'2023 Particiaption Points'!$JB$191+ROW('2023 Particiaption Points'!$JB$7:'2023 Particiaption Points'!$JB$191)/10000),ROW(AF22)-ROW($AK$4)+1),"")</f>
        <v>3305.0052999999998</v>
      </c>
      <c r="AI22" s="179"/>
      <c r="AJ22" s="179"/>
      <c r="AK22" s="227">
        <f>IF(ROUND(AM22,1)=ROUND(AM21,1),AK21,COUNT($AK$4:AK21)+1)</f>
        <v>19</v>
      </c>
      <c r="AL22" s="1" t="str">
        <f t="array" ref="AL22">IF(AM22&lt;&gt;"",_xlfn.CONCAT(INDEX('2022 Particiaption Points'!$B$8:'2022 Particiaption Points'!$B$240,MATCH(AM22,('2022 Particiaption Points'!$IL$8:'2022 Particiaption Points'!$IL$240+ROW('2022 Particiaption Points'!$IL$8:'2022 Particiaption Points'!$IL$239)/10000),0))," ",INDEX('2022 Particiaption Points'!$A$8:'2022 Particiaption Points'!$A$240,MATCH(AM22,('2022 Particiaption Points'!$IL$8:'2022 Particiaption Points'!$IL$240+ROW('2022 Particiaption Points'!$IL$8:'2022 Particiaption Points'!$IL$239)/10000),0))),"")</f>
        <v>Jim Ferguson</v>
      </c>
      <c r="AM22" s="138">
        <f t="array" ref="AM22">IF(LARGE(('2022 Particiaption Points'!$IL$8:'2022 Particiaption Points'!$IL$240+ROW('2022 Particiaption Points'!$IL$8:'2022 Particiaption Points'!$IL$240)/10000),ROW(AK22)-ROW($AK$4)+1)&gt;0,LARGE(('2022 Particiaption Points'!$IL$8:'2022 Particiaption Points'!$IL$240+ROW('2022 Particiaption Points'!$IL$8:'2022 Particiaption Points'!$IL$240)/10000),ROW(AK22)-ROW($AK$4)+1),"")</f>
        <v>46.007399999999997</v>
      </c>
      <c r="AO22" s="227">
        <f>IF(ROUND(AQ22,1)=ROUND(AQ21,1),AO21,COUNT($AO$4:AO21)+1)</f>
        <v>19</v>
      </c>
      <c r="AP22" s="1" t="str">
        <f t="array" ref="AP22">IF(AQ22&lt;&gt;"",_xlfn.CONCAT(INDEX('2022 Particiaption Points'!$B$8:'2022 Particiaption Points'!$B$240,MATCH(AQ22,('2022 Particiaption Points'!$IS$8:'2022 Particiaption Points'!$IS$240+ROW('2022 Particiaption Points'!$IS$8:'2022 Particiaption Points'!$IS$239)/10000),0))," ",INDEX('2022 Particiaption Points'!$A$8:'2022 Particiaption Points'!$A$240,MATCH(AQ22,('2022 Particiaption Points'!$IS$8:'2022 Particiaption Points'!$IS$240+ROW('2022 Particiaption Points'!$IS$8:'2022 Particiaption Points'!$IS$239)/10000),0))),"")</f>
        <v>Dan Benson</v>
      </c>
      <c r="AQ22" s="138">
        <f t="array" ref="AQ22">IF(LARGE(('2022 Particiaption Points'!$IS$8:'2022 Particiaption Points'!$IS$240+ROW('2022 Particiaption Points'!$IS$8:'2022 Particiaption Points'!$IS$240)/10000),ROW(AO22)-ROW($AK$4)+1)&gt;0,LARGE(('2022 Particiaption Points'!$IS$8:'2022 Particiaption Points'!$IS$240+ROW('2022 Particiaption Points'!$IS$8:'2022 Particiaption Points'!$IS$240)/10000),ROW(AO22)-ROW($AK$4)+1),"")</f>
        <v>3271.0023999999999</v>
      </c>
      <c r="AR22" s="179"/>
      <c r="AT22" s="227">
        <f>IF(ROUND(AV22,1)=ROUND(AV21,1),AT21,COUNT($AT$4:AT21)+1)</f>
        <v>19</v>
      </c>
      <c r="AU22" s="1" t="str">
        <f t="array" ref="AU22">IF(AV22&lt;&gt;"",_xlfn.CONCAT(INDEX('2021 Particiaption Points'!$B$8:'2021 Particiaption Points'!$B$222,MATCH(AV22,('2021 Particiaption Points'!$HN$8:'2021 Particiaption Points'!$HN$222+ROW('2021 Particiaption Points'!$HN$8:'2021 Particiaption Points'!$HN$221)/10000),0))," ",INDEX('2021 Particiaption Points'!$A$8:'2021 Particiaption Points'!$A$222,MATCH(AV22,('2021 Particiaption Points'!$HN$8:'2021 Particiaption Points'!$HN$222+ROW('2021 Particiaption Points'!$HN$8:'2021 Particiaption Points'!$HN$221)/10000),0))),"")</f>
        <v>Kathleen Backus</v>
      </c>
      <c r="AV22" s="138">
        <f t="array" ref="AV22">IF(LARGE(('2021 Particiaption Points'!$HN$8:'2021 Particiaption Points'!$HN$222+ROW('2021 Particiaption Points'!$HN$8:'2021 Particiaption Points'!$HN$222)/10000),ROW(AT22)-ROW($AK$4)+1)&gt;0,LARGE(('2021 Particiaption Points'!$HN$8:'2021 Particiaption Points'!$HN$222+ROW('2021 Particiaption Points'!$HN$8:'2021 Particiaption Points'!$HN$222)/10000),ROW(AT22)-ROW($AK$4)+1),"")</f>
        <v>60.001199999999997</v>
      </c>
      <c r="AX22" s="227">
        <f>IF(ROUND(AZ22,1)=ROUND(AZ21,1),AX21,COUNT($AX$4:AX21)+1)</f>
        <v>19</v>
      </c>
      <c r="AY22" s="1" t="str">
        <f t="array" ref="AY22">IF(AZ22&lt;&gt;"",_xlfn.CONCAT(INDEX('2021 Particiaption Points'!$B$8:'2021 Particiaption Points'!$B$222,MATCH(AZ22,('2021 Particiaption Points'!$HU$8:'2021 Particiaption Points'!$HU$222+ROW('2021 Particiaption Points'!$HU$8:'2021 Particiaption Points'!$HU$221)/10000),0))," ",INDEX('2021 Particiaption Points'!$A$8:'2021 Particiaption Points'!$A$222,MATCH(AZ22,('2021 Particiaption Points'!$HU$8:'2021 Particiaption Points'!$HU$222+ROW('2021 Particiaption Points'!$HU$8:'2021 Particiaption Points'!$HU$221)/10000),0))),"")</f>
        <v>Deanna Jackson</v>
      </c>
      <c r="AZ22" s="138">
        <f t="array" ref="AZ22">IF(LARGE(('2021 Particiaption Points'!$HU$8:'2021 Particiaption Points'!$HU$222+ROW('2021 Particiaption Points'!$HU$8:'2021 Particiaption Points'!$HU$222)/10000),ROW(AX22)-ROW($AK$4)+1)&gt;0,LARGE(('2021 Particiaption Points'!$HU$8:'2021 Particiaption Points'!$HU$222+ROW('2021 Particiaption Points'!$HU$8:'2021 Particiaption Points'!$HU$222)/10000),ROW(AX22)-ROW($AK$4)+1),"")</f>
        <v>4665.0087999999996</v>
      </c>
    </row>
    <row r="23" spans="4:52">
      <c r="D23" s="227" t="e">
        <f>IF(ROUND(F23,1)=ROUND(F22,1),D22,COUNT(D$4:$L22)+1)</f>
        <v>#REF!</v>
      </c>
      <c r="E23" s="1" t="e" cm="1">
        <f t="array" ref="E23">IF(F23&lt;&gt;"",_xlfn.CONCAT(INDEX('2026 Particiaption Points'!$B$7:'2026 Particiaption Points'!#REF!,MATCH(F23,('2026 Particiaption Points'!$N$7:'2026 Particiaption Points'!#REF!+ROW('2026 Particiaption Points'!$N$7:'2026 Particiaption Points'!#REF!)/10000),0))," ",INDEX('2026 Particiaption Points'!$A$7:'2026 Particiaption Points'!#REF!,MATCH(F23,('2026 Particiaption Points'!$N$7:'2026 Particiaption Points'!#REF!+ROW('2026 Particiaption Points'!$N$7:'2026 Particiaption Points'!#REF!)/10000),0))),"")</f>
        <v>#REF!</v>
      </c>
      <c r="F23" s="138" t="e" cm="1">
        <f t="array" ref="F23">IF(LARGE(('2026 Particiaption Points'!$N$7:'2026 Particiaption Points'!#REF!+ROW('2026 Particiaption Points'!$N$7:'2026 Particiaption Points'!#REF!)/10000),ROW(D23)-ROW($AK$4)+1)&gt;0,LARGE(('2026 Particiaption Points'!$N$7:'2026 Particiaption Points'!#REF!+ROW('2026 Particiaption Points'!$N$7:'2026 Particiaption Points'!#REF!)/10000),ROW(D23)-ROW($AK$4)+1),"")</f>
        <v>#REF!</v>
      </c>
      <c r="H23" s="227" t="e">
        <f>IF(ROUND(J23,1)=ROUND(J22,1),H22,COUNT(H$4:$P22)+1)</f>
        <v>#REF!</v>
      </c>
      <c r="I23" s="1" t="e" cm="1">
        <f t="array" ref="I23">IF(J23&lt;&gt;"",_xlfn.CONCAT(INDEX('2026 Particiaption Points'!$B$7:'2026 Particiaption Points'!#REF!,MATCH(J23,('2026 Particiaption Points'!$U$7:'2026 Particiaption Points'!#REF!+ROW('2026 Particiaption Points'!$U$7:'2026 Particiaption Points'!#REF!)/10000),0))," ",INDEX('2026 Particiaption Points'!$A$7:'2026 Particiaption Points'!#REF!,MATCH(J23,('2026 Particiaption Points'!$U$7:'2026 Particiaption Points'!#REF!+ROW('2026 Particiaption Points'!$U$7:'2026 Particiaption Points'!#REF!)/10000),0))),"")</f>
        <v>#REF!</v>
      </c>
      <c r="J23" s="138" t="e" cm="1">
        <f t="array" ref="J23">IF(LARGE(('2026 Particiaption Points'!$U$7:'2026 Particiaption Points'!#REF!+ROW('2026 Particiaption Points'!$U$7:'2026 Particiaption Points'!#REF!)/10000),ROW(H23)-ROW($AK$4)+1)&gt;0,LARGE(('2026 Particiaption Points'!$U$7:'2026 Particiaption Points'!#REF!+ROW('2026 Particiaption Points'!$U$7:'2026 Particiaption Points'!#REF!)/10000),ROW(H23)-ROW($AK$4)+1),"")</f>
        <v>#REF!</v>
      </c>
      <c r="L23" s="227">
        <f>IF(ROUND(N23,1)=ROUND(N22,1),L22,COUNT(L$4:$L22)+1)</f>
        <v>19</v>
      </c>
      <c r="M23" s="1" t="str" cm="1">
        <f t="array" ref="M23">IF(N23&lt;&gt;"",_xlfn.CONCAT(INDEX('2025 Particiaption Points'!$B$7:'2025 Particiaption Points'!$B$156,MATCH(N23,('2025 Particiaption Points'!$ET$7:'2025 Particiaption Points'!$ET$156+ROW('2025 Particiaption Points'!$ET$7:'2025 Particiaption Points'!$ET$155)/10000),0))," ",INDEX('2025 Particiaption Points'!$A$7:'2025 Particiaption Points'!$A$156,MATCH(N23,('2025 Particiaption Points'!$ET$7:'2025 Particiaption Points'!$ET$156+ROW('2025 Particiaption Points'!$ET$7:'2025 Particiaption Points'!$ET$155)/10000),0))),"")</f>
        <v>Dan Dolny</v>
      </c>
      <c r="N23" s="138" cm="1">
        <f t="array" ref="N23">IF(LARGE(('2025 Particiaption Points'!$ET$7:'2025 Particiaption Points'!$ET$156+ROW('2025 Particiaption Points'!$ET$7:'2025 Particiaption Points'!$ET$156)/10000),ROW(L23)-ROW($AK$4)+1)&gt;0,LARGE(('2025 Particiaption Points'!$ET$7:'2025 Particiaption Points'!$ET$156+ROW('2025 Particiaption Points'!$ET$7:'2025 Particiaption Points'!$ET$156)/10000),ROW(L23)-ROW($AK$4)+1),"")</f>
        <v>24.003499999999999</v>
      </c>
      <c r="P23" s="227">
        <f>IF(ROUND(R23,1)=ROUND(R22,1),P22,COUNT(P$4:$P22)+1)</f>
        <v>20</v>
      </c>
      <c r="Q23" s="1" t="str" cm="1">
        <f t="array" ref="Q23">IF(R23&lt;&gt;"",_xlfn.CONCAT(INDEX('2025 Particiaption Points'!$B$7:'2025 Particiaption Points'!$B$156,MATCH(R23,('2025 Particiaption Points'!$FA$7:'2025 Particiaption Points'!$FA$156+ROW('2025 Particiaption Points'!$FA$7:'2025 Particiaption Points'!$FA$155)/10000),0))," ",INDEX('2025 Particiaption Points'!$A$7:'2025 Particiaption Points'!$A$156,MATCH(R23,('2025 Particiaption Points'!$FA$7:'2025 Particiaption Points'!$FA$156+ROW('2025 Particiaption Points'!$FA$7:'2025 Particiaption Points'!$FA$155)/10000),0))),"")</f>
        <v>Jennifer Allen</v>
      </c>
      <c r="R23" s="138" cm="1">
        <f t="array" ref="R23">IF(LARGE(('2025 Particiaption Points'!$FA$7:'2025 Particiaption Points'!$FA$156+ROW('2025 Particiaption Points'!$FA$7:'2025 Particiaption Points'!$FA$156)/10000),ROW(P23)-ROW($AK$4)+1)&gt;0,LARGE(('2025 Particiaption Points'!$FA$7:'2025 Particiaption Points'!$FA$156+ROW('2025 Particiaption Points'!$FA$7:'2025 Particiaption Points'!$FA$156)/10000),ROW(P23)-ROW($AK$4)+1),"")</f>
        <v>1649.0007000000001</v>
      </c>
      <c r="T23" s="227">
        <f>IF(ROUND(V23,1)=ROUND(V22,1),T22,COUNT($T$4:T22)+1)</f>
        <v>19</v>
      </c>
      <c r="U23" s="1" t="str">
        <f t="array" ref="U23">IF(V23&lt;&gt;"",_xlfn.CONCAT(INDEX('2024 Particiaption Points'!$B$7:'2024 Particiaption Points'!$B$149,MATCH(V23,('2024 Particiaption Points'!$ER$7:'2024 Particiaption Points'!$ER$149+ROW('2024 Particiaption Points'!$ER$7:'2024 Particiaption Points'!$ER$148)/10000),0))," ",INDEX('2024 Particiaption Points'!$A$7:'2024 Particiaption Points'!$A$149,MATCH(V23,('2024 Particiaption Points'!$ER$7:'2024 Particiaption Points'!$ER$149+ROW('2024 Particiaption Points'!$ER$7:'2024 Particiaption Points'!$ER$148)/10000),0))),"")</f>
        <v>Tim Mitchell</v>
      </c>
      <c r="V23" s="138">
        <f t="array" ref="V23">IF(LARGE(('2024 Particiaption Points'!$ER$7:'2024 Particiaption Points'!$ER$149+ROW('2024 Particiaption Points'!$ER$7:'2024 Particiaption Points'!$ER$149)/10000),ROW(T23)-ROW($AK$4)+1)&gt;0,LARGE(('2024 Particiaption Points'!$ER$7:'2024 Particiaption Points'!$ER$149+ROW('2024 Particiaption Points'!$ER$7:'2024 Particiaption Points'!$ER$149)/10000),ROW(T23)-ROW($AK$4)+1),"")</f>
        <v>31.005800000000001</v>
      </c>
      <c r="X23" s="227">
        <f>IF(ROUND(Z23,1)=ROUND(Z22,1),X22,COUNT($X$4:X22)+1)</f>
        <v>20</v>
      </c>
      <c r="Y23" s="1" t="str">
        <f t="array" ref="Y23">IF(Z23&lt;&gt;"",_xlfn.CONCAT(INDEX('2024 Particiaption Points'!$B$7:'2024 Particiaption Points'!$B$149,MATCH(Z23,('2024 Particiaption Points'!$EY$7:'2024 Particiaption Points'!$EY$149+ROW('2024 Particiaption Points'!$EY$7:'2024 Particiaption Points'!$EY$148)/10000),0))," ",INDEX('2024 Particiaption Points'!$A$7:'2024 Particiaption Points'!$A$149,MATCH(Z23,('2024 Particiaption Points'!$EY$7:'2024 Particiaption Points'!$EY$149+ROW('2024 Particiaption Points'!$EY$7:'2024 Particiaption Points'!$EY$148)/10000),0))),"")</f>
        <v>Robert Gantt</v>
      </c>
      <c r="Z23" s="138">
        <f t="array" ref="Z23">IF(LARGE(('2024 Particiaption Points'!$EY$7:'2024 Particiaption Points'!$EY$149+ROW('2024 Particiaption Points'!$EY$7:'2024 Particiaption Points'!$EY$149)/10000),ROW(X23)-ROW($AK$4)+1)&gt;0,LARGE(('2024 Particiaption Points'!$EY$7:'2024 Particiaption Points'!$EY$149+ROW('2024 Particiaption Points'!$EY$7:'2024 Particiaption Points'!$EY$149)/10000),ROW(X23)-ROW($AK$4)+1),"")</f>
        <v>1358.0043000000001</v>
      </c>
      <c r="AA23" s="179"/>
      <c r="AB23" s="227">
        <f>IF(ROUND(AD23,1)=ROUND(AD22,1),AB22,COUNT($AB$4:AB22)+1)</f>
        <v>20</v>
      </c>
      <c r="AC23" s="1" t="str">
        <f t="array" ref="AC23">IF(AD23&lt;&gt;"",_xlfn.CONCAT(INDEX('2023 Particiaption Points'!$B$7:'2023 Particiaption Points'!$B$191,MATCH(AD23,('2023 Particiaption Points'!$IU$7:'2023 Particiaption Points'!$IU$191+ROW('2023 Particiaption Points'!$IU$7:'2023 Particiaption Points'!$IU$190)/10000),0))," ",INDEX('2023 Particiaption Points'!$A$7:'2023 Particiaption Points'!$A$191,MATCH(AD23,('2023 Particiaption Points'!$IU$7:'2023 Particiaption Points'!$IU$191+ROW('2023 Particiaption Points'!$IU$7:'2023 Particiaption Points'!$IU$190)/10000),0))),"")</f>
        <v>Larry Allen</v>
      </c>
      <c r="AD23" s="138">
        <f t="array" ref="AD23">IF(LARGE(('2023 Particiaption Points'!$IU$7:'2023 Particiaption Points'!$IU$191+ROW('2023 Particiaption Points'!$IU$7:'2023 Particiaption Points'!$IU$191)/10000),ROW(AB23)-ROW($AK$4)+1)&gt;0,LARGE(('2023 Particiaption Points'!$IU$7:'2023 Particiaption Points'!$IU$191+ROW('2023 Particiaption Points'!$IU$7:'2023 Particiaption Points'!$IU$191)/10000),ROW(AB23)-ROW($AK$4)+1),"")</f>
        <v>45.000900000000001</v>
      </c>
      <c r="AF23" s="227">
        <f>IF(ROUND(AH23,1)=ROUND(AH22,1),AF22,COUNT($AF$4:AF22)+1)</f>
        <v>20</v>
      </c>
      <c r="AG23" s="1" t="str">
        <f t="array" ref="AG23">IF(AH23&lt;&gt;"",_xlfn.CONCAT(INDEX('2023 Particiaption Points'!$B$7:'2023 Particiaption Points'!$B$191,MATCH(AH23,('2023 Particiaption Points'!$JB$7:'2023 Particiaption Points'!$JB$191+ROW('2023 Particiaption Points'!$JB$7:'2023 Particiaption Points'!$JB$190)/10000),0))," ",INDEX('2023 Particiaption Points'!$A$7:'2023 Particiaption Points'!$A$191,MATCH(AH23,('2023 Particiaption Points'!$JB$7:'2023 Particiaption Points'!$JB$191+ROW('2023 Particiaption Points'!$JB$7:'2023 Particiaption Points'!$JB$190)/10000),0))),"")</f>
        <v>Bob Browder</v>
      </c>
      <c r="AH23" s="138">
        <f t="array" ref="AH23">IF(LARGE(('2023 Particiaption Points'!$JB$7:'2023 Particiaption Points'!$JB$191+ROW('2023 Particiaption Points'!$JB$7:'2023 Particiaption Points'!$JB$191)/10000),ROW(AF23)-ROW($AK$4)+1)&gt;0,LARGE(('2023 Particiaption Points'!$JB$7:'2023 Particiaption Points'!$JB$191+ROW('2023 Particiaption Points'!$JB$7:'2023 Particiaption Points'!$JB$191)/10000),ROW(AF23)-ROW($AK$4)+1),"")</f>
        <v>3218.0021999999999</v>
      </c>
      <c r="AI23" s="179"/>
      <c r="AJ23" s="179"/>
      <c r="AK23" s="227">
        <f>IF(ROUND(AM23,1)=ROUND(AM22,1),AK22,COUNT($AK$4:AK22)+1)</f>
        <v>19</v>
      </c>
      <c r="AL23" s="1" t="str">
        <f t="array" ref="AL23">IF(AM23&lt;&gt;"",_xlfn.CONCAT(INDEX('2022 Particiaption Points'!$B$8:'2022 Particiaption Points'!$B$240,MATCH(AM23,('2022 Particiaption Points'!$IL$8:'2022 Particiaption Points'!$IL$240+ROW('2022 Particiaption Points'!$IL$8:'2022 Particiaption Points'!$IL$239)/10000),0))," ",INDEX('2022 Particiaption Points'!$A$8:'2022 Particiaption Points'!$A$240,MATCH(AM23,('2022 Particiaption Points'!$IL$8:'2022 Particiaption Points'!$IL$240+ROW('2022 Particiaption Points'!$IL$8:'2022 Particiaption Points'!$IL$239)/10000),0))),"")</f>
        <v>Larry Allen</v>
      </c>
      <c r="AM23" s="138">
        <f t="array" ref="AM23">IF(LARGE(('2022 Particiaption Points'!$IL$8:'2022 Particiaption Points'!$IL$240+ROW('2022 Particiaption Points'!$IL$8:'2022 Particiaption Points'!$IL$240)/10000),ROW(AK23)-ROW($AK$4)+1)&gt;0,LARGE(('2022 Particiaption Points'!$IL$8:'2022 Particiaption Points'!$IL$240+ROW('2022 Particiaption Points'!$IL$8:'2022 Particiaption Points'!$IL$240)/10000),ROW(AK23)-ROW($AK$4)+1),"")</f>
        <v>46.000999999999998</v>
      </c>
      <c r="AO23" s="227">
        <f>IF(ROUND(AQ23,1)=ROUND(AQ22,1),AO22,COUNT($AO$4:AO22)+1)</f>
        <v>20</v>
      </c>
      <c r="AP23" s="1" t="str">
        <f t="array" ref="AP23">IF(AQ23&lt;&gt;"",_xlfn.CONCAT(INDEX('2022 Particiaption Points'!$B$8:'2022 Particiaption Points'!$B$240,MATCH(AQ23,('2022 Particiaption Points'!$IS$8:'2022 Particiaption Points'!$IS$240+ROW('2022 Particiaption Points'!$IS$8:'2022 Particiaption Points'!$IS$239)/10000),0))," ",INDEX('2022 Particiaption Points'!$A$8:'2022 Particiaption Points'!$A$240,MATCH(AQ23,('2022 Particiaption Points'!$IS$8:'2022 Particiaption Points'!$IS$240+ROW('2022 Particiaption Points'!$IS$8:'2022 Particiaption Points'!$IS$239)/10000),0))),"")</f>
        <v>Christopher Taylor</v>
      </c>
      <c r="AQ23" s="138">
        <f t="array" ref="AQ23">IF(LARGE(('2022 Particiaption Points'!$IS$8:'2022 Particiaption Points'!$IS$240+ROW('2022 Particiaption Points'!$IS$8:'2022 Particiaption Points'!$IS$240)/10000),ROW(AO23)-ROW($AK$4)+1)&gt;0,LARGE(('2022 Particiaption Points'!$IS$8:'2022 Particiaption Points'!$IS$240+ROW('2022 Particiaption Points'!$IS$8:'2022 Particiaption Points'!$IS$240)/10000),ROW(AO23)-ROW($AK$4)+1),"")</f>
        <v>3263.0154000000002</v>
      </c>
      <c r="AR23" s="179"/>
      <c r="AT23" s="227">
        <f>IF(ROUND(AV23,1)=ROUND(AV22,1),AT22,COUNT($AT$4:AT22)+1)</f>
        <v>20</v>
      </c>
      <c r="AU23" s="1" t="str">
        <f t="array" ref="AU23">IF(AV23&lt;&gt;"",_xlfn.CONCAT(INDEX('2021 Particiaption Points'!$B$8:'2021 Particiaption Points'!$B$222,MATCH(AV23,('2021 Particiaption Points'!$HN$8:'2021 Particiaption Points'!$HN$222+ROW('2021 Particiaption Points'!$HN$8:'2021 Particiaption Points'!$HN$221)/10000),0))," ",INDEX('2021 Particiaption Points'!$A$8:'2021 Particiaption Points'!$A$222,MATCH(AV23,('2021 Particiaption Points'!$HN$8:'2021 Particiaption Points'!$HN$222+ROW('2021 Particiaption Points'!$HN$8:'2021 Particiaption Points'!$HN$221)/10000),0))),"")</f>
        <v>John McDowell</v>
      </c>
      <c r="AV23" s="138">
        <f t="array" ref="AV23">IF(LARGE(('2021 Particiaption Points'!$HN$8:'2021 Particiaption Points'!$HN$222+ROW('2021 Particiaption Points'!$HN$8:'2021 Particiaption Points'!$HN$222)/10000),ROW(AT23)-ROW($AK$4)+1)&gt;0,LARGE(('2021 Particiaption Points'!$HN$8:'2021 Particiaption Points'!$HN$222+ROW('2021 Particiaption Points'!$HN$8:'2021 Particiaption Points'!$HN$222)/10000),ROW(AT23)-ROW($AK$4)+1),"")</f>
        <v>58.010399999999997</v>
      </c>
      <c r="AX23" s="227">
        <f>IF(ROUND(AZ23,1)=ROUND(AZ22,1),AX22,COUNT($AX$4:AX22)+1)</f>
        <v>20</v>
      </c>
      <c r="AY23" s="1" t="str">
        <f t="array" ref="AY23">IF(AZ23&lt;&gt;"",_xlfn.CONCAT(INDEX('2021 Particiaption Points'!$B$8:'2021 Particiaption Points'!$B$222,MATCH(AZ23,('2021 Particiaption Points'!$HU$8:'2021 Particiaption Points'!$HU$222+ROW('2021 Particiaption Points'!$HU$8:'2021 Particiaption Points'!$HU$221)/10000),0))," ",INDEX('2021 Particiaption Points'!$A$8:'2021 Particiaption Points'!$A$222,MATCH(AZ23,('2021 Particiaption Points'!$HU$8:'2021 Particiaption Points'!$HU$222+ROW('2021 Particiaption Points'!$HU$8:'2021 Particiaption Points'!$HU$221)/10000),0))),"")</f>
        <v>Jordan Wells</v>
      </c>
      <c r="AZ23" s="138">
        <f t="array" ref="AZ23">IF(LARGE(('2021 Particiaption Points'!$HU$8:'2021 Particiaption Points'!$HU$222+ROW('2021 Particiaption Points'!$HU$8:'2021 Particiaption Points'!$HU$222)/10000),ROW(AX23)-ROW($AK$4)+1)&gt;0,LARGE(('2021 Particiaption Points'!$HU$8:'2021 Particiaption Points'!$HU$222+ROW('2021 Particiaption Points'!$HU$8:'2021 Particiaption Points'!$HU$222)/10000),ROW(AX23)-ROW($AK$4)+1),"")</f>
        <v>4663.0149000000001</v>
      </c>
    </row>
  </sheetData>
  <mergeCells count="12">
    <mergeCell ref="D2:F2"/>
    <mergeCell ref="H2:J2"/>
    <mergeCell ref="L2:N2"/>
    <mergeCell ref="P2:R2"/>
    <mergeCell ref="AK2:AM2"/>
    <mergeCell ref="AO2:AQ2"/>
    <mergeCell ref="AT2:AV2"/>
    <mergeCell ref="AX2:AZ2"/>
    <mergeCell ref="T2:V2"/>
    <mergeCell ref="X2:Z2"/>
    <mergeCell ref="AB2:AD2"/>
    <mergeCell ref="AF2:AH2"/>
  </mergeCells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R156"/>
  <sheetViews>
    <sheetView zoomScale="96" zoomScaleNormal="96" workbookViewId="0">
      <pane xSplit="7" topLeftCell="AY1" activePane="topRight" state="frozen"/>
      <selection activeCell="A7" sqref="A7"/>
      <selection pane="topRight" activeCell="BC16" sqref="BC16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3" width="4.453125" customWidth="1"/>
    <col min="44" max="44" width="3.7265625" customWidth="1"/>
    <col min="45" max="51" width="4.453125" customWidth="1"/>
    <col min="52" max="53" width="5.453125" customWidth="1"/>
    <col min="54" max="59" width="4.453125" customWidth="1"/>
    <col min="60" max="60" width="4" bestFit="1" customWidth="1"/>
    <col min="61" max="76" width="4.453125" customWidth="1"/>
    <col min="77" max="77" width="3.81640625" bestFit="1" customWidth="1"/>
    <col min="78" max="91" width="4.453125" customWidth="1"/>
    <col min="92" max="92" width="5.54296875" customWidth="1"/>
    <col min="93" max="100" width="4.453125" customWidth="1"/>
    <col min="101" max="101" width="4" bestFit="1" customWidth="1"/>
    <col min="102" max="102" width="4.453125" customWidth="1"/>
    <col min="103" max="103" width="3.7265625" customWidth="1"/>
    <col min="104" max="104" width="3.54296875" customWidth="1"/>
    <col min="105" max="105" width="3.7265625" customWidth="1"/>
    <col min="106" max="117" width="4.453125" customWidth="1"/>
    <col min="118" max="118" width="3.81640625" customWidth="1"/>
    <col min="119" max="122" width="4.453125" customWidth="1"/>
    <col min="123" max="123" width="5.1796875" customWidth="1"/>
    <col min="124" max="149" width="4.453125" customWidth="1"/>
    <col min="150" max="150" width="6.453125" customWidth="1"/>
    <col min="151" max="155" width="3.453125" bestFit="1" customWidth="1"/>
    <col min="156" max="156" width="3.453125" customWidth="1"/>
    <col min="157" max="157" width="8.54296875" bestFit="1" customWidth="1"/>
    <col min="158" max="158" width="5" customWidth="1"/>
    <col min="159" max="163" width="5.54296875" style="54" customWidth="1"/>
    <col min="164" max="164" width="9.1796875"/>
    <col min="165" max="165" width="14.453125" customWidth="1"/>
    <col min="166" max="166" width="3.453125" bestFit="1" customWidth="1"/>
    <col min="167" max="167" width="3.453125" customWidth="1"/>
    <col min="168" max="170" width="3.453125" bestFit="1" customWidth="1"/>
    <col min="171" max="171" width="3.54296875" customWidth="1"/>
    <col min="172" max="172" width="17.453125" bestFit="1" customWidth="1"/>
  </cols>
  <sheetData>
    <row r="1" spans="1:174" s="2" customFormat="1" ht="226">
      <c r="A1" s="237" t="s">
        <v>0</v>
      </c>
      <c r="B1" s="238"/>
      <c r="C1" s="238"/>
      <c r="D1" s="238"/>
      <c r="E1" s="238"/>
      <c r="F1" s="238"/>
      <c r="G1" s="239"/>
      <c r="H1" s="15" t="s">
        <v>193</v>
      </c>
      <c r="I1" s="15" t="s">
        <v>194</v>
      </c>
      <c r="J1" s="15" t="s">
        <v>3</v>
      </c>
      <c r="K1" s="15" t="s">
        <v>4</v>
      </c>
      <c r="L1" s="15" t="s">
        <v>5</v>
      </c>
      <c r="M1" s="15" t="s">
        <v>195</v>
      </c>
      <c r="N1" s="15" t="s">
        <v>196</v>
      </c>
      <c r="O1" s="174" t="s">
        <v>197</v>
      </c>
      <c r="P1" s="15" t="s">
        <v>198</v>
      </c>
      <c r="Q1" s="15" t="s">
        <v>199</v>
      </c>
      <c r="R1" s="15" t="s">
        <v>200</v>
      </c>
      <c r="S1" s="15" t="s">
        <v>201</v>
      </c>
      <c r="T1" s="15" t="s">
        <v>202</v>
      </c>
      <c r="U1" s="15" t="s">
        <v>203</v>
      </c>
      <c r="V1" s="15" t="s">
        <v>204</v>
      </c>
      <c r="W1" s="181" t="s">
        <v>205</v>
      </c>
      <c r="X1" s="15" t="s">
        <v>206</v>
      </c>
      <c r="Y1" s="15" t="s">
        <v>207</v>
      </c>
      <c r="Z1" s="15" t="s">
        <v>208</v>
      </c>
      <c r="AA1" s="15" t="s">
        <v>209</v>
      </c>
      <c r="AB1" s="15" t="s">
        <v>210</v>
      </c>
      <c r="AC1" s="15" t="s">
        <v>211</v>
      </c>
      <c r="AD1" s="15" t="s">
        <v>212</v>
      </c>
      <c r="AE1" s="15" t="s">
        <v>213</v>
      </c>
      <c r="AF1" s="15" t="s">
        <v>214</v>
      </c>
      <c r="AG1" s="15" t="s">
        <v>215</v>
      </c>
      <c r="AH1" s="174" t="s">
        <v>216</v>
      </c>
      <c r="AI1" s="174" t="s">
        <v>217</v>
      </c>
      <c r="AJ1" s="15" t="s">
        <v>218</v>
      </c>
      <c r="AK1" s="15" t="s">
        <v>219</v>
      </c>
      <c r="AL1" s="15" t="s">
        <v>220</v>
      </c>
      <c r="AM1" s="15" t="s">
        <v>221</v>
      </c>
      <c r="AN1" s="15" t="s">
        <v>222</v>
      </c>
      <c r="AO1" s="15" t="s">
        <v>223</v>
      </c>
      <c r="AP1" s="15" t="s">
        <v>224</v>
      </c>
      <c r="AQ1" s="15" t="s">
        <v>225</v>
      </c>
      <c r="AR1" s="15" t="s">
        <v>226</v>
      </c>
      <c r="AS1" s="15" t="s">
        <v>227</v>
      </c>
      <c r="AT1" s="15" t="s">
        <v>228</v>
      </c>
      <c r="AU1" s="15" t="s">
        <v>229</v>
      </c>
      <c r="AV1" s="15" t="s">
        <v>230</v>
      </c>
      <c r="AW1" s="15" t="s">
        <v>231</v>
      </c>
      <c r="AX1" s="174" t="s">
        <v>232</v>
      </c>
      <c r="AY1" s="15" t="s">
        <v>233</v>
      </c>
      <c r="AZ1" s="210" t="s">
        <v>234</v>
      </c>
      <c r="BA1" s="183" t="s">
        <v>235</v>
      </c>
      <c r="BB1" s="15" t="s">
        <v>236</v>
      </c>
      <c r="BC1" s="15" t="s">
        <v>237</v>
      </c>
      <c r="BD1" s="15" t="s">
        <v>238</v>
      </c>
      <c r="BE1" s="15" t="s">
        <v>239</v>
      </c>
      <c r="BF1" s="15" t="s">
        <v>240</v>
      </c>
      <c r="BG1" s="174" t="s">
        <v>241</v>
      </c>
      <c r="BH1" s="174" t="s">
        <v>242</v>
      </c>
      <c r="BI1" s="174" t="s">
        <v>243</v>
      </c>
      <c r="BJ1" s="15" t="s">
        <v>244</v>
      </c>
      <c r="BK1" s="15" t="s">
        <v>245</v>
      </c>
      <c r="BL1" s="15" t="s">
        <v>246</v>
      </c>
      <c r="BM1" s="15" t="s">
        <v>247</v>
      </c>
      <c r="BN1" s="157" t="s">
        <v>248</v>
      </c>
      <c r="BO1" s="59" t="s">
        <v>249</v>
      </c>
      <c r="BP1" s="59" t="s">
        <v>250</v>
      </c>
      <c r="BQ1" s="59" t="s">
        <v>251</v>
      </c>
      <c r="BR1" s="157" t="s">
        <v>252</v>
      </c>
      <c r="BS1" s="15" t="s">
        <v>253</v>
      </c>
      <c r="BT1" s="174" t="s">
        <v>254</v>
      </c>
      <c r="BU1" s="174" t="s">
        <v>255</v>
      </c>
      <c r="BV1" s="15" t="s">
        <v>256</v>
      </c>
      <c r="BW1" s="15" t="s">
        <v>257</v>
      </c>
      <c r="BX1" s="15" t="s">
        <v>258</v>
      </c>
      <c r="BY1" s="15" t="s">
        <v>259</v>
      </c>
      <c r="BZ1" s="174" t="s">
        <v>260</v>
      </c>
      <c r="CA1" s="59" t="s">
        <v>261</v>
      </c>
      <c r="CB1" s="59" t="s">
        <v>262</v>
      </c>
      <c r="CC1" s="15" t="s">
        <v>263</v>
      </c>
      <c r="CD1" s="59" t="s">
        <v>264</v>
      </c>
      <c r="CE1" s="59" t="s">
        <v>264</v>
      </c>
      <c r="CF1" s="59" t="s">
        <v>265</v>
      </c>
      <c r="CG1" s="15" t="s">
        <v>266</v>
      </c>
      <c r="CH1" s="59" t="s">
        <v>267</v>
      </c>
      <c r="CI1" s="15" t="s">
        <v>268</v>
      </c>
      <c r="CJ1" s="15" t="s">
        <v>269</v>
      </c>
      <c r="CK1" s="15" t="s">
        <v>270</v>
      </c>
      <c r="CL1" s="15" t="s">
        <v>271</v>
      </c>
      <c r="CM1" s="15" t="s">
        <v>272</v>
      </c>
      <c r="CN1" s="183" t="s">
        <v>273</v>
      </c>
      <c r="CO1" s="183" t="s">
        <v>274</v>
      </c>
      <c r="CP1" s="137" t="s">
        <v>275</v>
      </c>
      <c r="CQ1" s="59" t="s">
        <v>276</v>
      </c>
      <c r="CR1" s="59" t="s">
        <v>277</v>
      </c>
      <c r="CS1" s="15" t="s">
        <v>278</v>
      </c>
      <c r="CT1" s="15" t="s">
        <v>279</v>
      </c>
      <c r="CU1" s="15" t="s">
        <v>280</v>
      </c>
      <c r="CV1" s="15" t="s">
        <v>281</v>
      </c>
      <c r="CW1" s="15" t="s">
        <v>282</v>
      </c>
      <c r="CX1" s="15" t="s">
        <v>283</v>
      </c>
      <c r="CY1" s="180" t="s">
        <v>284</v>
      </c>
      <c r="CZ1" s="15" t="s">
        <v>285</v>
      </c>
      <c r="DA1" s="15" t="s">
        <v>286</v>
      </c>
      <c r="DB1" s="181" t="s">
        <v>287</v>
      </c>
      <c r="DC1" s="15" t="s">
        <v>288</v>
      </c>
      <c r="DD1" s="15" t="s">
        <v>289</v>
      </c>
      <c r="DE1" s="15" t="s">
        <v>290</v>
      </c>
      <c r="DF1" s="59"/>
      <c r="DG1" s="59"/>
      <c r="DH1" s="59"/>
      <c r="DI1" s="15"/>
      <c r="DJ1" s="181"/>
      <c r="DK1" s="181"/>
      <c r="DL1" s="181"/>
      <c r="DM1" s="15"/>
      <c r="DN1" s="15"/>
      <c r="DO1" s="15"/>
      <c r="DP1" s="59"/>
      <c r="DQ1" s="181"/>
      <c r="DR1" s="15"/>
      <c r="DS1" s="15"/>
      <c r="DT1" s="15"/>
      <c r="DU1" s="15"/>
      <c r="DV1" s="15"/>
      <c r="DW1" s="15"/>
      <c r="DX1" s="15"/>
      <c r="DY1" s="15"/>
      <c r="DZ1" s="181"/>
      <c r="EA1" s="181"/>
      <c r="EB1" s="59"/>
      <c r="EC1" s="15"/>
      <c r="ED1" s="15"/>
      <c r="EE1" s="15"/>
      <c r="EF1" s="15"/>
      <c r="EG1" s="15"/>
      <c r="EH1" s="181"/>
      <c r="EI1" s="181"/>
      <c r="EJ1" s="181"/>
      <c r="EK1" s="181"/>
      <c r="EL1" s="181"/>
      <c r="EM1" s="15"/>
      <c r="EN1" s="181"/>
      <c r="EO1" s="59"/>
      <c r="EP1" s="181"/>
      <c r="EQ1" s="15"/>
      <c r="ER1" s="15"/>
      <c r="ES1" s="15"/>
      <c r="ET1" s="15" t="s">
        <v>7</v>
      </c>
      <c r="EU1" s="15" t="s">
        <v>8</v>
      </c>
      <c r="EV1" s="15" t="s">
        <v>9</v>
      </c>
      <c r="EW1" s="15" t="s">
        <v>10</v>
      </c>
      <c r="EX1" s="15" t="s">
        <v>11</v>
      </c>
      <c r="EY1" s="15" t="s">
        <v>12</v>
      </c>
      <c r="EZ1" s="15" t="s">
        <v>13</v>
      </c>
      <c r="FA1" s="55" t="s">
        <v>14</v>
      </c>
      <c r="FC1" s="46" t="s">
        <v>15</v>
      </c>
      <c r="FD1" s="47" t="s">
        <v>16</v>
      </c>
      <c r="FE1" s="47" t="s">
        <v>17</v>
      </c>
      <c r="FF1" s="47" t="s">
        <v>18</v>
      </c>
      <c r="FG1" s="48" t="s">
        <v>19</v>
      </c>
      <c r="FH1"/>
      <c r="FI1" s="133" t="s">
        <v>20</v>
      </c>
      <c r="FJ1" s="2" t="s">
        <v>8</v>
      </c>
      <c r="FK1" s="2" t="s">
        <v>9</v>
      </c>
      <c r="FL1" s="2" t="s">
        <v>10</v>
      </c>
      <c r="FM1" s="2" t="s">
        <v>11</v>
      </c>
      <c r="FN1" s="2" t="s">
        <v>12</v>
      </c>
      <c r="FO1" s="2" t="s">
        <v>13</v>
      </c>
    </row>
    <row r="2" spans="1:174" s="2" customFormat="1" ht="14.5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2</v>
      </c>
      <c r="O2" s="120">
        <v>1</v>
      </c>
      <c r="P2" s="120">
        <v>1</v>
      </c>
      <c r="Q2" s="120">
        <v>1</v>
      </c>
      <c r="R2" s="120">
        <v>2</v>
      </c>
      <c r="S2" s="120">
        <v>1</v>
      </c>
      <c r="T2" s="120">
        <v>2</v>
      </c>
      <c r="U2" s="120">
        <v>1</v>
      </c>
      <c r="V2" s="120">
        <v>1</v>
      </c>
      <c r="W2" s="51">
        <v>1</v>
      </c>
      <c r="X2" s="120">
        <v>2</v>
      </c>
      <c r="Y2" s="120">
        <v>1</v>
      </c>
      <c r="Z2" s="120">
        <v>1</v>
      </c>
      <c r="AA2" s="120">
        <v>2</v>
      </c>
      <c r="AB2" s="51">
        <v>1</v>
      </c>
      <c r="AC2" s="120">
        <v>1</v>
      </c>
      <c r="AD2" s="120">
        <v>2</v>
      </c>
      <c r="AE2" s="120">
        <v>1</v>
      </c>
      <c r="AF2" s="120">
        <v>1</v>
      </c>
      <c r="AG2" s="120">
        <v>1</v>
      </c>
      <c r="AH2" s="120">
        <v>2</v>
      </c>
      <c r="AI2" s="120">
        <v>1</v>
      </c>
      <c r="AJ2" s="120">
        <v>3</v>
      </c>
      <c r="AK2" s="120">
        <v>1</v>
      </c>
      <c r="AL2" s="120"/>
      <c r="AM2" s="120">
        <v>2</v>
      </c>
      <c r="AN2" s="120">
        <v>1</v>
      </c>
      <c r="AO2" s="120">
        <v>1</v>
      </c>
      <c r="AP2" s="120">
        <v>2</v>
      </c>
      <c r="AQ2" s="120">
        <v>1</v>
      </c>
      <c r="AR2" s="103">
        <v>1</v>
      </c>
      <c r="AS2" s="103">
        <v>2</v>
      </c>
      <c r="AT2" s="120">
        <v>1</v>
      </c>
      <c r="AU2" s="103">
        <v>1</v>
      </c>
      <c r="AV2" s="51">
        <v>2</v>
      </c>
      <c r="AW2" s="51">
        <v>1</v>
      </c>
      <c r="AX2" s="103">
        <v>1</v>
      </c>
      <c r="AY2" s="103">
        <v>1</v>
      </c>
      <c r="AZ2" s="106">
        <v>2</v>
      </c>
      <c r="BA2" s="106">
        <v>1</v>
      </c>
      <c r="BB2" s="103">
        <v>2</v>
      </c>
      <c r="BC2" s="103">
        <v>1</v>
      </c>
      <c r="BD2" s="103">
        <v>1</v>
      </c>
      <c r="BE2" s="103">
        <v>2</v>
      </c>
      <c r="BF2" s="103">
        <v>1</v>
      </c>
      <c r="BG2" s="103">
        <v>1</v>
      </c>
      <c r="BH2" s="103">
        <v>2</v>
      </c>
      <c r="BI2" s="103">
        <v>1</v>
      </c>
      <c r="BJ2" s="103">
        <v>2</v>
      </c>
      <c r="BK2" s="103">
        <v>1</v>
      </c>
      <c r="BL2" s="103">
        <v>2</v>
      </c>
      <c r="BM2" s="103">
        <v>1</v>
      </c>
      <c r="BN2" s="107">
        <v>3</v>
      </c>
      <c r="BO2" s="106">
        <v>2</v>
      </c>
      <c r="BP2" s="106">
        <v>1</v>
      </c>
      <c r="BQ2" s="106">
        <v>2</v>
      </c>
      <c r="BR2" s="106">
        <v>1</v>
      </c>
      <c r="BS2" s="103">
        <v>2</v>
      </c>
      <c r="BT2" s="103">
        <v>1</v>
      </c>
      <c r="BU2" s="107">
        <v>2</v>
      </c>
      <c r="BV2" s="107">
        <v>1</v>
      </c>
      <c r="BW2" s="103">
        <v>2</v>
      </c>
      <c r="BX2" s="106">
        <v>1</v>
      </c>
      <c r="BY2" s="106">
        <v>1</v>
      </c>
      <c r="BZ2" s="103">
        <v>1</v>
      </c>
      <c r="CA2" s="106">
        <v>2</v>
      </c>
      <c r="CB2" s="106">
        <v>1</v>
      </c>
      <c r="CC2" s="103">
        <v>2</v>
      </c>
      <c r="CD2" s="106">
        <v>1</v>
      </c>
      <c r="CE2" s="106">
        <v>1</v>
      </c>
      <c r="CF2" s="103">
        <v>1</v>
      </c>
      <c r="CG2" s="103">
        <v>2</v>
      </c>
      <c r="CH2" s="106">
        <v>1</v>
      </c>
      <c r="CI2" s="103">
        <v>2</v>
      </c>
      <c r="CJ2" s="103">
        <v>2</v>
      </c>
      <c r="CK2" s="103">
        <v>1</v>
      </c>
      <c r="CL2" s="103">
        <v>1</v>
      </c>
      <c r="CM2" s="103">
        <v>2</v>
      </c>
      <c r="CN2" s="106">
        <v>1</v>
      </c>
      <c r="CO2" s="106">
        <v>2</v>
      </c>
      <c r="CP2" s="103">
        <v>1</v>
      </c>
      <c r="CQ2" s="106">
        <v>1</v>
      </c>
      <c r="CR2" s="103">
        <v>2</v>
      </c>
      <c r="CS2" s="103">
        <v>1</v>
      </c>
      <c r="CT2" s="103">
        <v>2</v>
      </c>
      <c r="CU2" s="103">
        <v>1</v>
      </c>
      <c r="CV2" s="103">
        <v>2</v>
      </c>
      <c r="CW2" s="103">
        <v>1</v>
      </c>
      <c r="CX2" s="103">
        <v>1</v>
      </c>
      <c r="CY2" s="103">
        <v>2</v>
      </c>
      <c r="CZ2" s="103">
        <v>1</v>
      </c>
      <c r="DA2" s="103">
        <v>1</v>
      </c>
      <c r="DB2" s="103">
        <v>2</v>
      </c>
      <c r="DC2" s="103">
        <v>1</v>
      </c>
      <c r="DD2" s="103">
        <v>2</v>
      </c>
      <c r="DE2" s="103">
        <v>1</v>
      </c>
      <c r="DF2" s="106"/>
      <c r="DG2" s="103"/>
      <c r="DH2" s="106"/>
      <c r="DI2" s="103"/>
      <c r="DJ2" s="103"/>
      <c r="DK2" s="103"/>
      <c r="DL2" s="103"/>
      <c r="DM2" s="103"/>
      <c r="DN2" s="103"/>
      <c r="DO2" s="103"/>
      <c r="DP2" s="106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6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6"/>
      <c r="EP2" s="103"/>
      <c r="EQ2" s="103"/>
      <c r="ER2" s="103"/>
      <c r="ES2" s="103"/>
      <c r="ET2" s="63">
        <f>SUM(H2:ES2)</f>
        <v>139</v>
      </c>
      <c r="EU2" s="29">
        <f>COUNTIF(H4:ES4,"d")</f>
        <v>34</v>
      </c>
      <c r="EV2" s="29">
        <f>COUNTIF(H4:ES4,"w")</f>
        <v>4</v>
      </c>
      <c r="EW2" s="29">
        <f>COUNTIF(H4:ES4,"v")</f>
        <v>44</v>
      </c>
      <c r="EX2" s="29">
        <f>COUNTIF(H4:ES4,"s")</f>
        <v>0</v>
      </c>
      <c r="EY2" s="29">
        <f>COUNTIF(H4:ES4,"m")</f>
        <v>1</v>
      </c>
      <c r="EZ2" s="28">
        <f>COUNTIF(H4:ES4,"r")</f>
        <v>0</v>
      </c>
      <c r="FA2" s="72"/>
      <c r="FC2" s="243" t="s">
        <v>22</v>
      </c>
      <c r="FD2" s="244"/>
      <c r="FE2" s="244"/>
      <c r="FF2" s="244"/>
      <c r="FG2" s="245"/>
      <c r="FH2"/>
      <c r="FI2" t="s">
        <v>23</v>
      </c>
      <c r="FJ2">
        <v>8</v>
      </c>
      <c r="FK2">
        <v>0</v>
      </c>
      <c r="FL2">
        <v>1</v>
      </c>
      <c r="FM2">
        <v>0</v>
      </c>
      <c r="FN2">
        <v>0</v>
      </c>
      <c r="FO2">
        <v>0</v>
      </c>
      <c r="FP2"/>
      <c r="FQ2"/>
      <c r="FR2"/>
    </row>
    <row r="3" spans="1:174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123">
        <v>41</v>
      </c>
      <c r="O3" s="123"/>
      <c r="P3" s="123"/>
      <c r="Q3" s="123"/>
      <c r="R3" s="123">
        <v>162</v>
      </c>
      <c r="S3" s="123"/>
      <c r="T3" s="123">
        <v>130</v>
      </c>
      <c r="U3" s="123"/>
      <c r="V3" s="123"/>
      <c r="W3" s="123"/>
      <c r="X3" s="123">
        <v>292</v>
      </c>
      <c r="Y3" s="123"/>
      <c r="Z3" s="123">
        <v>0</v>
      </c>
      <c r="AA3" s="123">
        <v>110</v>
      </c>
      <c r="AB3" s="123"/>
      <c r="AC3" s="123"/>
      <c r="AD3" s="123">
        <v>132</v>
      </c>
      <c r="AE3" s="123"/>
      <c r="AF3" s="123">
        <v>0</v>
      </c>
      <c r="AG3" s="213"/>
      <c r="AH3" s="123">
        <v>170</v>
      </c>
      <c r="AI3" s="123"/>
      <c r="AJ3" s="123">
        <v>857</v>
      </c>
      <c r="AK3" s="123"/>
      <c r="AL3" s="123"/>
      <c r="AM3" s="123">
        <v>180</v>
      </c>
      <c r="AN3" s="123"/>
      <c r="AO3" s="123"/>
      <c r="AP3" s="123">
        <v>78</v>
      </c>
      <c r="AQ3" s="123"/>
      <c r="AR3" s="124"/>
      <c r="AS3" s="124">
        <v>166</v>
      </c>
      <c r="AT3" s="123"/>
      <c r="AU3" s="124"/>
      <c r="AV3" s="123">
        <v>110</v>
      </c>
      <c r="AW3" s="123"/>
      <c r="AX3" s="124"/>
      <c r="AY3" s="124"/>
      <c r="AZ3" s="127">
        <v>615</v>
      </c>
      <c r="BA3" s="127"/>
      <c r="BB3" s="161">
        <v>236</v>
      </c>
      <c r="BC3" s="124"/>
      <c r="BD3" s="124"/>
      <c r="BE3" s="124">
        <v>134</v>
      </c>
      <c r="BF3" s="124"/>
      <c r="BG3" s="124"/>
      <c r="BH3" s="124">
        <v>282</v>
      </c>
      <c r="BI3" s="124"/>
      <c r="BJ3" s="124">
        <v>225</v>
      </c>
      <c r="BK3" s="124"/>
      <c r="BL3" s="124">
        <v>260</v>
      </c>
      <c r="BM3" s="124"/>
      <c r="BN3" s="128"/>
      <c r="BO3" s="127">
        <v>180</v>
      </c>
      <c r="BP3" s="127"/>
      <c r="BQ3" s="127">
        <v>124</v>
      </c>
      <c r="BR3" s="127"/>
      <c r="BS3" s="124"/>
      <c r="BT3" s="124"/>
      <c r="BU3" s="128">
        <v>155</v>
      </c>
      <c r="BV3" s="128"/>
      <c r="BW3" s="124">
        <v>168</v>
      </c>
      <c r="BX3" s="127"/>
      <c r="BY3" s="127"/>
      <c r="BZ3" s="124"/>
      <c r="CA3" s="127">
        <v>154</v>
      </c>
      <c r="CB3" s="127"/>
      <c r="CC3" s="224">
        <v>1030</v>
      </c>
      <c r="CD3" s="127"/>
      <c r="CE3" s="127"/>
      <c r="CF3" s="124"/>
      <c r="CG3" s="124">
        <v>350</v>
      </c>
      <c r="CH3" s="127"/>
      <c r="CI3" s="124">
        <v>175</v>
      </c>
      <c r="CJ3" s="124">
        <v>70</v>
      </c>
      <c r="CK3" s="124"/>
      <c r="CL3" s="124"/>
      <c r="CM3" s="124">
        <v>260</v>
      </c>
      <c r="CN3" s="127"/>
      <c r="CO3" s="127">
        <v>250</v>
      </c>
      <c r="CP3" s="124"/>
      <c r="CQ3" s="127"/>
      <c r="CR3" s="124">
        <v>222</v>
      </c>
      <c r="CS3" s="124"/>
      <c r="CT3" s="124">
        <v>374</v>
      </c>
      <c r="CU3" s="124"/>
      <c r="CV3" s="124">
        <v>330</v>
      </c>
      <c r="CW3" s="124"/>
      <c r="CX3" s="124"/>
      <c r="CY3" s="224">
        <v>140</v>
      </c>
      <c r="CZ3" s="124"/>
      <c r="DA3" s="124"/>
      <c r="DB3" s="124">
        <v>40</v>
      </c>
      <c r="DC3" s="124"/>
      <c r="DD3" s="124">
        <v>136</v>
      </c>
      <c r="DE3" s="124"/>
      <c r="DF3" s="127"/>
      <c r="DG3" s="124"/>
      <c r="DH3" s="127"/>
      <c r="DI3" s="124"/>
      <c r="DJ3" s="124"/>
      <c r="DK3" s="124"/>
      <c r="DL3" s="124"/>
      <c r="DM3" s="124"/>
      <c r="DN3" s="124"/>
      <c r="DO3" s="124"/>
      <c r="DP3" s="127"/>
      <c r="DQ3" s="124"/>
      <c r="DR3" s="124"/>
      <c r="DS3" s="124"/>
      <c r="DT3" s="124"/>
      <c r="DU3" s="124"/>
      <c r="DV3" s="124"/>
      <c r="DW3" s="124"/>
      <c r="DX3" s="124"/>
      <c r="DY3" s="124"/>
      <c r="DZ3" s="124"/>
      <c r="EA3" s="124"/>
      <c r="EB3" s="127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4"/>
      <c r="EN3" s="124"/>
      <c r="EO3" s="127"/>
      <c r="EP3" s="124"/>
      <c r="EQ3" s="124"/>
      <c r="ER3" s="124"/>
      <c r="ES3" s="124"/>
      <c r="ET3" s="77"/>
      <c r="EU3" s="1"/>
      <c r="EV3" s="1"/>
      <c r="EW3" s="1"/>
      <c r="EX3" s="1"/>
      <c r="EY3" s="1"/>
      <c r="EZ3" s="1"/>
      <c r="FA3" s="67">
        <f>SUM(H3:ES3)</f>
        <v>8375</v>
      </c>
      <c r="FC3" s="44">
        <f>COUNTA(C7:C155)</f>
        <v>44</v>
      </c>
      <c r="FD3" s="227">
        <f>COUNTA(D7:D155)</f>
        <v>31</v>
      </c>
      <c r="FE3" s="227">
        <f>COUNTA(E7:E155)</f>
        <v>18</v>
      </c>
      <c r="FF3" s="227">
        <f>COUNTA(F7:F155)</f>
        <v>6</v>
      </c>
      <c r="FG3" s="45">
        <f>COUNTA(G7:G155)</f>
        <v>5</v>
      </c>
      <c r="FH3"/>
      <c r="FI3" t="s">
        <v>25</v>
      </c>
      <c r="FJ3">
        <v>12</v>
      </c>
      <c r="FK3">
        <v>0</v>
      </c>
      <c r="FL3">
        <v>2</v>
      </c>
      <c r="FM3">
        <v>0</v>
      </c>
      <c r="FN3">
        <v>0</v>
      </c>
      <c r="FO3">
        <v>0</v>
      </c>
      <c r="FP3"/>
      <c r="FQ3"/>
      <c r="FR3"/>
    </row>
    <row r="4" spans="1:174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 t="s">
        <v>29</v>
      </c>
      <c r="K4" s="108" t="s">
        <v>30</v>
      </c>
      <c r="L4" s="227"/>
      <c r="M4" s="227"/>
      <c r="N4" s="227" t="s">
        <v>29</v>
      </c>
      <c r="O4" s="227" t="s">
        <v>30</v>
      </c>
      <c r="P4" s="227"/>
      <c r="Q4" s="227"/>
      <c r="R4" s="227" t="s">
        <v>29</v>
      </c>
      <c r="S4" s="227" t="s">
        <v>30</v>
      </c>
      <c r="T4" s="227" t="s">
        <v>29</v>
      </c>
      <c r="U4" s="227" t="s">
        <v>30</v>
      </c>
      <c r="V4" s="227"/>
      <c r="W4" s="227" t="s">
        <v>30</v>
      </c>
      <c r="X4" s="227" t="s">
        <v>29</v>
      </c>
      <c r="Y4" s="227" t="s">
        <v>30</v>
      </c>
      <c r="Z4" s="227"/>
      <c r="AA4" s="227" t="s">
        <v>29</v>
      </c>
      <c r="AB4" s="227" t="s">
        <v>30</v>
      </c>
      <c r="AC4" s="227"/>
      <c r="AD4" s="227" t="s">
        <v>29</v>
      </c>
      <c r="AE4" s="227" t="s">
        <v>30</v>
      </c>
      <c r="AF4" s="227"/>
      <c r="AG4" s="227" t="s">
        <v>30</v>
      </c>
      <c r="AH4" s="227" t="s">
        <v>29</v>
      </c>
      <c r="AI4" s="227" t="s">
        <v>30</v>
      </c>
      <c r="AJ4" s="227" t="s">
        <v>291</v>
      </c>
      <c r="AK4" s="227" t="s">
        <v>30</v>
      </c>
      <c r="AL4" s="227"/>
      <c r="AM4" s="227" t="s">
        <v>29</v>
      </c>
      <c r="AN4" s="227" t="s">
        <v>30</v>
      </c>
      <c r="AO4" s="227"/>
      <c r="AP4" s="227" t="s">
        <v>29</v>
      </c>
      <c r="AQ4" s="227" t="s">
        <v>30</v>
      </c>
      <c r="AR4" s="109" t="s">
        <v>30</v>
      </c>
      <c r="AS4" s="109" t="s">
        <v>29</v>
      </c>
      <c r="AT4" s="227" t="s">
        <v>30</v>
      </c>
      <c r="AU4" s="109"/>
      <c r="AV4" s="227" t="s">
        <v>29</v>
      </c>
      <c r="AW4" s="227" t="s">
        <v>30</v>
      </c>
      <c r="AX4" s="109"/>
      <c r="AY4" s="109" t="s">
        <v>30</v>
      </c>
      <c r="AZ4" s="112" t="s">
        <v>291</v>
      </c>
      <c r="BA4" s="112" t="s">
        <v>30</v>
      </c>
      <c r="BB4" s="109" t="s">
        <v>29</v>
      </c>
      <c r="BC4" s="109" t="s">
        <v>30</v>
      </c>
      <c r="BD4" s="109"/>
      <c r="BE4" s="109" t="s">
        <v>29</v>
      </c>
      <c r="BF4" s="109" t="s">
        <v>30</v>
      </c>
      <c r="BG4" s="109"/>
      <c r="BH4" s="109" t="s">
        <v>29</v>
      </c>
      <c r="BI4" s="109" t="s">
        <v>30</v>
      </c>
      <c r="BJ4" s="109" t="s">
        <v>29</v>
      </c>
      <c r="BK4" s="109" t="s">
        <v>30</v>
      </c>
      <c r="BL4" s="109" t="s">
        <v>29</v>
      </c>
      <c r="BM4" s="109" t="s">
        <v>30</v>
      </c>
      <c r="BN4" s="110" t="s">
        <v>291</v>
      </c>
      <c r="BO4" s="112" t="s">
        <v>29</v>
      </c>
      <c r="BP4" s="112" t="s">
        <v>30</v>
      </c>
      <c r="BQ4" s="112" t="s">
        <v>29</v>
      </c>
      <c r="BR4" s="112" t="s">
        <v>30</v>
      </c>
      <c r="BS4" s="109"/>
      <c r="BT4" s="109"/>
      <c r="BU4" s="158" t="s">
        <v>29</v>
      </c>
      <c r="BV4" s="158" t="s">
        <v>30</v>
      </c>
      <c r="BW4" s="109" t="s">
        <v>29</v>
      </c>
      <c r="BX4" s="112" t="s">
        <v>30</v>
      </c>
      <c r="BY4" s="112" t="s">
        <v>30</v>
      </c>
      <c r="BZ4" s="109" t="s">
        <v>30</v>
      </c>
      <c r="CA4" s="112" t="s">
        <v>29</v>
      </c>
      <c r="CB4" s="112" t="s">
        <v>30</v>
      </c>
      <c r="CC4" s="109" t="s">
        <v>291</v>
      </c>
      <c r="CD4" s="112" t="s">
        <v>30</v>
      </c>
      <c r="CE4" s="112" t="s">
        <v>30</v>
      </c>
      <c r="CF4" s="109"/>
      <c r="CG4" s="109" t="s">
        <v>29</v>
      </c>
      <c r="CH4" s="112" t="s">
        <v>30</v>
      </c>
      <c r="CI4" s="109" t="s">
        <v>29</v>
      </c>
      <c r="CJ4" s="109" t="s">
        <v>29</v>
      </c>
      <c r="CK4" s="109" t="s">
        <v>30</v>
      </c>
      <c r="CL4" s="109"/>
      <c r="CM4" s="109" t="s">
        <v>29</v>
      </c>
      <c r="CN4" s="112" t="s">
        <v>30</v>
      </c>
      <c r="CO4" s="112" t="s">
        <v>29</v>
      </c>
      <c r="CP4" s="109" t="s">
        <v>30</v>
      </c>
      <c r="CQ4" s="112" t="s">
        <v>30</v>
      </c>
      <c r="CR4" s="109" t="s">
        <v>29</v>
      </c>
      <c r="CS4" s="109" t="s">
        <v>30</v>
      </c>
      <c r="CT4" s="109" t="s">
        <v>29</v>
      </c>
      <c r="CU4" s="109" t="s">
        <v>30</v>
      </c>
      <c r="CV4" s="109" t="s">
        <v>29</v>
      </c>
      <c r="CW4" s="109" t="s">
        <v>30</v>
      </c>
      <c r="CX4" s="109" t="s">
        <v>30</v>
      </c>
      <c r="CY4" s="109" t="s">
        <v>29</v>
      </c>
      <c r="CZ4" s="109" t="s">
        <v>30</v>
      </c>
      <c r="DA4" s="109" t="s">
        <v>30</v>
      </c>
      <c r="DB4" s="109" t="s">
        <v>29</v>
      </c>
      <c r="DC4" s="109" t="s">
        <v>30</v>
      </c>
      <c r="DD4" s="109" t="s">
        <v>29</v>
      </c>
      <c r="DE4" s="109" t="s">
        <v>29</v>
      </c>
      <c r="DF4" s="112"/>
      <c r="DG4" s="109"/>
      <c r="DH4" s="112"/>
      <c r="DI4" s="109"/>
      <c r="DJ4" s="109"/>
      <c r="DK4" s="109"/>
      <c r="DL4" s="109"/>
      <c r="DM4" s="109"/>
      <c r="DN4" s="109"/>
      <c r="DO4" s="109"/>
      <c r="DP4" s="112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12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12"/>
      <c r="EP4" s="109"/>
      <c r="EQ4" s="109"/>
      <c r="ER4" s="109"/>
      <c r="ES4" s="130"/>
      <c r="ET4" s="76"/>
      <c r="EU4" s="1"/>
      <c r="EV4" s="1"/>
      <c r="EW4" s="1"/>
      <c r="EX4" s="1"/>
      <c r="EY4" s="1"/>
      <c r="EZ4" s="1"/>
      <c r="FA4" s="178"/>
      <c r="FC4" s="231"/>
      <c r="FD4" s="232"/>
      <c r="FE4" s="232"/>
      <c r="FF4" s="232"/>
      <c r="FG4" s="233"/>
      <c r="FH4"/>
      <c r="FI4" t="s">
        <v>31</v>
      </c>
      <c r="FJ4">
        <v>12</v>
      </c>
      <c r="FK4">
        <v>2</v>
      </c>
      <c r="FL4">
        <v>3</v>
      </c>
      <c r="FM4">
        <v>1</v>
      </c>
      <c r="FN4">
        <v>0</v>
      </c>
      <c r="FO4">
        <v>0</v>
      </c>
      <c r="FP4"/>
      <c r="FQ4"/>
      <c r="FR4"/>
    </row>
    <row r="5" spans="1:174" s="2" customFormat="1" ht="15" customHeight="1">
      <c r="A5" s="228" t="s">
        <v>32</v>
      </c>
      <c r="B5" s="229"/>
      <c r="C5" s="229"/>
      <c r="D5" s="229"/>
      <c r="E5" s="229"/>
      <c r="F5" s="229"/>
      <c r="G5" s="230"/>
      <c r="H5" s="189">
        <f t="shared" ref="H5:AM5" si="0">IF(ISBLANK(H$1),"",COUNTA(H$7:H$155))</f>
        <v>10</v>
      </c>
      <c r="I5" s="190">
        <f t="shared" si="0"/>
        <v>1</v>
      </c>
      <c r="J5" s="190">
        <f t="shared" si="0"/>
        <v>20</v>
      </c>
      <c r="K5" s="190">
        <f t="shared" si="0"/>
        <v>4</v>
      </c>
      <c r="L5" s="190">
        <f t="shared" si="0"/>
        <v>29</v>
      </c>
      <c r="M5" s="190">
        <f t="shared" si="0"/>
        <v>34</v>
      </c>
      <c r="N5" s="190">
        <f t="shared" si="0"/>
        <v>23</v>
      </c>
      <c r="O5" s="190">
        <f t="shared" si="0"/>
        <v>8</v>
      </c>
      <c r="P5" s="190">
        <f t="shared" si="0"/>
        <v>34</v>
      </c>
      <c r="Q5" s="190">
        <f t="shared" si="0"/>
        <v>11</v>
      </c>
      <c r="R5" s="190">
        <f t="shared" si="0"/>
        <v>4</v>
      </c>
      <c r="S5" s="190">
        <f t="shared" si="0"/>
        <v>1</v>
      </c>
      <c r="T5" s="190">
        <f t="shared" si="0"/>
        <v>7</v>
      </c>
      <c r="U5" s="190">
        <f t="shared" si="0"/>
        <v>2</v>
      </c>
      <c r="V5" s="190">
        <f t="shared" si="0"/>
        <v>31</v>
      </c>
      <c r="W5" s="190">
        <f t="shared" si="0"/>
        <v>4</v>
      </c>
      <c r="X5" s="190">
        <f t="shared" si="0"/>
        <v>12</v>
      </c>
      <c r="Y5" s="190">
        <f t="shared" si="0"/>
        <v>4</v>
      </c>
      <c r="Z5" s="190">
        <f t="shared" si="0"/>
        <v>27</v>
      </c>
      <c r="AA5" s="190">
        <f t="shared" si="0"/>
        <v>10</v>
      </c>
      <c r="AB5" s="190">
        <f t="shared" si="0"/>
        <v>2</v>
      </c>
      <c r="AC5" s="190">
        <f t="shared" si="0"/>
        <v>10</v>
      </c>
      <c r="AD5" s="190">
        <f t="shared" si="0"/>
        <v>21</v>
      </c>
      <c r="AE5" s="190">
        <f t="shared" si="0"/>
        <v>4</v>
      </c>
      <c r="AF5" s="190">
        <f t="shared" si="0"/>
        <v>20</v>
      </c>
      <c r="AG5" s="190">
        <f t="shared" si="0"/>
        <v>6</v>
      </c>
      <c r="AH5" s="190">
        <f t="shared" si="0"/>
        <v>22</v>
      </c>
      <c r="AI5" s="190">
        <f t="shared" si="0"/>
        <v>4</v>
      </c>
      <c r="AJ5" s="190">
        <f t="shared" si="0"/>
        <v>15</v>
      </c>
      <c r="AK5" s="190">
        <f t="shared" si="0"/>
        <v>4</v>
      </c>
      <c r="AL5" s="190">
        <f t="shared" si="0"/>
        <v>2</v>
      </c>
      <c r="AM5" s="190">
        <f t="shared" si="0"/>
        <v>10</v>
      </c>
      <c r="AN5" s="190">
        <f t="shared" ref="AN5:BS5" si="1">IF(ISBLANK(AN$1),"",COUNTA(AN$7:AN$155))</f>
        <v>2</v>
      </c>
      <c r="AO5" s="190">
        <f t="shared" si="1"/>
        <v>24</v>
      </c>
      <c r="AP5" s="190">
        <f t="shared" si="1"/>
        <v>11</v>
      </c>
      <c r="AQ5" s="190">
        <f t="shared" si="1"/>
        <v>2</v>
      </c>
      <c r="AR5" s="190">
        <f t="shared" si="1"/>
        <v>9</v>
      </c>
      <c r="AS5" s="190">
        <f t="shared" si="1"/>
        <v>10</v>
      </c>
      <c r="AT5" s="190">
        <f t="shared" si="1"/>
        <v>1</v>
      </c>
      <c r="AU5" s="190">
        <f t="shared" si="1"/>
        <v>2</v>
      </c>
      <c r="AV5" s="190">
        <f t="shared" si="1"/>
        <v>10</v>
      </c>
      <c r="AW5" s="190">
        <f t="shared" si="1"/>
        <v>2</v>
      </c>
      <c r="AX5" s="190">
        <f t="shared" si="1"/>
        <v>2</v>
      </c>
      <c r="AY5" s="190">
        <f t="shared" si="1"/>
        <v>21</v>
      </c>
      <c r="AZ5" s="190">
        <f t="shared" si="1"/>
        <v>16</v>
      </c>
      <c r="BA5" s="190">
        <f t="shared" si="1"/>
        <v>3</v>
      </c>
      <c r="BB5" s="190">
        <f t="shared" si="1"/>
        <v>10</v>
      </c>
      <c r="BC5" s="190">
        <f t="shared" si="1"/>
        <v>2</v>
      </c>
      <c r="BD5" s="190">
        <f t="shared" si="1"/>
        <v>15</v>
      </c>
      <c r="BE5" s="190">
        <f t="shared" si="1"/>
        <v>9</v>
      </c>
      <c r="BF5" s="190">
        <f t="shared" si="1"/>
        <v>3</v>
      </c>
      <c r="BG5" s="190">
        <f t="shared" si="1"/>
        <v>28</v>
      </c>
      <c r="BH5" s="190">
        <f t="shared" si="1"/>
        <v>12</v>
      </c>
      <c r="BI5" s="190">
        <f t="shared" si="1"/>
        <v>3</v>
      </c>
      <c r="BJ5" s="190">
        <f t="shared" si="1"/>
        <v>10</v>
      </c>
      <c r="BK5" s="190">
        <f t="shared" si="1"/>
        <v>2</v>
      </c>
      <c r="BL5" s="190">
        <f t="shared" si="1"/>
        <v>9</v>
      </c>
      <c r="BM5" s="190">
        <f t="shared" si="1"/>
        <v>2</v>
      </c>
      <c r="BN5" s="190">
        <f t="shared" si="1"/>
        <v>13</v>
      </c>
      <c r="BO5" s="190">
        <f t="shared" si="1"/>
        <v>12</v>
      </c>
      <c r="BP5" s="190">
        <f t="shared" si="1"/>
        <v>2</v>
      </c>
      <c r="BQ5" s="190">
        <f t="shared" si="1"/>
        <v>11</v>
      </c>
      <c r="BR5" s="190">
        <f t="shared" si="1"/>
        <v>2</v>
      </c>
      <c r="BS5" s="190">
        <f t="shared" si="1"/>
        <v>2</v>
      </c>
      <c r="BT5" s="190">
        <f t="shared" ref="BT5:CY5" si="2">IF(ISBLANK(BT$1),"",COUNTA(BT$7:BT$155))</f>
        <v>28</v>
      </c>
      <c r="BU5" s="190">
        <f t="shared" si="2"/>
        <v>17</v>
      </c>
      <c r="BV5" s="190">
        <f t="shared" si="2"/>
        <v>4</v>
      </c>
      <c r="BW5" s="190">
        <f t="shared" si="2"/>
        <v>6</v>
      </c>
      <c r="BX5" s="190">
        <f t="shared" si="2"/>
        <v>2</v>
      </c>
      <c r="BY5" s="190">
        <f t="shared" si="2"/>
        <v>4</v>
      </c>
      <c r="BZ5" s="190">
        <f t="shared" si="2"/>
        <v>3</v>
      </c>
      <c r="CA5" s="190">
        <f t="shared" si="2"/>
        <v>5</v>
      </c>
      <c r="CB5" s="190">
        <f t="shared" si="2"/>
        <v>3</v>
      </c>
      <c r="CC5" s="190">
        <f t="shared" si="2"/>
        <v>13</v>
      </c>
      <c r="CD5" s="190">
        <f t="shared" si="2"/>
        <v>5</v>
      </c>
      <c r="CE5" s="190">
        <f t="shared" si="2"/>
        <v>2</v>
      </c>
      <c r="CF5" s="190">
        <f t="shared" si="2"/>
        <v>2</v>
      </c>
      <c r="CG5" s="190">
        <f t="shared" si="2"/>
        <v>9</v>
      </c>
      <c r="CH5" s="190">
        <f t="shared" si="2"/>
        <v>3</v>
      </c>
      <c r="CI5" s="190">
        <f t="shared" si="2"/>
        <v>2</v>
      </c>
      <c r="CJ5" s="190">
        <f t="shared" si="2"/>
        <v>18</v>
      </c>
      <c r="CK5" s="190">
        <f t="shared" si="2"/>
        <v>4</v>
      </c>
      <c r="CL5" s="190">
        <f t="shared" si="2"/>
        <v>28</v>
      </c>
      <c r="CM5" s="190">
        <f t="shared" si="2"/>
        <v>3</v>
      </c>
      <c r="CN5" s="190">
        <f t="shared" si="2"/>
        <v>1</v>
      </c>
      <c r="CO5" s="190">
        <f t="shared" si="2"/>
        <v>5</v>
      </c>
      <c r="CP5" s="190">
        <f t="shared" si="2"/>
        <v>2</v>
      </c>
      <c r="CQ5" s="190">
        <f t="shared" si="2"/>
        <v>14</v>
      </c>
      <c r="CR5" s="190">
        <f t="shared" si="2"/>
        <v>5</v>
      </c>
      <c r="CS5" s="190">
        <f t="shared" si="2"/>
        <v>2</v>
      </c>
      <c r="CT5" s="190">
        <f t="shared" si="2"/>
        <v>3</v>
      </c>
      <c r="CU5" s="190">
        <f t="shared" si="2"/>
        <v>2</v>
      </c>
      <c r="CV5" s="190">
        <f t="shared" si="2"/>
        <v>5</v>
      </c>
      <c r="CW5" s="190">
        <f t="shared" si="2"/>
        <v>2</v>
      </c>
      <c r="CX5" s="190">
        <f t="shared" si="2"/>
        <v>36</v>
      </c>
      <c r="CY5" s="190">
        <f t="shared" si="2"/>
        <v>20</v>
      </c>
      <c r="CZ5" s="190">
        <f t="shared" ref="CZ5:EE5" si="3">IF(ISBLANK(CZ$1),"",COUNTA(CZ$7:CZ$155))</f>
        <v>4</v>
      </c>
      <c r="DA5" s="190">
        <f t="shared" si="3"/>
        <v>38</v>
      </c>
      <c r="DB5" s="190">
        <f t="shared" si="3"/>
        <v>9</v>
      </c>
      <c r="DC5" s="190">
        <f t="shared" si="3"/>
        <v>2</v>
      </c>
      <c r="DD5" s="190">
        <f t="shared" si="3"/>
        <v>14</v>
      </c>
      <c r="DE5" s="190">
        <f t="shared" si="3"/>
        <v>2</v>
      </c>
      <c r="DF5" s="190" t="str">
        <f t="shared" si="3"/>
        <v/>
      </c>
      <c r="DG5" s="190" t="str">
        <f t="shared" si="3"/>
        <v/>
      </c>
      <c r="DH5" s="190" t="str">
        <f t="shared" si="3"/>
        <v/>
      </c>
      <c r="DI5" s="190" t="str">
        <f t="shared" si="3"/>
        <v/>
      </c>
      <c r="DJ5" s="190" t="str">
        <f t="shared" si="3"/>
        <v/>
      </c>
      <c r="DK5" s="190" t="str">
        <f t="shared" si="3"/>
        <v/>
      </c>
      <c r="DL5" s="190" t="str">
        <f t="shared" si="3"/>
        <v/>
      </c>
      <c r="DM5" s="190" t="str">
        <f t="shared" si="3"/>
        <v/>
      </c>
      <c r="DN5" s="190" t="str">
        <f t="shared" si="3"/>
        <v/>
      </c>
      <c r="DO5" s="190" t="str">
        <f t="shared" si="3"/>
        <v/>
      </c>
      <c r="DP5" s="190" t="str">
        <f t="shared" si="3"/>
        <v/>
      </c>
      <c r="DQ5" s="190" t="str">
        <f t="shared" si="3"/>
        <v/>
      </c>
      <c r="DR5" s="190" t="str">
        <f t="shared" si="3"/>
        <v/>
      </c>
      <c r="DS5" s="190" t="str">
        <f t="shared" si="3"/>
        <v/>
      </c>
      <c r="DT5" s="190" t="str">
        <f t="shared" si="3"/>
        <v/>
      </c>
      <c r="DU5" s="190" t="str">
        <f t="shared" si="3"/>
        <v/>
      </c>
      <c r="DV5" s="190" t="str">
        <f t="shared" si="3"/>
        <v/>
      </c>
      <c r="DW5" s="190" t="str">
        <f t="shared" si="3"/>
        <v/>
      </c>
      <c r="DX5" s="190" t="str">
        <f t="shared" si="3"/>
        <v/>
      </c>
      <c r="DY5" s="190" t="str">
        <f t="shared" si="3"/>
        <v/>
      </c>
      <c r="DZ5" s="190" t="str">
        <f t="shared" si="3"/>
        <v/>
      </c>
      <c r="EA5" s="190" t="str">
        <f t="shared" si="3"/>
        <v/>
      </c>
      <c r="EB5" s="190" t="str">
        <f t="shared" si="3"/>
        <v/>
      </c>
      <c r="EC5" s="190" t="str">
        <f t="shared" si="3"/>
        <v/>
      </c>
      <c r="ED5" s="190" t="str">
        <f t="shared" si="3"/>
        <v/>
      </c>
      <c r="EE5" s="190" t="str">
        <f t="shared" si="3"/>
        <v/>
      </c>
      <c r="EF5" s="190" t="str">
        <f t="shared" ref="EF5:ES5" si="4">IF(ISBLANK(EF$1),"",COUNTA(EF$7:EF$155))</f>
        <v/>
      </c>
      <c r="EG5" s="190" t="str">
        <f t="shared" si="4"/>
        <v/>
      </c>
      <c r="EH5" s="190" t="str">
        <f t="shared" si="4"/>
        <v/>
      </c>
      <c r="EI5" s="190" t="str">
        <f t="shared" si="4"/>
        <v/>
      </c>
      <c r="EJ5" s="190" t="str">
        <f t="shared" si="4"/>
        <v/>
      </c>
      <c r="EK5" s="190" t="str">
        <f t="shared" si="4"/>
        <v/>
      </c>
      <c r="EL5" s="190" t="str">
        <f t="shared" si="4"/>
        <v/>
      </c>
      <c r="EM5" s="190" t="str">
        <f t="shared" si="4"/>
        <v/>
      </c>
      <c r="EN5" s="190" t="str">
        <f t="shared" si="4"/>
        <v/>
      </c>
      <c r="EO5" s="190" t="str">
        <f t="shared" si="4"/>
        <v/>
      </c>
      <c r="EP5" s="190" t="str">
        <f t="shared" si="4"/>
        <v/>
      </c>
      <c r="EQ5" s="190" t="str">
        <f t="shared" si="4"/>
        <v/>
      </c>
      <c r="ER5" s="190" t="str">
        <f t="shared" si="4"/>
        <v/>
      </c>
      <c r="ES5" s="190" t="str">
        <f t="shared" si="4"/>
        <v/>
      </c>
      <c r="ET5" s="191"/>
      <c r="EU5" s="80"/>
      <c r="EV5" s="80"/>
      <c r="EW5" s="80"/>
      <c r="EX5" s="80"/>
      <c r="EY5" s="80"/>
      <c r="EZ5" s="80"/>
      <c r="FA5" s="192"/>
      <c r="FC5" s="231" t="s">
        <v>33</v>
      </c>
      <c r="FD5" s="232"/>
      <c r="FE5" s="232"/>
      <c r="FF5" s="232"/>
      <c r="FG5" s="233"/>
      <c r="FH5"/>
      <c r="FI5" t="s">
        <v>34</v>
      </c>
      <c r="FJ5">
        <v>16</v>
      </c>
      <c r="FK5">
        <v>2</v>
      </c>
      <c r="FL5">
        <v>4</v>
      </c>
      <c r="FM5">
        <v>0</v>
      </c>
      <c r="FN5">
        <v>1</v>
      </c>
      <c r="FO5">
        <v>0</v>
      </c>
      <c r="FP5"/>
      <c r="FQ5"/>
      <c r="FR5"/>
    </row>
    <row r="6" spans="1:174" s="2" customFormat="1" ht="15" customHeight="1">
      <c r="A6" s="234" t="s">
        <v>35</v>
      </c>
      <c r="B6" s="235"/>
      <c r="C6" s="193" t="s">
        <v>36</v>
      </c>
      <c r="D6" s="193" t="s">
        <v>37</v>
      </c>
      <c r="E6" s="193" t="s">
        <v>31</v>
      </c>
      <c r="F6" s="193" t="s">
        <v>34</v>
      </c>
      <c r="G6" s="194" t="s">
        <v>38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7"/>
      <c r="AS6" s="197"/>
      <c r="AT6" s="196"/>
      <c r="AU6" s="197"/>
      <c r="AV6" s="196"/>
      <c r="AW6" s="196"/>
      <c r="AX6" s="197"/>
      <c r="AY6" s="197"/>
      <c r="AZ6" s="198"/>
      <c r="BA6" s="198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9"/>
      <c r="BO6" s="198"/>
      <c r="BP6" s="198"/>
      <c r="BQ6" s="198"/>
      <c r="BR6" s="198"/>
      <c r="BS6" s="197"/>
      <c r="BT6" s="197"/>
      <c r="BU6" s="200"/>
      <c r="BV6" s="200"/>
      <c r="BW6" s="197"/>
      <c r="BX6" s="198"/>
      <c r="BY6" s="198"/>
      <c r="BZ6" s="197"/>
      <c r="CA6" s="198"/>
      <c r="CB6" s="198"/>
      <c r="CC6" s="197"/>
      <c r="CD6" s="198"/>
      <c r="CE6" s="198"/>
      <c r="CF6" s="197"/>
      <c r="CG6" s="197"/>
      <c r="CH6" s="198"/>
      <c r="CI6" s="197"/>
      <c r="CJ6" s="197"/>
      <c r="CK6" s="197"/>
      <c r="CL6" s="197"/>
      <c r="CM6" s="197"/>
      <c r="CN6" s="198"/>
      <c r="CO6" s="198"/>
      <c r="CP6" s="197"/>
      <c r="CQ6" s="198"/>
      <c r="CR6" s="197"/>
      <c r="CS6" s="198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8"/>
      <c r="DG6" s="197"/>
      <c r="DH6" s="198"/>
      <c r="DI6" s="197"/>
      <c r="DJ6" s="197"/>
      <c r="DK6" s="197"/>
      <c r="DL6" s="197"/>
      <c r="DM6" s="197"/>
      <c r="DN6" s="197"/>
      <c r="DO6" s="197"/>
      <c r="DP6" s="198"/>
      <c r="DQ6" s="197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201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8"/>
      <c r="EP6" s="197"/>
      <c r="EQ6" s="197"/>
      <c r="ER6" s="197"/>
      <c r="ES6" s="197"/>
      <c r="ET6" s="202"/>
      <c r="EU6" s="188"/>
      <c r="EV6" s="188"/>
      <c r="EW6" s="188"/>
      <c r="EX6" s="188"/>
      <c r="EY6" s="188"/>
      <c r="EZ6" s="188"/>
      <c r="FA6" s="203">
        <f>SUM(FA7:FA155)</f>
        <v>90155</v>
      </c>
      <c r="FC6" s="49">
        <f>COUNTIF(FC7:FC155,"Yes!")</f>
        <v>2</v>
      </c>
      <c r="FD6" s="50">
        <f>COUNTIF(FD7:FD155,"Yes!")</f>
        <v>0</v>
      </c>
      <c r="FE6" s="50">
        <f>COUNTIF(FE7:FE155,"Yes!")</f>
        <v>0</v>
      </c>
      <c r="FF6" s="50">
        <f>COUNTIF(FF7:FF155,"Yes!")</f>
        <v>0</v>
      </c>
      <c r="FG6" s="53">
        <f>COUNTIF(FG7:FG155,"Yes!")</f>
        <v>0</v>
      </c>
      <c r="FH6"/>
      <c r="FI6" t="s">
        <v>39</v>
      </c>
      <c r="FJ6">
        <v>20</v>
      </c>
      <c r="FK6">
        <v>2</v>
      </c>
      <c r="FL6">
        <v>5</v>
      </c>
      <c r="FM6">
        <v>0</v>
      </c>
      <c r="FN6">
        <v>0</v>
      </c>
      <c r="FO6">
        <v>1</v>
      </c>
      <c r="FP6"/>
      <c r="FQ6"/>
      <c r="FR6"/>
    </row>
    <row r="7" spans="1:174" ht="15.65" customHeight="1">
      <c r="A7" s="40" t="s">
        <v>40</v>
      </c>
      <c r="B7" s="41" t="s">
        <v>41</v>
      </c>
      <c r="C7" s="83"/>
      <c r="D7" s="83"/>
      <c r="E7" s="83"/>
      <c r="F7" s="83"/>
      <c r="G7" s="84"/>
      <c r="H7" s="102"/>
      <c r="I7" s="103"/>
      <c r="J7" s="51" t="s">
        <v>43</v>
      </c>
      <c r="K7" s="51"/>
      <c r="L7" s="51" t="s">
        <v>43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 t="s">
        <v>43</v>
      </c>
      <c r="AK7" s="51"/>
      <c r="AL7" s="51"/>
      <c r="AM7" s="51"/>
      <c r="AN7" s="51"/>
      <c r="AO7" s="51" t="s">
        <v>43</v>
      </c>
      <c r="AP7" s="51"/>
      <c r="AQ7" s="51"/>
      <c r="AR7" s="103"/>
      <c r="AS7" s="103"/>
      <c r="AT7" s="51"/>
      <c r="AU7" s="103"/>
      <c r="AV7" s="51"/>
      <c r="AW7" s="51"/>
      <c r="AX7" s="51"/>
      <c r="AY7" s="51"/>
      <c r="AZ7" s="106" t="s">
        <v>43</v>
      </c>
      <c r="BA7" s="106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184" t="s">
        <v>43</v>
      </c>
      <c r="BO7" s="185"/>
      <c r="BP7" s="185"/>
      <c r="BQ7" s="185"/>
      <c r="BR7" s="185"/>
      <c r="BS7" s="103"/>
      <c r="BT7" s="103"/>
      <c r="BU7" s="186"/>
      <c r="BV7" s="186"/>
      <c r="BW7" s="51"/>
      <c r="BX7" s="185"/>
      <c r="BY7" s="185"/>
      <c r="BZ7" s="103"/>
      <c r="CA7" s="185"/>
      <c r="CB7" s="106"/>
      <c r="CC7" s="103"/>
      <c r="CD7" s="106"/>
      <c r="CE7" s="106"/>
      <c r="CF7" s="103"/>
      <c r="CG7" s="103"/>
      <c r="CH7" s="106"/>
      <c r="CI7" s="103"/>
      <c r="CJ7" s="103"/>
      <c r="CK7" s="103"/>
      <c r="CL7" s="103"/>
      <c r="CM7" s="103"/>
      <c r="CN7" s="106"/>
      <c r="CO7" s="106"/>
      <c r="CP7" s="103"/>
      <c r="CQ7" s="106"/>
      <c r="CR7" s="103"/>
      <c r="CS7" s="106"/>
      <c r="CT7" s="103"/>
      <c r="CU7" s="103"/>
      <c r="CV7" s="103"/>
      <c r="CW7" s="103"/>
      <c r="CX7" s="103" t="s">
        <v>43</v>
      </c>
      <c r="CY7" s="103" t="s">
        <v>43</v>
      </c>
      <c r="CZ7" s="103"/>
      <c r="DA7" s="103" t="s">
        <v>43</v>
      </c>
      <c r="DB7" s="103"/>
      <c r="DC7" s="103"/>
      <c r="DD7" s="103"/>
      <c r="DE7" s="103"/>
      <c r="DF7" s="106"/>
      <c r="DG7" s="103"/>
      <c r="DH7" s="106"/>
      <c r="DI7" s="103"/>
      <c r="DJ7" s="103"/>
      <c r="DK7" s="103"/>
      <c r="DL7" s="103"/>
      <c r="DM7" s="103"/>
      <c r="DN7" s="103"/>
      <c r="DO7" s="103"/>
      <c r="DP7" s="106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45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6"/>
      <c r="EP7" s="103"/>
      <c r="EQ7" s="103"/>
      <c r="ER7" s="103"/>
      <c r="ES7" s="103"/>
      <c r="ET7" s="76">
        <f t="shared" ref="ET7:ET37" si="5">SUMIF(H7:ES7,"x",$H$2:$ES$2)</f>
        <v>16</v>
      </c>
      <c r="EU7" s="187">
        <f t="shared" ref="EU7:EU37" si="6">COUNTIFS(H7:ES7,"x",H$4:ES$4,"d")</f>
        <v>2</v>
      </c>
      <c r="EV7" s="187">
        <f t="shared" ref="EV7:EV37" si="7">COUNTIFS(H7:ES7,"x",H$4:ES$4,"w")</f>
        <v>3</v>
      </c>
      <c r="EW7" s="187">
        <f t="shared" ref="EW7:EW37" si="8">COUNTIFS(H7:ES7,"x",H$4:ES$4,"v")</f>
        <v>2</v>
      </c>
      <c r="EX7" s="187">
        <f t="shared" ref="EX7:EX37" si="9">COUNTIFS(H7:ES7,"x",H$4:ES$4,"s")</f>
        <v>0</v>
      </c>
      <c r="EY7" s="187">
        <f t="shared" ref="EY7:EY37" si="10">COUNTIFS(H7:ES7,"x",H$4:ES$4,"m")</f>
        <v>0</v>
      </c>
      <c r="EZ7" s="187">
        <f t="shared" ref="EZ7:EZ37" si="11">COUNTIFS(H7:ES7,"x",H$4:ES$4,"r")</f>
        <v>0</v>
      </c>
      <c r="FA7" s="72">
        <f t="shared" ref="FA7:FA37" si="12">SUMIF(H7:ES7,"x",$H$3:$ES$3)</f>
        <v>1649</v>
      </c>
      <c r="FC7" s="44" t="str">
        <f t="shared" ref="FC7:FC37" si="13">IF(ISBLANK(C7),IF(AND((EU7+EV7)&gt;=($FJ$2+$FK$2),OR(EW7&gt;=$FL$2,H7="x")),"Yes!",""),"x")</f>
        <v/>
      </c>
      <c r="FD7" s="51" t="str">
        <f t="shared" ref="FD7:FD25" si="14">IF(ISBLANK(D7),IF(FC7="x",IF(AND((EU7+EV7)&gt;=($FJ$3+$FK$3),OR(EW7&gt;=$FL$3,H7="x")),"Yes!",""),IF(FC7="Yes!",IF(AND((EU7+EV7)&gt;=($FJ$2+$FJ$3+$FK$2+$FK$3),OR(EW7&gt;=($FL$3+$FL$2),H7="x")),"Yes!",""),"")),"x")</f>
        <v/>
      </c>
      <c r="FE7" s="51" t="str">
        <f t="shared" ref="FE7:FE37" si="15">IF(ISBLANK(E7),IF(FD7="x",IF(AND((EU7+(EV7-$FK$4)&gt;=$FJ$4),(EV7&gt;=$FK$4),OR(EW7&gt;=$FL$4,H7="x"),OR(EX7,EY7)),"Yes!",""),IF(AND(FD7="Yes!",FC7="x"),IF(AND((EU7+(EV7-($FK$4+$FK$3))&gt;=$FJ$3+$FJ$4),(EV7&gt;=$FK$4),OR(EW7&gt;=($FL$3+$FL$4),H7="x"),OR(EX7,EY7)),"Yes!",""),IF(AND(FD7="Yes!",FC7="Yes!"),IF(AND((EU7+(EV7-($FK$4+$FK$3+$FK$2))&gt;=$FJ$2+$FJ$3+$FJ$4),(EV7&gt;=$FK$2+$FK$3+$FK$4),OR(EW7&gt;=($FL$2+$FL$3+$FL$4),H7="x"),OR(EX7,EY7)),"Yes!",""),""))),"x")</f>
        <v/>
      </c>
      <c r="FF7" s="51" t="str">
        <f>IF(ISBLANK(F7),IF(FE7="x",IF(AND(((EU7+(EV7-$FK$5))&gt;=$FJ$5),(EV7&gt;=$FK$5),OR(EW7&gt;=$FL$5,H7="x"),EY7),"Yes!",""),IF(AND(FE7="Yes!",FD7="x"),IF(AND(((EU7+(EV7-($FK4+$FK5)))&gt;=$FJ$5+$FJ$4),(EV7&gt;=$FK$5+$FK$4),OR(EW7&gt;=($FL$5+$FL$4),H7="x"),EX7,EY7),"Yes!",""),IF(AND(FE7="Yes!",FD7="Yes!"),IF(AND((EU7+(EV7-($FK$5+$FK$4+$FK$3))&gt;=$FJ$5+$FJ$4+$FJ$3),(EV7&gt;=$FK$5+$FK$4+$FK$3),OR(EW7&gt;=($FL$5+$FL$4+$FL$3),H7="x"),EX7,EY7),"Yes!",""),""))),"x")</f>
        <v/>
      </c>
      <c r="FG7" s="52" t="str">
        <f t="shared" ref="FG7:FG37" si="16">IF(ISBLANK(G7),IF(FF7="x",IF(AND((EU7+(EV7-$FK$6)&gt;=$FJ$6),(EV7&gt;=$FK$6),OR(EW7&gt;=$FL$6,H7="x"),EZ7),"Yes!",""),IF(AND(FF7="Yes!",FE7="x"),IF(AND((EU7+(EV7-($FJ$6+$FJ$5))&gt;=$FJ$6+$FJ$5),(EV7&gt;=$FK$6+$FK$5),OR(EW7&gt;=($FL$6+$FL$5),H7="x"),EY7,EZ7),"Yes!",""),IF(AND(FF7="Yes!",FE7="Yes!"),IF(AND((EU7+(EV7-($FJ$6+$FJ$5+$FJ$4))&gt;=$FJ$6+$FJ$5+$FJ$4),(EV7&gt;=$FK$6+$FK$5+$FK$4),OR(EW7&gt;=($FL$6+$FL$5+$FL$4),H7="x"),EY7,EZ7),"Yes!",""),""))),"x")</f>
        <v/>
      </c>
    </row>
    <row r="8" spans="1:174" ht="15.5">
      <c r="A8" s="9" t="s">
        <v>40</v>
      </c>
      <c r="B8" s="38" t="s">
        <v>42</v>
      </c>
      <c r="C8" s="89" t="s">
        <v>43</v>
      </c>
      <c r="D8" s="89" t="s">
        <v>43</v>
      </c>
      <c r="E8" s="89" t="s">
        <v>43</v>
      </c>
      <c r="F8" s="89"/>
      <c r="G8" s="90"/>
      <c r="H8" s="108"/>
      <c r="I8" s="227"/>
      <c r="J8" s="108" t="s">
        <v>43</v>
      </c>
      <c r="K8" s="108"/>
      <c r="L8" s="227" t="s">
        <v>43</v>
      </c>
      <c r="M8" s="227"/>
      <c r="N8" s="227" t="s">
        <v>43</v>
      </c>
      <c r="O8" s="227"/>
      <c r="P8" s="227" t="s">
        <v>43</v>
      </c>
      <c r="Q8" s="227"/>
      <c r="R8" s="227" t="s">
        <v>43</v>
      </c>
      <c r="S8" s="227"/>
      <c r="T8" s="227" t="s">
        <v>43</v>
      </c>
      <c r="U8" s="227"/>
      <c r="V8" s="227" t="s">
        <v>43</v>
      </c>
      <c r="W8" s="227"/>
      <c r="X8" s="227"/>
      <c r="Y8" s="227"/>
      <c r="Z8" s="227" t="s">
        <v>43</v>
      </c>
      <c r="AA8" s="227"/>
      <c r="AB8" s="227"/>
      <c r="AC8" s="227"/>
      <c r="AD8" s="227" t="s">
        <v>43</v>
      </c>
      <c r="AE8" s="227"/>
      <c r="AF8" s="227" t="s">
        <v>43</v>
      </c>
      <c r="AG8" s="227"/>
      <c r="AH8" s="227" t="s">
        <v>43</v>
      </c>
      <c r="AI8" s="227"/>
      <c r="AJ8" s="227"/>
      <c r="AK8" s="227"/>
      <c r="AL8" s="227"/>
      <c r="AM8" s="227" t="s">
        <v>43</v>
      </c>
      <c r="AN8" s="227"/>
      <c r="AO8" s="227" t="s">
        <v>43</v>
      </c>
      <c r="AP8" s="227" t="s">
        <v>43</v>
      </c>
      <c r="AQ8" s="227"/>
      <c r="AR8" s="109" t="s">
        <v>43</v>
      </c>
      <c r="AS8" s="109" t="s">
        <v>43</v>
      </c>
      <c r="AT8" s="227"/>
      <c r="AU8" s="109"/>
      <c r="AV8" s="227"/>
      <c r="AW8" s="227"/>
      <c r="AX8" s="109"/>
      <c r="AY8" s="109" t="s">
        <v>43</v>
      </c>
      <c r="AZ8" s="112" t="s">
        <v>43</v>
      </c>
      <c r="BA8" s="112"/>
      <c r="BB8" s="109"/>
      <c r="BC8" s="109"/>
      <c r="BD8" s="109"/>
      <c r="BE8" s="109" t="s">
        <v>43</v>
      </c>
      <c r="BF8" s="109"/>
      <c r="BG8" s="109" t="s">
        <v>43</v>
      </c>
      <c r="BH8" s="109"/>
      <c r="BI8" s="109"/>
      <c r="BJ8" s="109" t="s">
        <v>43</v>
      </c>
      <c r="BK8" s="109"/>
      <c r="BL8" s="109" t="s">
        <v>43</v>
      </c>
      <c r="BM8" s="109"/>
      <c r="BN8" s="110"/>
      <c r="BO8" s="112" t="s">
        <v>43</v>
      </c>
      <c r="BP8" s="112"/>
      <c r="BQ8" s="112" t="s">
        <v>43</v>
      </c>
      <c r="BR8" s="112"/>
      <c r="BS8" s="109"/>
      <c r="BT8" s="109" t="s">
        <v>43</v>
      </c>
      <c r="BU8" s="158" t="s">
        <v>43</v>
      </c>
      <c r="BV8" s="158"/>
      <c r="BW8" s="109"/>
      <c r="BX8" s="112"/>
      <c r="BY8" s="112"/>
      <c r="BZ8" s="109"/>
      <c r="CA8" s="112"/>
      <c r="CB8" s="112"/>
      <c r="CC8" s="109"/>
      <c r="CD8" s="112"/>
      <c r="CE8" s="112"/>
      <c r="CF8" s="109"/>
      <c r="CG8" s="109" t="s">
        <v>43</v>
      </c>
      <c r="CH8" s="112"/>
      <c r="CI8" s="109"/>
      <c r="CJ8" s="109"/>
      <c r="CK8" s="109"/>
      <c r="CL8" s="109"/>
      <c r="CM8" s="109"/>
      <c r="CN8" s="112"/>
      <c r="CO8" s="112" t="s">
        <v>43</v>
      </c>
      <c r="CP8" s="109"/>
      <c r="CQ8" s="112"/>
      <c r="CR8" s="109" t="s">
        <v>43</v>
      </c>
      <c r="CS8" s="112"/>
      <c r="CT8" s="109"/>
      <c r="CU8" s="109"/>
      <c r="CV8" s="109"/>
      <c r="CW8" s="109"/>
      <c r="CX8" s="109" t="s">
        <v>43</v>
      </c>
      <c r="CY8" s="109" t="s">
        <v>43</v>
      </c>
      <c r="CZ8" s="109"/>
      <c r="DA8" s="109" t="s">
        <v>43</v>
      </c>
      <c r="DB8" s="109" t="s">
        <v>43</v>
      </c>
      <c r="DC8" s="109"/>
      <c r="DD8" s="109" t="s">
        <v>43</v>
      </c>
      <c r="DE8" s="109"/>
      <c r="DF8" s="112"/>
      <c r="DG8" s="109" t="s">
        <v>292</v>
      </c>
      <c r="DH8" s="112"/>
      <c r="DI8" s="109"/>
      <c r="DJ8" s="109"/>
      <c r="DK8" s="109"/>
      <c r="DL8" s="109"/>
      <c r="DM8" s="109"/>
      <c r="DN8" s="109"/>
      <c r="DO8" s="109"/>
      <c r="DP8" s="112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47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12"/>
      <c r="EP8" s="109"/>
      <c r="EQ8" s="109"/>
      <c r="ER8" s="109"/>
      <c r="ES8" s="109"/>
      <c r="ET8" s="77">
        <f t="shared" si="5"/>
        <v>56</v>
      </c>
      <c r="EU8" s="13">
        <f t="shared" si="6"/>
        <v>21</v>
      </c>
      <c r="EV8" s="13">
        <f t="shared" si="7"/>
        <v>1</v>
      </c>
      <c r="EW8" s="13">
        <f t="shared" si="8"/>
        <v>4</v>
      </c>
      <c r="EX8" s="13">
        <f t="shared" si="9"/>
        <v>0</v>
      </c>
      <c r="EY8" s="13">
        <f t="shared" si="10"/>
        <v>0</v>
      </c>
      <c r="EZ8" s="13">
        <f t="shared" si="11"/>
        <v>0</v>
      </c>
      <c r="FA8" s="21">
        <f t="shared" si="12"/>
        <v>3927</v>
      </c>
      <c r="FC8" s="139" t="str">
        <f t="shared" si="13"/>
        <v>x</v>
      </c>
      <c r="FD8" s="140" t="str">
        <f t="shared" si="14"/>
        <v>x</v>
      </c>
      <c r="FE8" s="140" t="str">
        <f t="shared" si="15"/>
        <v>x</v>
      </c>
      <c r="FF8" s="51" t="str">
        <f>IF(ISBLANK(F8),IF(FE8="x",IF(AND(((EU8+(EV8-$FK$5))&gt;=$FJ$5),(EV8&gt;=$FK$5),OR(EW8&gt;=$FL$5,H8="x"),EY8),"Yes!",""),IF(AND(FE8="Yes!",FD8="x"),IF(AND(((EU8+(EV8-($FK5+$FK6)))&gt;=$FJ$5+$FJ$4),(EV8&gt;=$FK$5+$FK$4),OR(EW8&gt;=($FL$5+$FL$4),H8="x"),EX8,EY8),"Yes!",""),IF(AND(FE8="Yes!",FD8="Yes!"),IF(AND((EU8+(EV8-($FK$5+$FK$4+$FK$3))&gt;=$FJ$5+$FJ$4+$FJ$3),(EV8&gt;=$FK$5+$FK$4+$FK$3),OR(EW8&gt;=($FL$5+$FL$4+$FL$3),H8="x"),EX8,EY8),"Yes!",""),""))),"x")</f>
        <v/>
      </c>
      <c r="FG8" s="52" t="str">
        <f t="shared" si="16"/>
        <v/>
      </c>
    </row>
    <row r="9" spans="1:174" ht="15.5">
      <c r="A9" s="34" t="s">
        <v>40</v>
      </c>
      <c r="B9" s="35" t="s">
        <v>44</v>
      </c>
      <c r="C9" s="85" t="s">
        <v>43</v>
      </c>
      <c r="D9" s="85" t="s">
        <v>43</v>
      </c>
      <c r="E9" s="85"/>
      <c r="F9" s="85"/>
      <c r="G9" s="86"/>
      <c r="H9" s="108"/>
      <c r="I9" s="227"/>
      <c r="J9" s="108" t="s">
        <v>43</v>
      </c>
      <c r="K9" s="108"/>
      <c r="L9" s="227" t="s">
        <v>43</v>
      </c>
      <c r="M9" s="227"/>
      <c r="N9" s="227" t="s">
        <v>43</v>
      </c>
      <c r="O9" s="227" t="s">
        <v>43</v>
      </c>
      <c r="P9" s="227" t="s">
        <v>43</v>
      </c>
      <c r="Q9" s="227"/>
      <c r="R9" s="227"/>
      <c r="S9" s="227"/>
      <c r="T9" s="227"/>
      <c r="U9" s="227"/>
      <c r="V9" s="227"/>
      <c r="W9" s="227"/>
      <c r="X9" s="227" t="s">
        <v>43</v>
      </c>
      <c r="Y9" s="227"/>
      <c r="Z9" s="227" t="s">
        <v>43</v>
      </c>
      <c r="AA9" s="227"/>
      <c r="AB9" s="227"/>
      <c r="AC9" s="227" t="s">
        <v>43</v>
      </c>
      <c r="AD9" s="227" t="s">
        <v>43</v>
      </c>
      <c r="AE9" s="227"/>
      <c r="AF9" s="227" t="s">
        <v>43</v>
      </c>
      <c r="AG9" s="227"/>
      <c r="AH9" s="227" t="s">
        <v>43</v>
      </c>
      <c r="AI9" s="227"/>
      <c r="AJ9" s="227" t="s">
        <v>43</v>
      </c>
      <c r="AK9" s="227"/>
      <c r="AL9" s="227"/>
      <c r="AM9" s="227"/>
      <c r="AN9" s="227"/>
      <c r="AO9" s="227" t="s">
        <v>43</v>
      </c>
      <c r="AP9" s="227"/>
      <c r="AQ9" s="227"/>
      <c r="AR9" s="109"/>
      <c r="AS9" s="109"/>
      <c r="AT9" s="227"/>
      <c r="AU9" s="109"/>
      <c r="AV9" s="227"/>
      <c r="AW9" s="227"/>
      <c r="AX9" s="109"/>
      <c r="AY9" s="109" t="s">
        <v>43</v>
      </c>
      <c r="AZ9" s="112" t="s">
        <v>43</v>
      </c>
      <c r="BA9" s="112"/>
      <c r="BB9" s="109"/>
      <c r="BC9" s="109"/>
      <c r="BD9" s="109"/>
      <c r="BE9" s="109"/>
      <c r="BF9" s="109"/>
      <c r="BG9" s="109" t="s">
        <v>43</v>
      </c>
      <c r="BH9" s="109"/>
      <c r="BI9" s="109"/>
      <c r="BJ9" s="109"/>
      <c r="BK9" s="109"/>
      <c r="BL9" s="109"/>
      <c r="BM9" s="109"/>
      <c r="BN9" s="110" t="s">
        <v>43</v>
      </c>
      <c r="BO9" s="112"/>
      <c r="BP9" s="112"/>
      <c r="BQ9" s="112"/>
      <c r="BR9" s="112"/>
      <c r="BS9" s="109"/>
      <c r="BT9" s="109" t="s">
        <v>43</v>
      </c>
      <c r="BU9" s="113"/>
      <c r="BV9" s="113"/>
      <c r="BW9" s="109"/>
      <c r="BX9" s="112"/>
      <c r="BY9" s="112"/>
      <c r="BZ9" s="109"/>
      <c r="CA9" s="112"/>
      <c r="CB9" s="112"/>
      <c r="CC9" s="109"/>
      <c r="CD9" s="112"/>
      <c r="CE9" s="112"/>
      <c r="CF9" s="109"/>
      <c r="CG9" s="109"/>
      <c r="CH9" s="112"/>
      <c r="CI9" s="109"/>
      <c r="CJ9" s="109" t="s">
        <v>43</v>
      </c>
      <c r="CK9" s="109"/>
      <c r="CL9" s="109" t="s">
        <v>43</v>
      </c>
      <c r="CM9" s="109"/>
      <c r="CN9" s="112"/>
      <c r="CO9" s="112"/>
      <c r="CP9" s="109"/>
      <c r="CQ9" s="112"/>
      <c r="CR9" s="109"/>
      <c r="CS9" s="112"/>
      <c r="CT9" s="109"/>
      <c r="CU9" s="109"/>
      <c r="CV9" s="109"/>
      <c r="CW9" s="109"/>
      <c r="CX9" s="109" t="s">
        <v>43</v>
      </c>
      <c r="CY9" s="109" t="s">
        <v>43</v>
      </c>
      <c r="CZ9" s="109"/>
      <c r="DA9" s="109" t="s">
        <v>43</v>
      </c>
      <c r="DB9" s="109" t="s">
        <v>43</v>
      </c>
      <c r="DC9" s="109"/>
      <c r="DD9" s="109"/>
      <c r="DE9" s="109"/>
      <c r="DF9" s="112"/>
      <c r="DG9" s="109"/>
      <c r="DH9" s="112"/>
      <c r="DI9" s="109"/>
      <c r="DJ9" s="109"/>
      <c r="DK9" s="109"/>
      <c r="DL9" s="109"/>
      <c r="DM9" s="109"/>
      <c r="DN9" s="109"/>
      <c r="DO9" s="109"/>
      <c r="DP9" s="112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47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12"/>
      <c r="EP9" s="109"/>
      <c r="EQ9" s="109"/>
      <c r="ER9" s="109"/>
      <c r="ES9" s="109"/>
      <c r="ET9" s="77">
        <f t="shared" si="5"/>
        <v>37</v>
      </c>
      <c r="EU9" s="13">
        <f t="shared" si="6"/>
        <v>8</v>
      </c>
      <c r="EV9" s="13">
        <f t="shared" si="7"/>
        <v>3</v>
      </c>
      <c r="EW9" s="13">
        <f t="shared" si="8"/>
        <v>4</v>
      </c>
      <c r="EX9" s="13">
        <f t="shared" si="9"/>
        <v>0</v>
      </c>
      <c r="EY9" s="13">
        <f t="shared" si="10"/>
        <v>0</v>
      </c>
      <c r="EZ9" s="13">
        <f t="shared" si="11"/>
        <v>0</v>
      </c>
      <c r="FA9" s="21">
        <f t="shared" si="12"/>
        <v>2394</v>
      </c>
      <c r="FC9" s="139" t="str">
        <f t="shared" si="13"/>
        <v>x</v>
      </c>
      <c r="FD9" s="140" t="str">
        <f t="shared" si="14"/>
        <v>x</v>
      </c>
      <c r="FE9" s="51" t="str">
        <f t="shared" si="15"/>
        <v/>
      </c>
      <c r="FF9" s="51" t="str">
        <f>IF(ISBLANK(F9),IF(FE9="x",IF(AND(((EU9+(EV9-$FK$5))&gt;=$FJ$5),(EV9&gt;=$FK$5),OR(EW9&gt;=$FL$5,H9="x"),EY9),"Yes!",""),IF(AND(FE9="Yes!",FD9="x"),IF(AND(((EU9+(EV9-($FK6+$FK7)))&gt;=$FJ$5+$FJ$4),(EV9&gt;=$FK$5+$FK$4),OR(EW9&gt;=($FL$5+$FL$4),H9="x"),EX9,EY9),"Yes!",""),IF(AND(FE9="Yes!",FD9="Yes!"),IF(AND((EU9+(EV9-($FK$5+$FK$4+$FK$3))&gt;=$FJ$5+$FJ$4+$FJ$3),(EV9&gt;=$FK$5+$FK$4+$FK$3),OR(EW9&gt;=($FL$5+$FL$4+$FL$3),H9="x"),EX9,EY9),"Yes!",""),""))),"x")</f>
        <v/>
      </c>
      <c r="FG9" s="52" t="str">
        <f t="shared" si="16"/>
        <v/>
      </c>
    </row>
    <row r="10" spans="1:174" ht="15.5">
      <c r="A10" s="5" t="s">
        <v>45</v>
      </c>
      <c r="B10" s="30" t="s">
        <v>46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109"/>
      <c r="AS10" s="109"/>
      <c r="AT10" s="227"/>
      <c r="AU10" s="109"/>
      <c r="AV10" s="227"/>
      <c r="AW10" s="227"/>
      <c r="AX10" s="109"/>
      <c r="AY10" s="109"/>
      <c r="AZ10" s="112"/>
      <c r="BA10" s="112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10"/>
      <c r="BO10" s="112"/>
      <c r="BP10" s="112"/>
      <c r="BQ10" s="112"/>
      <c r="BR10" s="112"/>
      <c r="BS10" s="109"/>
      <c r="BT10" s="109"/>
      <c r="BU10" s="113"/>
      <c r="BV10" s="113"/>
      <c r="BW10" s="109"/>
      <c r="BX10" s="112"/>
      <c r="BY10" s="112"/>
      <c r="BZ10" s="109"/>
      <c r="CA10" s="112"/>
      <c r="CB10" s="112"/>
      <c r="CC10" s="109"/>
      <c r="CD10" s="112"/>
      <c r="CE10" s="112"/>
      <c r="CF10" s="109"/>
      <c r="CG10" s="109"/>
      <c r="CH10" s="112"/>
      <c r="CI10" s="109"/>
      <c r="CJ10" s="109"/>
      <c r="CK10" s="109"/>
      <c r="CL10" s="109"/>
      <c r="CM10" s="109"/>
      <c r="CN10" s="112"/>
      <c r="CO10" s="112"/>
      <c r="CP10" s="109"/>
      <c r="CQ10" s="112"/>
      <c r="CR10" s="109"/>
      <c r="CS10" s="112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12"/>
      <c r="DG10" s="109"/>
      <c r="DH10" s="112"/>
      <c r="DI10" s="109"/>
      <c r="DJ10" s="109"/>
      <c r="DK10" s="109"/>
      <c r="DL10" s="109"/>
      <c r="DM10" s="109"/>
      <c r="DN10" s="109"/>
      <c r="DO10" s="109"/>
      <c r="DP10" s="112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47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12"/>
      <c r="EP10" s="109"/>
      <c r="EQ10" s="109"/>
      <c r="ER10" s="109"/>
      <c r="ES10" s="109"/>
      <c r="ET10" s="77">
        <f t="shared" si="5"/>
        <v>0</v>
      </c>
      <c r="EU10" s="13">
        <f t="shared" si="6"/>
        <v>0</v>
      </c>
      <c r="EV10" s="13">
        <f t="shared" si="7"/>
        <v>0</v>
      </c>
      <c r="EW10" s="13">
        <f t="shared" si="8"/>
        <v>0</v>
      </c>
      <c r="EX10" s="13">
        <f t="shared" si="9"/>
        <v>0</v>
      </c>
      <c r="EY10" s="13">
        <f t="shared" si="10"/>
        <v>0</v>
      </c>
      <c r="EZ10" s="13">
        <f t="shared" si="11"/>
        <v>0</v>
      </c>
      <c r="FA10" s="21">
        <f t="shared" si="12"/>
        <v>0</v>
      </c>
      <c r="FC10" s="44" t="str">
        <f t="shared" si="13"/>
        <v/>
      </c>
      <c r="FD10" s="51" t="str">
        <f t="shared" si="14"/>
        <v/>
      </c>
      <c r="FE10" s="51" t="str">
        <f t="shared" si="15"/>
        <v/>
      </c>
      <c r="FF10" s="51" t="str">
        <f>IF(ISBLANK(F10),IF(FE10="x",IF(AND(((EU10+(EV10-$FK$5))&gt;=$FJ$5),(EV10&gt;=$FK$5),OR(EW10&gt;=$FL$5,H10="x"),EY10),"Yes!",""),IF(AND(FE10="Yes!",FD10="x"),IF(AND(((EU10+(EV10-($FK9+#REF!)))&gt;=$FJ$5+$FJ$4),(EV10&gt;=$FK$5+$FK$4),OR(EW10&gt;=($FL$5+$FL$4),H10="x"),EX10,EY10),"Yes!",""),IF(AND(FE10="Yes!",FD10="Yes!"),IF(AND((EU10+(EV10-($FK$5+$FK$4+$FK$3))&gt;=$FJ$5+$FJ$4+$FJ$3),(EV10&gt;=$FK$5+$FK$4+$FK$3),OR(EW10&gt;=($FL$5+$FL$4+$FL$3),H10="x"),EX10,EY10),"Yes!",""),""))),"x")</f>
        <v/>
      </c>
      <c r="FG10" s="52" t="str">
        <f t="shared" si="16"/>
        <v/>
      </c>
    </row>
    <row r="11" spans="1:174" ht="15.5">
      <c r="A11" s="5" t="s">
        <v>47</v>
      </c>
      <c r="B11" s="35" t="s">
        <v>48</v>
      </c>
      <c r="C11" s="85" t="s">
        <v>43</v>
      </c>
      <c r="D11" s="85" t="s">
        <v>43</v>
      </c>
      <c r="E11" s="85"/>
      <c r="F11" s="85"/>
      <c r="G11" s="86"/>
      <c r="H11" s="108"/>
      <c r="I11" s="227"/>
      <c r="J11" s="108"/>
      <c r="K11" s="108"/>
      <c r="L11" s="227" t="s">
        <v>43</v>
      </c>
      <c r="M11" s="227" t="s">
        <v>43</v>
      </c>
      <c r="N11" s="227"/>
      <c r="O11" s="227"/>
      <c r="P11" s="227" t="s">
        <v>43</v>
      </c>
      <c r="Q11" s="227" t="s">
        <v>43</v>
      </c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 t="s">
        <v>43</v>
      </c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 t="s">
        <v>43</v>
      </c>
      <c r="AP11" s="227"/>
      <c r="AQ11" s="227"/>
      <c r="AR11" s="109"/>
      <c r="AS11" s="109"/>
      <c r="AT11" s="227"/>
      <c r="AU11" s="109"/>
      <c r="AV11" s="227"/>
      <c r="AW11" s="227"/>
      <c r="AX11" s="109"/>
      <c r="AY11" s="109"/>
      <c r="AZ11" s="112"/>
      <c r="BA11" s="112"/>
      <c r="BB11" s="109" t="s">
        <v>43</v>
      </c>
      <c r="BC11" s="109"/>
      <c r="BD11" s="109" t="s">
        <v>43</v>
      </c>
      <c r="BE11" s="109"/>
      <c r="BF11" s="109"/>
      <c r="BG11" s="109" t="s">
        <v>43</v>
      </c>
      <c r="BH11" s="109" t="s">
        <v>43</v>
      </c>
      <c r="BI11" s="109"/>
      <c r="BJ11" s="109"/>
      <c r="BK11" s="109"/>
      <c r="BL11" s="109"/>
      <c r="BM11" s="109"/>
      <c r="BN11" s="110"/>
      <c r="BO11" s="112"/>
      <c r="BP11" s="112"/>
      <c r="BQ11" s="112"/>
      <c r="BR11" s="112"/>
      <c r="BS11" s="109"/>
      <c r="BT11" s="109"/>
      <c r="BU11" s="158"/>
      <c r="BV11" s="113"/>
      <c r="BW11" s="109"/>
      <c r="BX11" s="112"/>
      <c r="BY11" s="112"/>
      <c r="BZ11" s="109"/>
      <c r="CA11" s="112"/>
      <c r="CB11" s="112"/>
      <c r="CC11" s="109" t="s">
        <v>43</v>
      </c>
      <c r="CD11" s="112"/>
      <c r="CE11" s="112"/>
      <c r="CF11" s="109"/>
      <c r="CG11" s="109"/>
      <c r="CH11" s="112"/>
      <c r="CI11" s="109"/>
      <c r="CJ11" s="109"/>
      <c r="CK11" s="109"/>
      <c r="CL11" s="109" t="s">
        <v>43</v>
      </c>
      <c r="CM11" s="109"/>
      <c r="CN11" s="112"/>
      <c r="CO11" s="112"/>
      <c r="CP11" s="109"/>
      <c r="CQ11" s="112"/>
      <c r="CR11" s="109"/>
      <c r="CS11" s="112"/>
      <c r="CT11" s="109"/>
      <c r="CU11" s="109"/>
      <c r="CV11" s="109"/>
      <c r="CW11" s="109"/>
      <c r="CX11" s="109" t="s">
        <v>43</v>
      </c>
      <c r="CY11" s="109"/>
      <c r="CZ11" s="109"/>
      <c r="DA11" s="109" t="s">
        <v>43</v>
      </c>
      <c r="DB11" s="109"/>
      <c r="DC11" s="109"/>
      <c r="DD11" s="109"/>
      <c r="DE11" s="109"/>
      <c r="DF11" s="112"/>
      <c r="DG11" s="109"/>
      <c r="DH11" s="112"/>
      <c r="DI11" s="109"/>
      <c r="DJ11" s="109"/>
      <c r="DK11" s="109"/>
      <c r="DL11" s="109"/>
      <c r="DM11" s="109"/>
      <c r="DN11" s="109"/>
      <c r="DO11" s="109"/>
      <c r="DP11" s="112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47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12"/>
      <c r="EP11" s="109"/>
      <c r="EQ11" s="109"/>
      <c r="ER11" s="109"/>
      <c r="ES11" s="109"/>
      <c r="ET11" s="77">
        <f t="shared" si="5"/>
        <v>17</v>
      </c>
      <c r="EU11" s="13">
        <f t="shared" si="6"/>
        <v>2</v>
      </c>
      <c r="EV11" s="13">
        <f t="shared" si="7"/>
        <v>1</v>
      </c>
      <c r="EW11" s="13">
        <f t="shared" si="8"/>
        <v>2</v>
      </c>
      <c r="EX11" s="13">
        <f t="shared" si="9"/>
        <v>0</v>
      </c>
      <c r="EY11" s="13">
        <f t="shared" si="10"/>
        <v>0</v>
      </c>
      <c r="EZ11" s="13">
        <f t="shared" si="11"/>
        <v>0</v>
      </c>
      <c r="FA11" s="21">
        <f t="shared" si="12"/>
        <v>1548</v>
      </c>
      <c r="FC11" s="139" t="str">
        <f t="shared" si="13"/>
        <v>x</v>
      </c>
      <c r="FD11" s="140" t="str">
        <f t="shared" si="14"/>
        <v>x</v>
      </c>
      <c r="FE11" s="51" t="str">
        <f t="shared" si="15"/>
        <v/>
      </c>
      <c r="FF11" s="51" t="str">
        <f>IF(ISBLANK(F11),IF(FE11="x",IF(AND(((EU11+(EV11-$FK$5))&gt;=$FJ$5),(EV11&gt;=$FK$5),OR(EW11&gt;=$FL$5,H11="x"),EY11),"Yes!",""),IF(AND(FE11="Yes!",FD11="x"),IF(AND(((EU11+(EV11-($FK9+#REF!)))&gt;=$FJ$5+$FJ$4),(EV11&gt;=$FK$5+$FK$4),OR(EW11&gt;=($FL$5+$FL$4),H11="x"),EX11,EY11),"Yes!",""),IF(AND(FE11="Yes!",FD11="Yes!"),IF(AND((EU11+(EV11-($FK$5+$FK$4+$FK$3))&gt;=$FJ$5+$FJ$4+$FJ$3),(EV11&gt;=$FK$5+$FK$4+$FK$3),OR(EW11&gt;=($FL$5+$FL$4+$FL$3),H11="x"),EX11,EY11),"Yes!",""),""))),"x")</f>
        <v/>
      </c>
      <c r="FG11" s="52" t="str">
        <f t="shared" si="16"/>
        <v/>
      </c>
    </row>
    <row r="12" spans="1:174" ht="15.5">
      <c r="A12" s="5" t="s">
        <v>47</v>
      </c>
      <c r="B12" s="35" t="s">
        <v>49</v>
      </c>
      <c r="C12" s="85" t="s">
        <v>43</v>
      </c>
      <c r="D12" s="85" t="s">
        <v>43</v>
      </c>
      <c r="E12" s="85" t="s">
        <v>43</v>
      </c>
      <c r="F12" s="85"/>
      <c r="G12" s="86"/>
      <c r="H12" s="108"/>
      <c r="I12" s="227"/>
      <c r="J12" s="108" t="s">
        <v>43</v>
      </c>
      <c r="K12" s="108"/>
      <c r="L12" s="227" t="s">
        <v>43</v>
      </c>
      <c r="M12" s="227" t="s">
        <v>43</v>
      </c>
      <c r="N12" s="227" t="s">
        <v>43</v>
      </c>
      <c r="O12" s="227" t="s">
        <v>43</v>
      </c>
      <c r="P12" s="227" t="s">
        <v>43</v>
      </c>
      <c r="Q12" s="227" t="s">
        <v>43</v>
      </c>
      <c r="R12" s="227"/>
      <c r="S12" s="227"/>
      <c r="T12" s="227" t="s">
        <v>43</v>
      </c>
      <c r="U12" s="227"/>
      <c r="V12" s="227"/>
      <c r="W12" s="227"/>
      <c r="X12" s="227"/>
      <c r="Y12" s="227"/>
      <c r="Z12" s="227"/>
      <c r="AA12" s="227" t="s">
        <v>43</v>
      </c>
      <c r="AB12" s="227"/>
      <c r="AC12" s="227" t="s">
        <v>43</v>
      </c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 t="s">
        <v>43</v>
      </c>
      <c r="AP12" s="227"/>
      <c r="AQ12" s="227"/>
      <c r="AR12" s="109"/>
      <c r="AS12" s="109"/>
      <c r="AT12" s="227"/>
      <c r="AU12" s="109"/>
      <c r="AV12" s="227"/>
      <c r="AW12" s="227"/>
      <c r="AX12" s="109"/>
      <c r="AY12" s="109"/>
      <c r="AZ12" s="112"/>
      <c r="BA12" s="112"/>
      <c r="BB12" s="109" t="s">
        <v>43</v>
      </c>
      <c r="BC12" s="109"/>
      <c r="BD12" s="109" t="s">
        <v>43</v>
      </c>
      <c r="BE12" s="109" t="s">
        <v>43</v>
      </c>
      <c r="BF12" s="109"/>
      <c r="BG12" s="109" t="s">
        <v>43</v>
      </c>
      <c r="BH12" s="109" t="s">
        <v>43</v>
      </c>
      <c r="BI12" s="109"/>
      <c r="BJ12" s="109"/>
      <c r="BK12" s="109"/>
      <c r="BL12" s="109" t="s">
        <v>43</v>
      </c>
      <c r="BM12" s="109" t="s">
        <v>43</v>
      </c>
      <c r="BN12" s="110"/>
      <c r="BO12" s="112" t="s">
        <v>43</v>
      </c>
      <c r="BP12" s="112"/>
      <c r="BQ12" s="112"/>
      <c r="BR12" s="112"/>
      <c r="BS12" s="109"/>
      <c r="BT12" s="109"/>
      <c r="BU12" s="113"/>
      <c r="BV12" s="158"/>
      <c r="BW12" s="109"/>
      <c r="BX12" s="112"/>
      <c r="BY12" s="112"/>
      <c r="BZ12" s="109"/>
      <c r="CA12" s="112"/>
      <c r="CB12" s="112"/>
      <c r="CC12" s="109" t="s">
        <v>43</v>
      </c>
      <c r="CD12" s="112"/>
      <c r="CE12" s="112"/>
      <c r="CF12" s="109"/>
      <c r="CG12" s="109"/>
      <c r="CH12" s="112"/>
      <c r="CI12" s="109"/>
      <c r="CJ12" s="109" t="s">
        <v>43</v>
      </c>
      <c r="CK12" s="109"/>
      <c r="CL12" s="109" t="s">
        <v>43</v>
      </c>
      <c r="CM12" s="109"/>
      <c r="CN12" s="112"/>
      <c r="CO12" s="112"/>
      <c r="CP12" s="109"/>
      <c r="CQ12" s="112"/>
      <c r="CR12" s="109"/>
      <c r="CS12" s="112"/>
      <c r="CT12" s="109"/>
      <c r="CU12" s="109"/>
      <c r="CV12" s="109"/>
      <c r="CW12" s="109"/>
      <c r="CX12" s="109" t="s">
        <v>43</v>
      </c>
      <c r="CY12" s="109"/>
      <c r="CZ12" s="109"/>
      <c r="DA12" s="109" t="s">
        <v>43</v>
      </c>
      <c r="DB12" s="109"/>
      <c r="DC12" s="109"/>
      <c r="DD12" s="109"/>
      <c r="DE12" s="109"/>
      <c r="DF12" s="112"/>
      <c r="DG12" s="109"/>
      <c r="DH12" s="112"/>
      <c r="DI12" s="109"/>
      <c r="DJ12" s="109"/>
      <c r="DK12" s="109"/>
      <c r="DL12" s="109"/>
      <c r="DM12" s="109"/>
      <c r="DN12" s="109"/>
      <c r="DO12" s="109"/>
      <c r="DP12" s="112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47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12"/>
      <c r="EP12" s="109"/>
      <c r="EQ12" s="109"/>
      <c r="ER12" s="109"/>
      <c r="ES12" s="109"/>
      <c r="ET12" s="77">
        <f t="shared" si="5"/>
        <v>35</v>
      </c>
      <c r="EU12" s="13">
        <f t="shared" si="6"/>
        <v>10</v>
      </c>
      <c r="EV12" s="13">
        <f t="shared" si="7"/>
        <v>1</v>
      </c>
      <c r="EW12" s="13">
        <f t="shared" si="8"/>
        <v>4</v>
      </c>
      <c r="EX12" s="13">
        <f t="shared" si="9"/>
        <v>0</v>
      </c>
      <c r="EY12" s="13">
        <f t="shared" si="10"/>
        <v>0</v>
      </c>
      <c r="EZ12" s="13">
        <f t="shared" si="11"/>
        <v>0</v>
      </c>
      <c r="FA12" s="21">
        <f t="shared" si="12"/>
        <v>2510</v>
      </c>
      <c r="FC12" s="139" t="str">
        <f t="shared" si="13"/>
        <v>x</v>
      </c>
      <c r="FD12" s="140" t="str">
        <f t="shared" si="14"/>
        <v>x</v>
      </c>
      <c r="FE12" s="140" t="str">
        <f t="shared" si="15"/>
        <v>x</v>
      </c>
      <c r="FF12" s="51" t="str">
        <f>IF(ISBLANK(F12),IF(FE12="x",IF(AND(((EU12+(EV12-$FK$5))&gt;=$FJ$5),(EV12&gt;=$FK$5),OR(EW12&gt;=$FL$5,H12="x"),EY12),"Yes!",""),IF(AND(FE12="Yes!",FD12="x"),IF(AND(((EU12+(EV12-(#REF!+#REF!)))&gt;=$FJ$5+$FJ$4),(EV12&gt;=$FK$5+$FK$4),OR(EW12&gt;=($FL$5+$FL$4),H12="x"),EX12,EY12),"Yes!",""),IF(AND(FE12="Yes!",FD12="Yes!"),IF(AND((EU12+(EV12-($FK$5+$FK$4+$FK$3))&gt;=$FJ$5+$FJ$4+$FJ$3),(EV12&gt;=$FK$5+$FK$4+$FK$3),OR(EW12&gt;=($FL$5+$FL$4+$FL$3),H12="x"),EX12,EY12),"Yes!",""),""))),"x")</f>
        <v/>
      </c>
      <c r="FG12" s="52" t="str">
        <f t="shared" si="16"/>
        <v/>
      </c>
      <c r="FQ12" s="54"/>
      <c r="FR12" s="54"/>
    </row>
    <row r="13" spans="1:174" ht="15.5">
      <c r="A13" s="5" t="s">
        <v>50</v>
      </c>
      <c r="B13" s="35" t="s">
        <v>51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109"/>
      <c r="AS13" s="109"/>
      <c r="AT13" s="227"/>
      <c r="AU13" s="109"/>
      <c r="AV13" s="227"/>
      <c r="AW13" s="227"/>
      <c r="AX13" s="109"/>
      <c r="AY13" s="109"/>
      <c r="AZ13" s="112"/>
      <c r="BA13" s="112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10"/>
      <c r="BO13" s="112"/>
      <c r="BP13" s="112"/>
      <c r="BQ13" s="112"/>
      <c r="BR13" s="112"/>
      <c r="BS13" s="109"/>
      <c r="BT13" s="109"/>
      <c r="BU13" s="113"/>
      <c r="BV13" s="113"/>
      <c r="BW13" s="109"/>
      <c r="BX13" s="112"/>
      <c r="BY13" s="112"/>
      <c r="BZ13" s="109"/>
      <c r="CA13" s="112"/>
      <c r="CB13" s="112"/>
      <c r="CC13" s="109"/>
      <c r="CD13" s="112"/>
      <c r="CE13" s="112"/>
      <c r="CF13" s="109"/>
      <c r="CG13" s="109"/>
      <c r="CH13" s="112"/>
      <c r="CI13" s="109"/>
      <c r="CJ13" s="109"/>
      <c r="CK13" s="109"/>
      <c r="CL13" s="109"/>
      <c r="CM13" s="109"/>
      <c r="CN13" s="112"/>
      <c r="CO13" s="112"/>
      <c r="CP13" s="109"/>
      <c r="CQ13" s="112"/>
      <c r="CR13" s="109"/>
      <c r="CS13" s="112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12"/>
      <c r="DG13" s="109"/>
      <c r="DH13" s="112"/>
      <c r="DI13" s="109"/>
      <c r="DJ13" s="109"/>
      <c r="DK13" s="109"/>
      <c r="DL13" s="109"/>
      <c r="DM13" s="109"/>
      <c r="DN13" s="109"/>
      <c r="DO13" s="109"/>
      <c r="DP13" s="112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47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12"/>
      <c r="EP13" s="109"/>
      <c r="EQ13" s="109"/>
      <c r="ER13" s="109"/>
      <c r="ES13" s="109"/>
      <c r="ET13" s="77">
        <f t="shared" si="5"/>
        <v>0</v>
      </c>
      <c r="EU13" s="13">
        <f t="shared" si="6"/>
        <v>0</v>
      </c>
      <c r="EV13" s="13">
        <f t="shared" si="7"/>
        <v>0</v>
      </c>
      <c r="EW13" s="13">
        <f t="shared" si="8"/>
        <v>0</v>
      </c>
      <c r="EX13" s="13">
        <f t="shared" si="9"/>
        <v>0</v>
      </c>
      <c r="EY13" s="13">
        <f t="shared" si="10"/>
        <v>0</v>
      </c>
      <c r="EZ13" s="13">
        <f t="shared" si="11"/>
        <v>0</v>
      </c>
      <c r="FA13" s="21">
        <f t="shared" si="12"/>
        <v>0</v>
      </c>
      <c r="FC13" s="44" t="str">
        <f t="shared" si="13"/>
        <v/>
      </c>
      <c r="FD13" s="51" t="str">
        <f t="shared" si="14"/>
        <v/>
      </c>
      <c r="FE13" s="51" t="str">
        <f t="shared" si="15"/>
        <v/>
      </c>
      <c r="FF13" s="51" t="str">
        <f>IF(ISBLANK(F13),IF(FE13="x",IF(AND(((EU13+(EV13-$FK$5))&gt;=$FJ$5),(EV13&gt;=$FK$5),OR(EW13&gt;=$FL$5,H13="x"),EY13),"Yes!",""),IF(AND(FE13="Yes!",FD13="x"),IF(AND(((EU13+(EV13-(#REF!+$FK11)))&gt;=$FJ$5+$FJ$4),(EV13&gt;=$FK$5+$FK$4),OR(EW13&gt;=($FL$5+$FL$4),H13="x"),EX13,EY13),"Yes!",""),IF(AND(FE13="Yes!",FD13="Yes!"),IF(AND((EU13+(EV13-($FK$5+$FK$4+$FK$3))&gt;=$FJ$5+$FJ$4+$FJ$3),(EV13&gt;=$FK$5+$FK$4+$FK$3),OR(EW13&gt;=($FL$5+$FL$4+$FL$3),H13="x"),EX13,EY13),"Yes!",""),""))),"x")</f>
        <v/>
      </c>
      <c r="FG13" s="52" t="str">
        <f t="shared" si="16"/>
        <v/>
      </c>
    </row>
    <row r="14" spans="1:174" ht="15.5">
      <c r="A14" s="6" t="s">
        <v>52</v>
      </c>
      <c r="B14" s="37" t="s">
        <v>53</v>
      </c>
      <c r="C14" s="87" t="s">
        <v>43</v>
      </c>
      <c r="D14" s="87" t="s">
        <v>43</v>
      </c>
      <c r="E14" s="87" t="s">
        <v>43</v>
      </c>
      <c r="F14" s="87"/>
      <c r="G14" s="88"/>
      <c r="H14" s="108"/>
      <c r="I14" s="227"/>
      <c r="J14" s="108"/>
      <c r="K14" s="108"/>
      <c r="L14" s="227"/>
      <c r="M14" s="227" t="s">
        <v>43</v>
      </c>
      <c r="N14" s="227" t="s">
        <v>43</v>
      </c>
      <c r="O14" s="227"/>
      <c r="P14" s="227"/>
      <c r="Q14" s="227"/>
      <c r="R14" s="227"/>
      <c r="S14" s="227"/>
      <c r="T14" s="227"/>
      <c r="U14" s="227"/>
      <c r="V14" s="227" t="s">
        <v>43</v>
      </c>
      <c r="W14" s="227"/>
      <c r="X14" s="227"/>
      <c r="Y14" s="227"/>
      <c r="Z14" s="227"/>
      <c r="AA14" s="227"/>
      <c r="AB14" s="227"/>
      <c r="AC14" s="227"/>
      <c r="AD14" s="227" t="s">
        <v>43</v>
      </c>
      <c r="AE14" s="227"/>
      <c r="AF14" s="227"/>
      <c r="AG14" s="227"/>
      <c r="AH14" s="227"/>
      <c r="AI14" s="227"/>
      <c r="AJ14" s="227"/>
      <c r="AK14" s="227"/>
      <c r="AL14" s="227"/>
      <c r="AM14" s="227" t="s">
        <v>43</v>
      </c>
      <c r="AN14" s="227"/>
      <c r="AO14" s="227"/>
      <c r="AP14" s="227"/>
      <c r="AQ14" s="227"/>
      <c r="AR14" s="109"/>
      <c r="AS14" s="109"/>
      <c r="AT14" s="227"/>
      <c r="AU14" s="109"/>
      <c r="AV14" s="227"/>
      <c r="AW14" s="227"/>
      <c r="AX14" s="109"/>
      <c r="AY14" s="109" t="s">
        <v>43</v>
      </c>
      <c r="AZ14" s="112"/>
      <c r="BA14" s="112"/>
      <c r="BB14" s="109" t="s">
        <v>43</v>
      </c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10"/>
      <c r="BO14" s="112" t="s">
        <v>43</v>
      </c>
      <c r="BP14" s="112"/>
      <c r="BQ14" s="112"/>
      <c r="BR14" s="112"/>
      <c r="BS14" s="109"/>
      <c r="BT14" s="109"/>
      <c r="BU14" s="113"/>
      <c r="BV14" s="113"/>
      <c r="BW14" s="109"/>
      <c r="BX14" s="112"/>
      <c r="BY14" s="112"/>
      <c r="BZ14" s="109"/>
      <c r="CA14" s="112"/>
      <c r="CB14" s="112"/>
      <c r="CC14" s="109"/>
      <c r="CD14" s="112"/>
      <c r="CE14" s="112"/>
      <c r="CF14" s="109"/>
      <c r="CG14" s="109"/>
      <c r="CH14" s="112"/>
      <c r="CI14" s="109"/>
      <c r="CJ14" s="109" t="s">
        <v>43</v>
      </c>
      <c r="CK14" s="109"/>
      <c r="CL14" s="109" t="s">
        <v>43</v>
      </c>
      <c r="CM14" s="109"/>
      <c r="CN14" s="112"/>
      <c r="CO14" s="112"/>
      <c r="CP14" s="109"/>
      <c r="CQ14" s="112" t="s">
        <v>43</v>
      </c>
      <c r="CR14" s="109"/>
      <c r="CS14" s="112"/>
      <c r="CT14" s="109"/>
      <c r="CU14" s="109"/>
      <c r="CV14" s="109"/>
      <c r="CW14" s="109"/>
      <c r="CX14" s="109" t="s">
        <v>43</v>
      </c>
      <c r="CY14" s="109"/>
      <c r="CZ14" s="109"/>
      <c r="DA14" s="109" t="s">
        <v>43</v>
      </c>
      <c r="DB14" s="109"/>
      <c r="DC14" s="109"/>
      <c r="DD14" s="109" t="s">
        <v>43</v>
      </c>
      <c r="DE14" s="109"/>
      <c r="DF14" s="112"/>
      <c r="DG14" s="109"/>
      <c r="DH14" s="112"/>
      <c r="DI14" s="109"/>
      <c r="DJ14" s="109"/>
      <c r="DK14" s="109"/>
      <c r="DL14" s="109"/>
      <c r="DM14" s="109"/>
      <c r="DN14" s="109"/>
      <c r="DO14" s="109"/>
      <c r="DP14" s="112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47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12"/>
      <c r="EP14" s="109"/>
      <c r="EQ14" s="109"/>
      <c r="ER14" s="109"/>
      <c r="ES14" s="109"/>
      <c r="ET14" s="77">
        <f t="shared" si="5"/>
        <v>21</v>
      </c>
      <c r="EU14" s="13">
        <f t="shared" si="6"/>
        <v>7</v>
      </c>
      <c r="EV14" s="13">
        <f t="shared" si="7"/>
        <v>0</v>
      </c>
      <c r="EW14" s="13">
        <f t="shared" si="8"/>
        <v>4</v>
      </c>
      <c r="EX14" s="13">
        <f t="shared" si="9"/>
        <v>0</v>
      </c>
      <c r="EY14" s="13">
        <f t="shared" si="10"/>
        <v>0</v>
      </c>
      <c r="EZ14" s="13">
        <f t="shared" si="11"/>
        <v>0</v>
      </c>
      <c r="FA14" s="21">
        <f t="shared" si="12"/>
        <v>975</v>
      </c>
      <c r="FC14" s="139" t="str">
        <f t="shared" si="13"/>
        <v>x</v>
      </c>
      <c r="FD14" s="140" t="str">
        <f t="shared" si="14"/>
        <v>x</v>
      </c>
      <c r="FE14" s="140" t="str">
        <f t="shared" si="15"/>
        <v>x</v>
      </c>
      <c r="FF14" s="51" t="str">
        <f>IF(ISBLANK(F14),IF(FE14="x",IF(AND(((EU14+(EV14-$FK$5))&gt;=$FJ$5),(EV14&gt;=$FK$5),OR(EW14&gt;=$FL$5,H14="x"),EY14),"Yes!",""),IF(AND(FE14="Yes!",FD14="x"),IF(AND(((EU14+(EV14-($FK11+$FK12)))&gt;=$FJ$5+$FJ$4),(EV14&gt;=$FK$5+$FK$4),OR(EW14&gt;=($FL$5+$FL$4),H14="x"),EX14,EY14),"Yes!",""),IF(AND(FE14="Yes!",FD14="Yes!"),IF(AND((EU14+(EV14-($FK$5+$FK$4+$FK$3))&gt;=$FJ$5+$FJ$4+$FJ$3),(EV14&gt;=$FK$5+$FK$4+$FK$3),OR(EW14&gt;=($FL$5+$FL$4+$FL$3),H14="x"),EX14,EY14),"Yes!",""),""))),"x")</f>
        <v/>
      </c>
      <c r="FG14" s="52" t="str">
        <f t="shared" si="16"/>
        <v/>
      </c>
      <c r="FQ14" s="54"/>
      <c r="FR14" s="54"/>
    </row>
    <row r="15" spans="1:174" ht="15.5">
      <c r="A15" s="9" t="s">
        <v>52</v>
      </c>
      <c r="B15" s="38" t="s">
        <v>54</v>
      </c>
      <c r="C15" s="89" t="s">
        <v>43</v>
      </c>
      <c r="D15" s="89" t="s">
        <v>43</v>
      </c>
      <c r="E15" s="89"/>
      <c r="F15" s="89"/>
      <c r="G15" s="90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109"/>
      <c r="AS15" s="109"/>
      <c r="AT15" s="227"/>
      <c r="AU15" s="109"/>
      <c r="AV15" s="227"/>
      <c r="AW15" s="227"/>
      <c r="AX15" s="109"/>
      <c r="AY15" s="109"/>
      <c r="AZ15" s="112"/>
      <c r="BA15" s="112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10"/>
      <c r="BO15" s="112"/>
      <c r="BP15" s="112"/>
      <c r="BQ15" s="112"/>
      <c r="BR15" s="112"/>
      <c r="BS15" s="109"/>
      <c r="BT15" s="109"/>
      <c r="BU15" s="113"/>
      <c r="BV15" s="113"/>
      <c r="BW15" s="109"/>
      <c r="BX15" s="112"/>
      <c r="BY15" s="112"/>
      <c r="BZ15" s="109"/>
      <c r="CA15" s="112"/>
      <c r="CB15" s="112"/>
      <c r="CC15" s="109"/>
      <c r="CD15" s="112"/>
      <c r="CE15" s="112"/>
      <c r="CF15" s="109"/>
      <c r="CG15" s="109"/>
      <c r="CH15" s="112"/>
      <c r="CI15" s="109"/>
      <c r="CJ15" s="109"/>
      <c r="CK15" s="109"/>
      <c r="CL15" s="109"/>
      <c r="CM15" s="109"/>
      <c r="CN15" s="112"/>
      <c r="CO15" s="112"/>
      <c r="CP15" s="109"/>
      <c r="CQ15" s="112"/>
      <c r="CR15" s="109"/>
      <c r="CS15" s="112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12"/>
      <c r="DG15" s="109"/>
      <c r="DH15" s="112"/>
      <c r="DI15" s="109"/>
      <c r="DJ15" s="109"/>
      <c r="DK15" s="109"/>
      <c r="DL15" s="109"/>
      <c r="DM15" s="109"/>
      <c r="DN15" s="109"/>
      <c r="DO15" s="109"/>
      <c r="DP15" s="112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47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12"/>
      <c r="EP15" s="109"/>
      <c r="EQ15" s="109"/>
      <c r="ER15" s="109"/>
      <c r="ES15" s="109"/>
      <c r="ET15" s="77">
        <f t="shared" si="5"/>
        <v>0</v>
      </c>
      <c r="EU15" s="13">
        <f t="shared" si="6"/>
        <v>0</v>
      </c>
      <c r="EV15" s="13">
        <f t="shared" si="7"/>
        <v>0</v>
      </c>
      <c r="EW15" s="13">
        <f t="shared" si="8"/>
        <v>0</v>
      </c>
      <c r="EX15" s="13">
        <f t="shared" si="9"/>
        <v>0</v>
      </c>
      <c r="EY15" s="13">
        <f t="shared" si="10"/>
        <v>0</v>
      </c>
      <c r="EZ15" s="13">
        <f t="shared" si="11"/>
        <v>0</v>
      </c>
      <c r="FA15" s="21">
        <f t="shared" si="12"/>
        <v>0</v>
      </c>
      <c r="FC15" s="139" t="str">
        <f t="shared" si="13"/>
        <v>x</v>
      </c>
      <c r="FD15" s="140" t="str">
        <f t="shared" si="14"/>
        <v>x</v>
      </c>
      <c r="FE15" s="51" t="str">
        <f t="shared" si="15"/>
        <v/>
      </c>
      <c r="FF15" s="51" t="str">
        <f>IF(ISBLANK(F15),IF(FE15="x",IF(AND(((EU15+(EV15-$FK$5))&gt;=$FJ$5),(EV15&gt;=$FK$5),OR(EW15&gt;=$FL$5,H15="x"),EY15),"Yes!",""),IF(AND(FE15="Yes!",FD15="x"),IF(AND(((EU15+(EV15-($FK12+$FK13)))&gt;=$FJ$5+$FJ$4),(EV15&gt;=$FK$5+$FK$4),OR(EW15&gt;=($FL$5+$FL$4),H15="x"),EX15,EY15),"Yes!",""),IF(AND(FE15="Yes!",FD15="Yes!"),IF(AND((EU15+(EV15-($FK$5+$FK$4+$FK$3))&gt;=$FJ$5+$FJ$4+$FJ$3),(EV15&gt;=$FK$5+$FK$4+$FK$3),OR(EW15&gt;=($FL$5+$FL$4+$FL$3),H15="x"),EX15,EY15),"Yes!",""),""))),"x")</f>
        <v/>
      </c>
      <c r="FG15" s="52" t="str">
        <f t="shared" si="16"/>
        <v/>
      </c>
      <c r="FQ15" s="54"/>
      <c r="FR15" s="54"/>
    </row>
    <row r="16" spans="1:174" ht="15.5">
      <c r="A16" s="5" t="s">
        <v>55</v>
      </c>
      <c r="B16" s="35" t="s">
        <v>56</v>
      </c>
      <c r="C16" s="85" t="s">
        <v>43</v>
      </c>
      <c r="D16" s="85" t="s">
        <v>43</v>
      </c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109"/>
      <c r="AS16" s="109"/>
      <c r="AT16" s="227"/>
      <c r="AU16" s="109"/>
      <c r="AV16" s="227"/>
      <c r="AW16" s="227"/>
      <c r="AX16" s="109"/>
      <c r="AY16" s="109"/>
      <c r="AZ16" s="112"/>
      <c r="BA16" s="112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10"/>
      <c r="BO16" s="112"/>
      <c r="BP16" s="112"/>
      <c r="BQ16" s="112"/>
      <c r="BR16" s="112"/>
      <c r="BS16" s="109"/>
      <c r="BT16" s="109"/>
      <c r="BU16" s="113"/>
      <c r="BV16" s="113"/>
      <c r="BW16" s="109"/>
      <c r="BX16" s="112"/>
      <c r="BY16" s="112"/>
      <c r="BZ16" s="109"/>
      <c r="CA16" s="112"/>
      <c r="CB16" s="112"/>
      <c r="CC16" s="109"/>
      <c r="CD16" s="112"/>
      <c r="CE16" s="112"/>
      <c r="CF16" s="109"/>
      <c r="CG16" s="109"/>
      <c r="CH16" s="112"/>
      <c r="CI16" s="109"/>
      <c r="CJ16" s="109"/>
      <c r="CK16" s="109"/>
      <c r="CL16" s="109"/>
      <c r="CM16" s="109"/>
      <c r="CN16" s="112"/>
      <c r="CO16" s="112"/>
      <c r="CP16" s="109"/>
      <c r="CQ16" s="112"/>
      <c r="CR16" s="109"/>
      <c r="CS16" s="112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12"/>
      <c r="DG16" s="109"/>
      <c r="DH16" s="112"/>
      <c r="DI16" s="109"/>
      <c r="DJ16" s="109"/>
      <c r="DK16" s="109"/>
      <c r="DL16" s="109"/>
      <c r="DM16" s="109"/>
      <c r="DN16" s="109"/>
      <c r="DO16" s="109"/>
      <c r="DP16" s="112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47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12"/>
      <c r="EP16" s="109"/>
      <c r="EQ16" s="109"/>
      <c r="ER16" s="109"/>
      <c r="ES16" s="109"/>
      <c r="ET16" s="77">
        <f t="shared" si="5"/>
        <v>0</v>
      </c>
      <c r="EU16" s="13">
        <f t="shared" si="6"/>
        <v>0</v>
      </c>
      <c r="EV16" s="13">
        <f t="shared" si="7"/>
        <v>0</v>
      </c>
      <c r="EW16" s="13">
        <f t="shared" si="8"/>
        <v>0</v>
      </c>
      <c r="EX16" s="13">
        <f t="shared" si="9"/>
        <v>0</v>
      </c>
      <c r="EY16" s="13">
        <f t="shared" si="10"/>
        <v>0</v>
      </c>
      <c r="EZ16" s="13">
        <f t="shared" si="11"/>
        <v>0</v>
      </c>
      <c r="FA16" s="21">
        <f t="shared" si="12"/>
        <v>0</v>
      </c>
      <c r="FC16" s="139" t="str">
        <f t="shared" si="13"/>
        <v>x</v>
      </c>
      <c r="FD16" s="140" t="str">
        <f t="shared" si="14"/>
        <v>x</v>
      </c>
      <c r="FE16" s="51" t="str">
        <f t="shared" si="15"/>
        <v/>
      </c>
      <c r="FF16" s="51" t="str">
        <f>IF(ISBLANK(F16),IF(FE16="x",IF(AND(((EU16+(EV16-$FK$5))&gt;=$FJ$5),(EV16&gt;=$FK$5),OR(EW16&gt;=$FL$5,H16="x"),EY16),"Yes!",""),IF(AND(FE16="Yes!",FD16="x"),IF(AND(((EU16+(EV16-($FK15+#REF!)))&gt;=$FJ$5+$FJ$4),(EV16&gt;=$FK$5+$FK$4),OR(EW16&gt;=($FL$5+$FL$4),H16="x"),EX16,EY16),"Yes!",""),IF(AND(FE16="Yes!",FD16="Yes!"),IF(AND((EU16+(EV16-($FK$5+$FK$4+$FK$3))&gt;=$FJ$5+$FJ$4+$FJ$3),(EV16&gt;=$FK$5+$FK$4+$FK$3),OR(EW16&gt;=($FL$5+$FL$4+$FL$3),H16="x"),EX16,EY16),"Yes!",""),""))),"x")</f>
        <v/>
      </c>
      <c r="FG16" s="52" t="str">
        <f t="shared" si="16"/>
        <v/>
      </c>
      <c r="FQ16" s="54"/>
      <c r="FR16" s="54"/>
    </row>
    <row r="17" spans="1:174" ht="15.5">
      <c r="A17" s="5" t="s">
        <v>57</v>
      </c>
      <c r="B17" s="35" t="s">
        <v>58</v>
      </c>
      <c r="C17" s="85" t="s">
        <v>43</v>
      </c>
      <c r="D17" s="85" t="s">
        <v>43</v>
      </c>
      <c r="E17" s="85"/>
      <c r="F17" s="85"/>
      <c r="G17" s="86"/>
      <c r="H17" s="108"/>
      <c r="I17" s="227"/>
      <c r="J17" s="108"/>
      <c r="K17" s="108"/>
      <c r="L17" s="227"/>
      <c r="M17" s="227" t="s">
        <v>43</v>
      </c>
      <c r="N17" s="227" t="s">
        <v>43</v>
      </c>
      <c r="O17" s="227"/>
      <c r="P17" s="227" t="s">
        <v>43</v>
      </c>
      <c r="Q17" s="227"/>
      <c r="R17" s="227" t="s">
        <v>43</v>
      </c>
      <c r="S17" s="227"/>
      <c r="T17" s="227"/>
      <c r="U17" s="227"/>
      <c r="V17" s="227" t="s">
        <v>43</v>
      </c>
      <c r="W17" s="227"/>
      <c r="X17" s="227" t="s">
        <v>43</v>
      </c>
      <c r="Y17" s="227"/>
      <c r="Z17" s="227" t="s">
        <v>43</v>
      </c>
      <c r="AA17" s="227" t="s">
        <v>43</v>
      </c>
      <c r="AB17" s="227"/>
      <c r="AC17" s="227"/>
      <c r="AD17" s="227" t="s">
        <v>43</v>
      </c>
      <c r="AE17" s="227"/>
      <c r="AF17" s="227" t="s">
        <v>43</v>
      </c>
      <c r="AG17" s="227"/>
      <c r="AH17" s="227" t="s">
        <v>43</v>
      </c>
      <c r="AI17" s="227"/>
      <c r="AJ17" s="227"/>
      <c r="AK17" s="227"/>
      <c r="AL17" s="227"/>
      <c r="AM17" s="227" t="s">
        <v>43</v>
      </c>
      <c r="AN17" s="227"/>
      <c r="AO17" s="227" t="s">
        <v>43</v>
      </c>
      <c r="AP17" s="227" t="s">
        <v>43</v>
      </c>
      <c r="AQ17" s="227"/>
      <c r="AR17" s="109"/>
      <c r="AS17" s="109"/>
      <c r="AT17" s="227"/>
      <c r="AU17" s="109"/>
      <c r="AV17" s="227" t="s">
        <v>43</v>
      </c>
      <c r="AW17" s="227"/>
      <c r="AX17" s="109"/>
      <c r="AY17" s="109"/>
      <c r="AZ17" s="112" t="s">
        <v>43</v>
      </c>
      <c r="BA17" s="112"/>
      <c r="BB17" s="109"/>
      <c r="BC17" s="109"/>
      <c r="BD17" s="109"/>
      <c r="BE17" s="109"/>
      <c r="BF17" s="109"/>
      <c r="BG17" s="109" t="s">
        <v>43</v>
      </c>
      <c r="BH17" s="109"/>
      <c r="BI17" s="109"/>
      <c r="BJ17" s="109"/>
      <c r="BK17" s="109"/>
      <c r="BL17" s="109" t="s">
        <v>43</v>
      </c>
      <c r="BM17" s="109"/>
      <c r="BN17" s="110"/>
      <c r="BO17" s="112" t="s">
        <v>43</v>
      </c>
      <c r="BP17" s="112"/>
      <c r="BQ17" s="112" t="s">
        <v>43</v>
      </c>
      <c r="BR17" s="112"/>
      <c r="BS17" s="109"/>
      <c r="BT17" s="109" t="s">
        <v>43</v>
      </c>
      <c r="BU17" s="113"/>
      <c r="BV17" s="158"/>
      <c r="BW17" s="109"/>
      <c r="BX17" s="112"/>
      <c r="BY17" s="112"/>
      <c r="BZ17" s="109"/>
      <c r="CA17" s="112" t="s">
        <v>43</v>
      </c>
      <c r="CB17" s="112" t="s">
        <v>43</v>
      </c>
      <c r="CC17" s="109"/>
      <c r="CD17" s="112"/>
      <c r="CE17" s="112"/>
      <c r="CF17" s="109"/>
      <c r="CG17" s="109" t="s">
        <v>43</v>
      </c>
      <c r="CH17" s="112"/>
      <c r="CI17" s="109"/>
      <c r="CJ17" s="109" t="s">
        <v>43</v>
      </c>
      <c r="CK17" s="109"/>
      <c r="CL17" s="109" t="s">
        <v>43</v>
      </c>
      <c r="CM17" s="109" t="s">
        <v>43</v>
      </c>
      <c r="CN17" s="112" t="s">
        <v>43</v>
      </c>
      <c r="CO17" s="112" t="s">
        <v>43</v>
      </c>
      <c r="CP17" s="109"/>
      <c r="CQ17" s="112"/>
      <c r="CR17" s="109" t="s">
        <v>43</v>
      </c>
      <c r="CS17" s="112" t="s">
        <v>43</v>
      </c>
      <c r="CT17" s="109"/>
      <c r="CU17" s="109"/>
      <c r="CV17" s="109" t="s">
        <v>43</v>
      </c>
      <c r="CW17" s="109" t="s">
        <v>43</v>
      </c>
      <c r="CX17" s="109" t="s">
        <v>43</v>
      </c>
      <c r="CY17" s="109" t="s">
        <v>43</v>
      </c>
      <c r="CZ17" s="109"/>
      <c r="DA17" s="109" t="s">
        <v>43</v>
      </c>
      <c r="DB17" s="109"/>
      <c r="DC17" s="109"/>
      <c r="DD17" s="109" t="s">
        <v>43</v>
      </c>
      <c r="DE17" s="109"/>
      <c r="DF17" s="112"/>
      <c r="DG17" s="109"/>
      <c r="DH17" s="112"/>
      <c r="DI17" s="109"/>
      <c r="DJ17" s="109"/>
      <c r="DK17" s="109"/>
      <c r="DL17" s="109"/>
      <c r="DM17" s="109"/>
      <c r="DN17" s="109"/>
      <c r="DO17" s="109"/>
      <c r="DP17" s="112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47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12"/>
      <c r="EP17" s="109"/>
      <c r="EQ17" s="109"/>
      <c r="ER17" s="109"/>
      <c r="ES17" s="109"/>
      <c r="ET17" s="77">
        <f t="shared" si="5"/>
        <v>59</v>
      </c>
      <c r="EU17" s="13">
        <f t="shared" si="6"/>
        <v>21</v>
      </c>
      <c r="EV17" s="13">
        <f t="shared" si="7"/>
        <v>1</v>
      </c>
      <c r="EW17" s="13">
        <f t="shared" si="8"/>
        <v>6</v>
      </c>
      <c r="EX17" s="13">
        <f t="shared" si="9"/>
        <v>0</v>
      </c>
      <c r="EY17" s="13">
        <f t="shared" si="10"/>
        <v>0</v>
      </c>
      <c r="EZ17" s="13">
        <f t="shared" si="11"/>
        <v>0</v>
      </c>
      <c r="FA17" s="21">
        <f t="shared" si="12"/>
        <v>4366</v>
      </c>
      <c r="FC17" s="139" t="str">
        <f t="shared" si="13"/>
        <v>x</v>
      </c>
      <c r="FD17" s="140" t="str">
        <f t="shared" si="14"/>
        <v>x</v>
      </c>
      <c r="FE17" s="51" t="str">
        <f t="shared" si="15"/>
        <v/>
      </c>
      <c r="FF17" s="51" t="str">
        <f>IF(ISBLANK(F17),IF(FE17="x",IF(AND(((EU17+(EV17-$FK$5))&gt;=$FJ$5),(EV17&gt;=$FK$5),OR(EW17&gt;=$FL$5,H17="x"),EY17),"Yes!",""),IF(AND(FE17="Yes!",FD17="x"),IF(AND(((EU17+(EV17-('Removed Members'!$JL2+$FK16)))&gt;=$FJ$5+$FJ$4),(EV17&gt;=$FK$5+$FK$4),OR(EW17&gt;=($FL$5+$FL$4),H17="x"),EX17,EY17),"Yes!",""),IF(AND(FE17="Yes!",FD17="Yes!"),IF(AND((EU17+(EV17-($FK$5+$FK$4+$FK$3))&gt;=$FJ$5+$FJ$4+$FJ$3),(EV17&gt;=$FK$5+$FK$4+$FK$3),OR(EW17&gt;=($FL$5+$FL$4+$FL$3),H17="x"),EX17,EY17),"Yes!",""),""))),"x")</f>
        <v/>
      </c>
      <c r="FG17" s="52" t="str">
        <f t="shared" si="16"/>
        <v/>
      </c>
    </row>
    <row r="18" spans="1:174" ht="15.5">
      <c r="A18" s="5" t="s">
        <v>59</v>
      </c>
      <c r="B18" s="35" t="s">
        <v>60</v>
      </c>
      <c r="C18" s="85" t="s">
        <v>43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43</v>
      </c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 t="s">
        <v>43</v>
      </c>
      <c r="AP18" s="227"/>
      <c r="AQ18" s="227"/>
      <c r="AR18" s="109"/>
      <c r="AS18" s="109"/>
      <c r="AT18" s="227"/>
      <c r="AU18" s="109"/>
      <c r="AV18" s="227"/>
      <c r="AW18" s="227"/>
      <c r="AX18" s="109"/>
      <c r="AY18" s="109" t="s">
        <v>43</v>
      </c>
      <c r="AZ18" s="112"/>
      <c r="BA18" s="112"/>
      <c r="BB18" s="109"/>
      <c r="BC18" s="109"/>
      <c r="BD18" s="109" t="s">
        <v>43</v>
      </c>
      <c r="BE18" s="109"/>
      <c r="BF18" s="109"/>
      <c r="BG18" s="109" t="s">
        <v>43</v>
      </c>
      <c r="BH18" s="109"/>
      <c r="BI18" s="109"/>
      <c r="BJ18" s="109"/>
      <c r="BK18" s="109"/>
      <c r="BL18" s="109"/>
      <c r="BM18" s="109"/>
      <c r="BN18" s="110"/>
      <c r="BO18" s="112"/>
      <c r="BP18" s="112"/>
      <c r="BQ18" s="112"/>
      <c r="BR18" s="112"/>
      <c r="BS18" s="109"/>
      <c r="BT18" s="109" t="s">
        <v>43</v>
      </c>
      <c r="BU18" s="113"/>
      <c r="BV18" s="113"/>
      <c r="BW18" s="109"/>
      <c r="BX18" s="112"/>
      <c r="BY18" s="112"/>
      <c r="BZ18" s="109"/>
      <c r="CA18" s="112"/>
      <c r="CB18" s="112"/>
      <c r="CC18" s="109"/>
      <c r="CD18" s="112"/>
      <c r="CE18" s="112"/>
      <c r="CF18" s="109"/>
      <c r="CG18" s="109"/>
      <c r="CH18" s="112"/>
      <c r="CI18" s="109"/>
      <c r="CJ18" s="109" t="s">
        <v>43</v>
      </c>
      <c r="CK18" s="109"/>
      <c r="CL18" s="109" t="s">
        <v>43</v>
      </c>
      <c r="CM18" s="109"/>
      <c r="CN18" s="112"/>
      <c r="CO18" s="112"/>
      <c r="CP18" s="109"/>
      <c r="CQ18" s="112"/>
      <c r="CR18" s="109"/>
      <c r="CS18" s="112"/>
      <c r="CT18" s="109"/>
      <c r="CU18" s="109"/>
      <c r="CV18" s="109"/>
      <c r="CW18" s="109"/>
      <c r="CX18" s="109"/>
      <c r="CY18" s="109"/>
      <c r="CZ18" s="109"/>
      <c r="DA18" s="109" t="s">
        <v>43</v>
      </c>
      <c r="DB18" s="109"/>
      <c r="DC18" s="109"/>
      <c r="DD18" s="109"/>
      <c r="DE18" s="109"/>
      <c r="DF18" s="112"/>
      <c r="DG18" s="109"/>
      <c r="DH18" s="112"/>
      <c r="DI18" s="109"/>
      <c r="DJ18" s="109"/>
      <c r="DK18" s="109"/>
      <c r="DL18" s="109"/>
      <c r="DM18" s="109"/>
      <c r="DN18" s="109"/>
      <c r="DO18" s="109"/>
      <c r="DP18" s="112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47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12"/>
      <c r="EP18" s="109"/>
      <c r="EQ18" s="109"/>
      <c r="ER18" s="109"/>
      <c r="ES18" s="109"/>
      <c r="ET18" s="77">
        <f t="shared" si="5"/>
        <v>10</v>
      </c>
      <c r="EU18" s="13">
        <f t="shared" si="6"/>
        <v>1</v>
      </c>
      <c r="EV18" s="13">
        <f t="shared" si="7"/>
        <v>0</v>
      </c>
      <c r="EW18" s="13">
        <f t="shared" si="8"/>
        <v>2</v>
      </c>
      <c r="EX18" s="13">
        <f t="shared" si="9"/>
        <v>0</v>
      </c>
      <c r="EY18" s="13">
        <f t="shared" si="10"/>
        <v>0</v>
      </c>
      <c r="EZ18" s="13">
        <f t="shared" si="11"/>
        <v>0</v>
      </c>
      <c r="FA18" s="21">
        <f t="shared" si="12"/>
        <v>70</v>
      </c>
      <c r="FC18" s="139" t="str">
        <f t="shared" si="13"/>
        <v>x</v>
      </c>
      <c r="FD18" s="51" t="str">
        <f t="shared" si="14"/>
        <v/>
      </c>
      <c r="FE18" s="51" t="str">
        <f t="shared" si="15"/>
        <v/>
      </c>
      <c r="FF18" s="51" t="str">
        <f>IF(ISBLANK(F18),IF(FE18="x",IF(AND(((EU18+(EV18-$FK$5))&gt;=$FJ$5),(EV18&gt;=$FK$5),OR(EW18&gt;=$FL$5,H18="x"),EY18),"Yes!",""),IF(AND(FE18="Yes!",FD18="x"),IF(AND(((EU18+(EV18-($FK16+#REF!)))&gt;=$FJ$5+$FJ$4),(EV18&gt;=$FK$5+$FK$4),OR(EW18&gt;=($FL$5+$FL$4),H18="x"),EX18,EY18),"Yes!",""),IF(AND(FE18="Yes!",FD18="Yes!"),IF(AND((EU18+(EV18-($FK$5+$FK$4+$FK$3))&gt;=$FJ$5+$FJ$4+$FJ$3),(EV18&gt;=$FK$5+$FK$4+$FK$3),OR(EW18&gt;=($FL$5+$FL$4+$FL$3),H18="x"),EX18,EY18),"Yes!",""),""))),"x")</f>
        <v/>
      </c>
      <c r="FG18" s="52" t="str">
        <f t="shared" si="16"/>
        <v/>
      </c>
      <c r="FQ18" s="54"/>
      <c r="FR18" s="54"/>
    </row>
    <row r="19" spans="1:174" ht="15.5">
      <c r="A19" s="5" t="s">
        <v>61</v>
      </c>
      <c r="B19" s="35" t="s">
        <v>62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227" t="s">
        <v>43</v>
      </c>
      <c r="O19" s="227"/>
      <c r="P19" s="227"/>
      <c r="Q19" s="227"/>
      <c r="R19" s="227"/>
      <c r="S19" s="227"/>
      <c r="T19" s="227"/>
      <c r="U19" s="227"/>
      <c r="V19" s="227" t="s">
        <v>43</v>
      </c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109"/>
      <c r="AS19" s="109"/>
      <c r="AT19" s="227"/>
      <c r="AU19" s="109"/>
      <c r="AV19" s="227"/>
      <c r="AW19" s="227"/>
      <c r="AX19" s="109"/>
      <c r="AY19" s="109"/>
      <c r="AZ19" s="112"/>
      <c r="BA19" s="112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10"/>
      <c r="BO19" s="112"/>
      <c r="BP19" s="112"/>
      <c r="BQ19" s="112"/>
      <c r="BR19" s="112"/>
      <c r="BS19" s="109"/>
      <c r="BT19" s="109"/>
      <c r="BU19" s="113"/>
      <c r="BV19" s="113"/>
      <c r="BW19" s="109"/>
      <c r="BX19" s="112"/>
      <c r="BY19" s="112"/>
      <c r="BZ19" s="109"/>
      <c r="CA19" s="112"/>
      <c r="CB19" s="112"/>
      <c r="CC19" s="109"/>
      <c r="CD19" s="112"/>
      <c r="CE19" s="112"/>
      <c r="CF19" s="109"/>
      <c r="CG19" s="109"/>
      <c r="CH19" s="112"/>
      <c r="CI19" s="109"/>
      <c r="CJ19" s="109"/>
      <c r="CK19" s="109"/>
      <c r="CL19" s="109"/>
      <c r="CM19" s="109"/>
      <c r="CN19" s="112"/>
      <c r="CO19" s="112"/>
      <c r="CP19" s="109"/>
      <c r="CQ19" s="112"/>
      <c r="CR19" s="109"/>
      <c r="CS19" s="112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12"/>
      <c r="DG19" s="109"/>
      <c r="DH19" s="112"/>
      <c r="DI19" s="109"/>
      <c r="DJ19" s="109"/>
      <c r="DK19" s="109"/>
      <c r="DL19" s="109"/>
      <c r="DM19" s="109"/>
      <c r="DN19" s="109"/>
      <c r="DO19" s="109"/>
      <c r="DP19" s="112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47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12"/>
      <c r="EP19" s="109"/>
      <c r="EQ19" s="109"/>
      <c r="ER19" s="109"/>
      <c r="ES19" s="109"/>
      <c r="ET19" s="77">
        <f t="shared" si="5"/>
        <v>3</v>
      </c>
      <c r="EU19" s="13">
        <f t="shared" si="6"/>
        <v>1</v>
      </c>
      <c r="EV19" s="13">
        <f t="shared" si="7"/>
        <v>0</v>
      </c>
      <c r="EW19" s="13">
        <f t="shared" si="8"/>
        <v>0</v>
      </c>
      <c r="EX19" s="13">
        <f t="shared" si="9"/>
        <v>0</v>
      </c>
      <c r="EY19" s="13">
        <f t="shared" si="10"/>
        <v>0</v>
      </c>
      <c r="EZ19" s="13">
        <f t="shared" si="11"/>
        <v>0</v>
      </c>
      <c r="FA19" s="21">
        <f t="shared" si="12"/>
        <v>41</v>
      </c>
      <c r="FC19" s="44" t="str">
        <f t="shared" si="13"/>
        <v/>
      </c>
      <c r="FD19" s="51" t="str">
        <f t="shared" si="14"/>
        <v/>
      </c>
      <c r="FE19" s="51" t="str">
        <f t="shared" si="15"/>
        <v/>
      </c>
      <c r="FF19" s="51" t="str">
        <f>IF(ISBLANK(F19),IF(FE19="x",IF(AND(((EU19+(EV19-$FK$5))&gt;=$FJ$5),(EV19&gt;=$FK$5),OR(EW19&gt;=$FL$5,H19="x"),EY19),"Yes!",""),IF(AND(FE19="Yes!",FD19="x"),IF(AND(((EU19+(EV19-($FK16+#REF!)))&gt;=$FJ$5+$FJ$4),(EV19&gt;=$FK$5+$FK$4),OR(EW19&gt;=($FL$5+$FL$4),H19="x"),EX19,EY19),"Yes!",""),IF(AND(FE19="Yes!",FD19="Yes!"),IF(AND((EU19+(EV19-($FK$5+$FK$4+$FK$3))&gt;=$FJ$5+$FJ$4+$FJ$3),(EV19&gt;=$FK$5+$FK$4+$FK$3),OR(EW19&gt;=($FL$5+$FL$4+$FL$3),H19="x"),EX19,EY19),"Yes!",""),""))),"x")</f>
        <v/>
      </c>
      <c r="FG19" s="52" t="str">
        <f t="shared" si="16"/>
        <v/>
      </c>
      <c r="FQ19" s="54"/>
      <c r="FR19" s="54"/>
    </row>
    <row r="20" spans="1:174" ht="15.5">
      <c r="A20" s="5" t="s">
        <v>63</v>
      </c>
      <c r="B20" s="35" t="s">
        <v>64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 t="s">
        <v>43</v>
      </c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 t="s">
        <v>43</v>
      </c>
      <c r="AP20" s="227"/>
      <c r="AQ20" s="227"/>
      <c r="AR20" s="109"/>
      <c r="AS20" s="109"/>
      <c r="AT20" s="227"/>
      <c r="AU20" s="109"/>
      <c r="AV20" s="227"/>
      <c r="AW20" s="227"/>
      <c r="AX20" s="109"/>
      <c r="AY20" s="109"/>
      <c r="AZ20" s="112"/>
      <c r="BA20" s="112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10"/>
      <c r="BO20" s="112"/>
      <c r="BP20" s="112"/>
      <c r="BQ20" s="112"/>
      <c r="BR20" s="112"/>
      <c r="BS20" s="109"/>
      <c r="BT20" s="109"/>
      <c r="BU20" s="113"/>
      <c r="BV20" s="113"/>
      <c r="BW20" s="109"/>
      <c r="BX20" s="112"/>
      <c r="BY20" s="112"/>
      <c r="BZ20" s="109"/>
      <c r="CA20" s="112"/>
      <c r="CB20" s="112"/>
      <c r="CC20" s="109"/>
      <c r="CD20" s="112"/>
      <c r="CE20" s="112"/>
      <c r="CF20" s="109"/>
      <c r="CG20" s="109"/>
      <c r="CH20" s="112"/>
      <c r="CI20" s="109"/>
      <c r="CJ20" s="109"/>
      <c r="CK20" s="109"/>
      <c r="CL20" s="109"/>
      <c r="CM20" s="109"/>
      <c r="CN20" s="112"/>
      <c r="CO20" s="112"/>
      <c r="CP20" s="109"/>
      <c r="CQ20" s="112"/>
      <c r="CR20" s="109"/>
      <c r="CS20" s="112"/>
      <c r="CT20" s="109"/>
      <c r="CU20" s="109"/>
      <c r="CV20" s="109"/>
      <c r="CW20" s="109"/>
      <c r="CX20" s="109" t="s">
        <v>43</v>
      </c>
      <c r="CY20" s="109"/>
      <c r="CZ20" s="109"/>
      <c r="DA20" s="109"/>
      <c r="DB20" s="109"/>
      <c r="DC20" s="109"/>
      <c r="DD20" s="109"/>
      <c r="DE20" s="109"/>
      <c r="DF20" s="112"/>
      <c r="DG20" s="109"/>
      <c r="DH20" s="112"/>
      <c r="DI20" s="109"/>
      <c r="DJ20" s="109"/>
      <c r="DK20" s="109"/>
      <c r="DL20" s="109"/>
      <c r="DM20" s="109"/>
      <c r="DN20" s="109"/>
      <c r="DO20" s="109"/>
      <c r="DP20" s="112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47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12"/>
      <c r="EP20" s="109"/>
      <c r="EQ20" s="109"/>
      <c r="ER20" s="109"/>
      <c r="ES20" s="109"/>
      <c r="ET20" s="77">
        <f t="shared" si="5"/>
        <v>3</v>
      </c>
      <c r="EU20" s="13">
        <f t="shared" si="6"/>
        <v>0</v>
      </c>
      <c r="EV20" s="13">
        <f t="shared" si="7"/>
        <v>0</v>
      </c>
      <c r="EW20" s="13">
        <f t="shared" si="8"/>
        <v>1</v>
      </c>
      <c r="EX20" s="13">
        <f t="shared" si="9"/>
        <v>0</v>
      </c>
      <c r="EY20" s="13">
        <f t="shared" si="10"/>
        <v>0</v>
      </c>
      <c r="EZ20" s="13">
        <f t="shared" si="11"/>
        <v>0</v>
      </c>
      <c r="FA20" s="21">
        <f t="shared" si="12"/>
        <v>0</v>
      </c>
      <c r="FC20" s="44" t="str">
        <f t="shared" si="13"/>
        <v/>
      </c>
      <c r="FD20" s="51" t="str">
        <f t="shared" si="14"/>
        <v/>
      </c>
      <c r="FE20" s="51" t="str">
        <f t="shared" si="15"/>
        <v/>
      </c>
      <c r="FF20" s="51" t="str">
        <f>IF(ISBLANK(F20),IF(FE20="x",IF(AND(((EU20+(EV20-$FK$5))&gt;=$FJ$5),(EV20&gt;=$FK$5),OR(EW20&gt;=$FL$5,H20="x"),EY20),"Yes!",""),IF(AND(FE20="Yes!",FD20="x"),IF(AND(((EU20+(EV20-(#REF!+#REF!)))&gt;=$FJ$5+$FJ$4),(EV20&gt;=$FK$5+$FK$4),OR(EW20&gt;=($FL$5+$FL$4),H20="x"),EX20,EY20),"Yes!",""),IF(AND(FE20="Yes!",FD20="Yes!"),IF(AND((EU20+(EV20-($FK$5+$FK$4+$FK$3))&gt;=$FJ$5+$FJ$4+$FJ$3),(EV20&gt;=$FK$5+$FK$4+$FK$3),OR(EW20&gt;=($FL$5+$FL$4+$FL$3),H20="x"),EX20,EY20),"Yes!",""),""))),"x")</f>
        <v/>
      </c>
      <c r="FG20" s="52" t="str">
        <f t="shared" si="16"/>
        <v/>
      </c>
      <c r="FQ20" s="54"/>
      <c r="FR20" s="54"/>
    </row>
    <row r="21" spans="1:174" ht="15.5">
      <c r="A21" s="5" t="s">
        <v>65</v>
      </c>
      <c r="B21" s="35" t="s">
        <v>66</v>
      </c>
      <c r="C21" s="85"/>
      <c r="D21" s="85"/>
      <c r="E21" s="85"/>
      <c r="F21" s="85"/>
      <c r="G21" s="86"/>
      <c r="H21" s="108"/>
      <c r="I21" s="227"/>
      <c r="J21" s="108"/>
      <c r="K21" s="108"/>
      <c r="L21" s="227"/>
      <c r="M21" s="227" t="s">
        <v>43</v>
      </c>
      <c r="N21" s="227"/>
      <c r="O21" s="227"/>
      <c r="P21" s="227" t="s">
        <v>43</v>
      </c>
      <c r="Q21" s="227"/>
      <c r="R21" s="227"/>
      <c r="S21" s="227"/>
      <c r="T21" s="227"/>
      <c r="U21" s="227"/>
      <c r="V21" s="227" t="s">
        <v>43</v>
      </c>
      <c r="W21" s="227"/>
      <c r="X21" s="227"/>
      <c r="Y21" s="227"/>
      <c r="Z21" s="227" t="s">
        <v>43</v>
      </c>
      <c r="AA21" s="227"/>
      <c r="AB21" s="227"/>
      <c r="AC21" s="227"/>
      <c r="AD21" s="227"/>
      <c r="AE21" s="227"/>
      <c r="AF21" s="227"/>
      <c r="AG21" s="227"/>
      <c r="AH21" s="227" t="s">
        <v>43</v>
      </c>
      <c r="AI21" s="227"/>
      <c r="AJ21" s="227"/>
      <c r="AK21" s="227"/>
      <c r="AL21" s="227"/>
      <c r="AM21" s="227"/>
      <c r="AN21" s="227"/>
      <c r="AO21" s="227"/>
      <c r="AP21" s="227"/>
      <c r="AQ21" s="227"/>
      <c r="AR21" s="109"/>
      <c r="AS21" s="109"/>
      <c r="AT21" s="227"/>
      <c r="AU21" s="109"/>
      <c r="AV21" s="227"/>
      <c r="AW21" s="227"/>
      <c r="AX21" s="109"/>
      <c r="AY21" s="109"/>
      <c r="AZ21" s="112"/>
      <c r="BA21" s="112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10"/>
      <c r="BO21" s="112"/>
      <c r="BP21" s="112"/>
      <c r="BQ21" s="112"/>
      <c r="BR21" s="112"/>
      <c r="BS21" s="109"/>
      <c r="BT21" s="109"/>
      <c r="BU21" s="113"/>
      <c r="BV21" s="113"/>
      <c r="BW21" s="109"/>
      <c r="BX21" s="112"/>
      <c r="BY21" s="112"/>
      <c r="BZ21" s="109"/>
      <c r="CA21" s="112"/>
      <c r="CB21" s="112"/>
      <c r="CC21" s="109"/>
      <c r="CD21" s="112"/>
      <c r="CE21" s="112"/>
      <c r="CF21" s="109"/>
      <c r="CG21" s="109"/>
      <c r="CH21" s="112"/>
      <c r="CI21" s="109"/>
      <c r="CJ21" s="109"/>
      <c r="CK21" s="109"/>
      <c r="CL21" s="109"/>
      <c r="CM21" s="109"/>
      <c r="CN21" s="112"/>
      <c r="CO21" s="112"/>
      <c r="CP21" s="109"/>
      <c r="CQ21" s="112"/>
      <c r="CR21" s="109"/>
      <c r="CS21" s="112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12"/>
      <c r="DG21" s="109"/>
      <c r="DH21" s="112"/>
      <c r="DI21" s="109"/>
      <c r="DJ21" s="109"/>
      <c r="DK21" s="109"/>
      <c r="DL21" s="109"/>
      <c r="DM21" s="109"/>
      <c r="DN21" s="109"/>
      <c r="DO21" s="109"/>
      <c r="DP21" s="112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47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12"/>
      <c r="EP21" s="109"/>
      <c r="EQ21" s="109"/>
      <c r="ER21" s="109"/>
      <c r="ES21" s="109"/>
      <c r="ET21" s="77">
        <f t="shared" si="5"/>
        <v>6</v>
      </c>
      <c r="EU21" s="13">
        <f t="shared" si="6"/>
        <v>1</v>
      </c>
      <c r="EV21" s="13">
        <f t="shared" si="7"/>
        <v>0</v>
      </c>
      <c r="EW21" s="13">
        <f t="shared" si="8"/>
        <v>0</v>
      </c>
      <c r="EX21" s="13">
        <f t="shared" si="9"/>
        <v>0</v>
      </c>
      <c r="EY21" s="13">
        <f t="shared" si="10"/>
        <v>0</v>
      </c>
      <c r="EZ21" s="13">
        <f t="shared" si="11"/>
        <v>0</v>
      </c>
      <c r="FA21" s="21">
        <f t="shared" si="12"/>
        <v>170</v>
      </c>
      <c r="FC21" s="44" t="str">
        <f t="shared" si="13"/>
        <v/>
      </c>
      <c r="FD21" s="51" t="str">
        <f t="shared" si="14"/>
        <v/>
      </c>
      <c r="FE21" s="51" t="str">
        <f t="shared" si="15"/>
        <v/>
      </c>
      <c r="FF21" s="51" t="str">
        <f>IF(ISBLANK(F21),IF(FE21="x",IF(AND(((EU21+(EV21-$FK$5))&gt;=$FJ$5),(EV21&gt;=$FK$5),OR(EW21&gt;=$FL$5,H21="x"),EY21),"Yes!",""),IF(AND(FE21="Yes!",FD21="x"),IF(AND(((EU21+(EV21-($FK18+#REF!)))&gt;=$FJ$5+$FJ$4),(EV21&gt;=$FK$5+$FK$4),OR(EW21&gt;=($FL$5+$FL$4),H21="x"),EX21,EY21),"Yes!",""),IF(AND(FE21="Yes!",FD21="Yes!"),IF(AND((EU21+(EV21-($FK$5+$FK$4+$FK$3))&gt;=$FJ$5+$FJ$4+$FJ$3),(EV21&gt;=$FK$5+$FK$4+$FK$3),OR(EW21&gt;=($FL$5+$FL$4+$FL$3),H21="x"),EX21,EY21),"Yes!",""),""))),"x")</f>
        <v/>
      </c>
      <c r="FG21" s="52" t="str">
        <f t="shared" si="16"/>
        <v/>
      </c>
    </row>
    <row r="22" spans="1:174" ht="15.5">
      <c r="A22" s="5" t="s">
        <v>67</v>
      </c>
      <c r="B22" s="35" t="s">
        <v>68</v>
      </c>
      <c r="C22" s="85" t="s">
        <v>43</v>
      </c>
      <c r="D22" s="85" t="s">
        <v>43</v>
      </c>
      <c r="E22" s="85" t="s">
        <v>43</v>
      </c>
      <c r="F22" s="85" t="s">
        <v>43</v>
      </c>
      <c r="G22" s="86" t="s">
        <v>43</v>
      </c>
      <c r="H22" s="108" t="s">
        <v>43</v>
      </c>
      <c r="I22" s="227"/>
      <c r="J22" s="108" t="s">
        <v>43</v>
      </c>
      <c r="K22" s="108" t="s">
        <v>43</v>
      </c>
      <c r="L22" s="227" t="s">
        <v>43</v>
      </c>
      <c r="M22" s="227" t="s">
        <v>43</v>
      </c>
      <c r="N22" s="227" t="s">
        <v>43</v>
      </c>
      <c r="O22" s="227" t="s">
        <v>43</v>
      </c>
      <c r="P22" s="227" t="s">
        <v>43</v>
      </c>
      <c r="Q22" s="227" t="s">
        <v>43</v>
      </c>
      <c r="R22" s="227"/>
      <c r="S22" s="227"/>
      <c r="T22" s="227"/>
      <c r="U22" s="227"/>
      <c r="V22" s="227" t="s">
        <v>43</v>
      </c>
      <c r="W22" s="227"/>
      <c r="X22" s="227" t="s">
        <v>43</v>
      </c>
      <c r="Y22" s="227" t="s">
        <v>43</v>
      </c>
      <c r="Z22" s="227" t="s">
        <v>43</v>
      </c>
      <c r="AA22" s="227"/>
      <c r="AB22" s="227"/>
      <c r="AC22" s="227"/>
      <c r="AD22" s="227" t="s">
        <v>43</v>
      </c>
      <c r="AE22" s="227" t="s">
        <v>43</v>
      </c>
      <c r="AF22" s="227" t="s">
        <v>43</v>
      </c>
      <c r="AG22" s="227" t="s">
        <v>43</v>
      </c>
      <c r="AH22" s="227" t="s">
        <v>43</v>
      </c>
      <c r="AI22" s="227" t="s">
        <v>43</v>
      </c>
      <c r="AJ22" s="227" t="s">
        <v>43</v>
      </c>
      <c r="AK22" s="227" t="s">
        <v>43</v>
      </c>
      <c r="AL22" s="227"/>
      <c r="AM22" s="227" t="s">
        <v>293</v>
      </c>
      <c r="AN22" s="227" t="s">
        <v>43</v>
      </c>
      <c r="AO22" s="227" t="s">
        <v>43</v>
      </c>
      <c r="AP22" s="227"/>
      <c r="AQ22" s="227"/>
      <c r="AR22" s="109"/>
      <c r="AS22" s="109" t="s">
        <v>43</v>
      </c>
      <c r="AT22" s="227"/>
      <c r="AU22" s="109"/>
      <c r="AV22" s="227" t="s">
        <v>43</v>
      </c>
      <c r="AW22" s="227" t="s">
        <v>43</v>
      </c>
      <c r="AX22" s="109"/>
      <c r="AY22" s="109" t="s">
        <v>43</v>
      </c>
      <c r="AZ22" s="112" t="s">
        <v>43</v>
      </c>
      <c r="BA22" s="112" t="s">
        <v>43</v>
      </c>
      <c r="BB22" s="109"/>
      <c r="BC22" s="109"/>
      <c r="BD22" s="109" t="s">
        <v>43</v>
      </c>
      <c r="BE22" s="109" t="s">
        <v>43</v>
      </c>
      <c r="BF22" s="109" t="s">
        <v>43</v>
      </c>
      <c r="BG22" s="109"/>
      <c r="BH22" s="109" t="s">
        <v>43</v>
      </c>
      <c r="BI22" s="109" t="s">
        <v>43</v>
      </c>
      <c r="BJ22" s="109" t="s">
        <v>43</v>
      </c>
      <c r="BK22" s="109" t="s">
        <v>43</v>
      </c>
      <c r="BL22" s="109"/>
      <c r="BM22" s="109"/>
      <c r="BN22" s="110" t="s">
        <v>43</v>
      </c>
      <c r="BO22" s="112" t="s">
        <v>43</v>
      </c>
      <c r="BP22" s="112"/>
      <c r="BQ22" s="112"/>
      <c r="BR22" s="112"/>
      <c r="BS22" s="109"/>
      <c r="BT22" s="109" t="s">
        <v>43</v>
      </c>
      <c r="BU22" s="158" t="s">
        <v>43</v>
      </c>
      <c r="BV22" s="158" t="s">
        <v>43</v>
      </c>
      <c r="BW22" s="109"/>
      <c r="BX22" s="112"/>
      <c r="BY22" s="112"/>
      <c r="BZ22" s="109"/>
      <c r="CA22" s="112"/>
      <c r="CB22" s="112" t="s">
        <v>43</v>
      </c>
      <c r="CC22" s="109" t="s">
        <v>43</v>
      </c>
      <c r="CD22" s="112"/>
      <c r="CE22" s="112"/>
      <c r="CF22" s="109"/>
      <c r="CG22" s="109" t="s">
        <v>43</v>
      </c>
      <c r="CH22" s="112" t="s">
        <v>43</v>
      </c>
      <c r="CI22" s="109"/>
      <c r="CJ22" s="109" t="s">
        <v>43</v>
      </c>
      <c r="CK22" s="109"/>
      <c r="CL22" s="109" t="s">
        <v>43</v>
      </c>
      <c r="CM22" s="109"/>
      <c r="CN22" s="112"/>
      <c r="CO22" s="112"/>
      <c r="CP22" s="109"/>
      <c r="CQ22" s="112" t="s">
        <v>43</v>
      </c>
      <c r="CR22" s="109"/>
      <c r="CS22" s="112"/>
      <c r="CT22" s="109" t="s">
        <v>43</v>
      </c>
      <c r="CU22" s="109" t="s">
        <v>43</v>
      </c>
      <c r="CV22" s="109"/>
      <c r="CW22" s="109"/>
      <c r="CX22" s="109" t="s">
        <v>43</v>
      </c>
      <c r="CY22" s="109" t="s">
        <v>43</v>
      </c>
      <c r="CZ22" s="109" t="s">
        <v>43</v>
      </c>
      <c r="DA22" s="109" t="s">
        <v>43</v>
      </c>
      <c r="DB22" s="109"/>
      <c r="DC22" s="109"/>
      <c r="DD22" s="109" t="s">
        <v>43</v>
      </c>
      <c r="DE22" s="109" t="s">
        <v>43</v>
      </c>
      <c r="DF22" s="112"/>
      <c r="DG22" s="109"/>
      <c r="DH22" s="112"/>
      <c r="DI22" s="109"/>
      <c r="DJ22" s="109"/>
      <c r="DK22" s="109"/>
      <c r="DL22" s="109"/>
      <c r="DM22" s="109"/>
      <c r="DN22" s="109"/>
      <c r="DO22" s="109"/>
      <c r="DP22" s="112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47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12"/>
      <c r="EP22" s="109"/>
      <c r="EQ22" s="109"/>
      <c r="ER22" s="109"/>
      <c r="ES22" s="109"/>
      <c r="ET22" s="77">
        <f t="shared" si="5"/>
        <v>78</v>
      </c>
      <c r="EU22" s="13">
        <f t="shared" si="6"/>
        <v>18</v>
      </c>
      <c r="EV22" s="13">
        <f t="shared" si="7"/>
        <v>4</v>
      </c>
      <c r="EW22" s="13">
        <f t="shared" si="8"/>
        <v>22</v>
      </c>
      <c r="EX22" s="13">
        <f t="shared" si="9"/>
        <v>0</v>
      </c>
      <c r="EY22" s="13">
        <f t="shared" si="10"/>
        <v>0</v>
      </c>
      <c r="EZ22" s="13">
        <f t="shared" si="11"/>
        <v>0</v>
      </c>
      <c r="FA22" s="21">
        <f t="shared" si="12"/>
        <v>5496</v>
      </c>
      <c r="FC22" s="139" t="str">
        <f t="shared" si="13"/>
        <v>x</v>
      </c>
      <c r="FD22" s="140" t="str">
        <f t="shared" si="14"/>
        <v>x</v>
      </c>
      <c r="FE22" s="140" t="str">
        <f t="shared" si="15"/>
        <v>x</v>
      </c>
      <c r="FF22" s="140" t="str">
        <f>IF(ISBLANK(F22),IF(FE22="x",IF(AND(((EU22+(EV22-$FK$5))&gt;=$FJ$5),(EV22&gt;=$FK$5),OR(EW22&gt;=$FL$5,H22="x"),EY22),"Yes!",""),IF(AND(FE22="Yes!",FD22="x"),IF(AND(((EU22+(EV22-(#REF!+#REF!)))&gt;=$FJ$5+$FJ$4),(EV22&gt;=$FK$5+$FK$4),OR(EW22&gt;=($FL$5+$FL$4),H22="x"),EX22,EY22),"Yes!",""),IF(AND(FE22="Yes!",FD22="Yes!"),IF(AND((EU22+(EV22-($FK$5+$FK$4+$FK$3))&gt;=$FJ$5+$FJ$4+$FJ$3),(EV22&gt;=$FK$5+$FK$4+$FK$3),OR(EW22&gt;=($FL$5+$FL$4+$FL$3),H22="x"),EX22,EY22),"Yes!",""),""))),"x")</f>
        <v>x</v>
      </c>
      <c r="FG22" s="182" t="str">
        <f t="shared" si="16"/>
        <v>x</v>
      </c>
    </row>
    <row r="23" spans="1:174" ht="15.5">
      <c r="A23" s="5" t="s">
        <v>67</v>
      </c>
      <c r="B23" s="35" t="s">
        <v>69</v>
      </c>
      <c r="C23" s="85" t="s">
        <v>43</v>
      </c>
      <c r="D23" s="85" t="s">
        <v>43</v>
      </c>
      <c r="E23" s="85" t="s">
        <v>43</v>
      </c>
      <c r="F23" s="85" t="s">
        <v>43</v>
      </c>
      <c r="G23" s="86" t="s">
        <v>43</v>
      </c>
      <c r="H23" s="108"/>
      <c r="I23" s="227"/>
      <c r="J23" s="108" t="s">
        <v>43</v>
      </c>
      <c r="K23" s="108" t="s">
        <v>43</v>
      </c>
      <c r="L23" s="227" t="s">
        <v>43</v>
      </c>
      <c r="M23" s="227" t="s">
        <v>43</v>
      </c>
      <c r="N23" s="227" t="s">
        <v>43</v>
      </c>
      <c r="O23" s="227" t="s">
        <v>43</v>
      </c>
      <c r="P23" s="227" t="s">
        <v>43</v>
      </c>
      <c r="Q23" s="227" t="s">
        <v>43</v>
      </c>
      <c r="R23" s="227"/>
      <c r="S23" s="227"/>
      <c r="T23" s="227"/>
      <c r="U23" s="227"/>
      <c r="V23" s="227" t="s">
        <v>43</v>
      </c>
      <c r="W23" s="227"/>
      <c r="X23" s="227" t="s">
        <v>43</v>
      </c>
      <c r="Y23" s="227" t="s">
        <v>43</v>
      </c>
      <c r="Z23" s="227" t="s">
        <v>43</v>
      </c>
      <c r="AA23" s="227"/>
      <c r="AB23" s="227"/>
      <c r="AC23" s="227"/>
      <c r="AD23" s="227" t="s">
        <v>43</v>
      </c>
      <c r="AE23" s="227" t="s">
        <v>43</v>
      </c>
      <c r="AF23" s="227" t="s">
        <v>43</v>
      </c>
      <c r="AG23" s="227" t="s">
        <v>43</v>
      </c>
      <c r="AH23" s="227" t="s">
        <v>43</v>
      </c>
      <c r="AI23" s="227" t="s">
        <v>43</v>
      </c>
      <c r="AJ23" s="227" t="s">
        <v>43</v>
      </c>
      <c r="AK23" s="227" t="s">
        <v>43</v>
      </c>
      <c r="AL23" s="227"/>
      <c r="AM23" s="227" t="s">
        <v>293</v>
      </c>
      <c r="AN23" s="227" t="s">
        <v>43</v>
      </c>
      <c r="AO23" s="227" t="s">
        <v>43</v>
      </c>
      <c r="AP23" s="227" t="s">
        <v>43</v>
      </c>
      <c r="AQ23" s="227" t="s">
        <v>43</v>
      </c>
      <c r="AR23" s="109"/>
      <c r="AS23" s="109" t="s">
        <v>43</v>
      </c>
      <c r="AT23" s="227" t="s">
        <v>43</v>
      </c>
      <c r="AU23" s="109"/>
      <c r="AV23" s="227"/>
      <c r="AW23" s="227"/>
      <c r="AX23" s="109"/>
      <c r="AY23" s="109"/>
      <c r="AZ23" s="112" t="s">
        <v>43</v>
      </c>
      <c r="BA23" s="112" t="s">
        <v>43</v>
      </c>
      <c r="BB23" s="109"/>
      <c r="BC23" s="109"/>
      <c r="BD23" s="109" t="s">
        <v>43</v>
      </c>
      <c r="BE23" s="109" t="s">
        <v>43</v>
      </c>
      <c r="BF23" s="109" t="s">
        <v>43</v>
      </c>
      <c r="BG23" s="109" t="s">
        <v>43</v>
      </c>
      <c r="BH23" s="109" t="s">
        <v>43</v>
      </c>
      <c r="BI23" s="109" t="s">
        <v>43</v>
      </c>
      <c r="BJ23" s="109" t="s">
        <v>43</v>
      </c>
      <c r="BK23" s="109" t="s">
        <v>43</v>
      </c>
      <c r="BL23" s="109"/>
      <c r="BM23" s="109"/>
      <c r="BN23" s="110" t="s">
        <v>43</v>
      </c>
      <c r="BO23" s="112" t="s">
        <v>43</v>
      </c>
      <c r="BP23" s="112" t="s">
        <v>43</v>
      </c>
      <c r="BQ23" s="112"/>
      <c r="BR23" s="112"/>
      <c r="BS23" s="109"/>
      <c r="BT23" s="109" t="s">
        <v>43</v>
      </c>
      <c r="BU23" s="158" t="s">
        <v>43</v>
      </c>
      <c r="BV23" s="158" t="s">
        <v>43</v>
      </c>
      <c r="BW23" s="109"/>
      <c r="BX23" s="112"/>
      <c r="BY23" s="112"/>
      <c r="BZ23" s="109"/>
      <c r="CA23" s="112" t="s">
        <v>43</v>
      </c>
      <c r="CB23" s="112"/>
      <c r="CC23" s="109" t="s">
        <v>43</v>
      </c>
      <c r="CD23" s="112" t="s">
        <v>43</v>
      </c>
      <c r="CE23" s="112"/>
      <c r="CF23" s="109"/>
      <c r="CG23" s="109" t="s">
        <v>43</v>
      </c>
      <c r="CH23" s="112" t="s">
        <v>43</v>
      </c>
      <c r="CI23" s="109"/>
      <c r="CJ23" s="109"/>
      <c r="CK23" s="109"/>
      <c r="CL23" s="109" t="s">
        <v>43</v>
      </c>
      <c r="CM23" s="109"/>
      <c r="CN23" s="112"/>
      <c r="CO23" s="112"/>
      <c r="CP23" s="109"/>
      <c r="CQ23" s="112" t="s">
        <v>43</v>
      </c>
      <c r="CR23" s="109"/>
      <c r="CS23" s="112"/>
      <c r="CT23" s="109" t="s">
        <v>43</v>
      </c>
      <c r="CU23" s="109" t="s">
        <v>43</v>
      </c>
      <c r="CV23" s="109"/>
      <c r="CW23" s="109"/>
      <c r="CX23" s="109" t="s">
        <v>43</v>
      </c>
      <c r="CY23" s="109" t="s">
        <v>43</v>
      </c>
      <c r="CZ23" s="109" t="s">
        <v>43</v>
      </c>
      <c r="DA23" s="109" t="s">
        <v>43</v>
      </c>
      <c r="DB23" s="109"/>
      <c r="DC23" s="109"/>
      <c r="DD23" s="109" t="s">
        <v>43</v>
      </c>
      <c r="DE23" s="109" t="s">
        <v>43</v>
      </c>
      <c r="DF23" s="112"/>
      <c r="DG23" s="109"/>
      <c r="DH23" s="112"/>
      <c r="DI23" s="109"/>
      <c r="DJ23" s="109"/>
      <c r="DK23" s="109"/>
      <c r="DL23" s="109"/>
      <c r="DM23" s="109"/>
      <c r="DN23" s="109"/>
      <c r="DO23" s="109"/>
      <c r="DP23" s="112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47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12"/>
      <c r="EP23" s="109"/>
      <c r="EQ23" s="109"/>
      <c r="ER23" s="109"/>
      <c r="ES23" s="109"/>
      <c r="ET23" s="77">
        <f t="shared" si="5"/>
        <v>80</v>
      </c>
      <c r="EU23" s="13">
        <f t="shared" si="6"/>
        <v>18</v>
      </c>
      <c r="EV23" s="13">
        <f t="shared" si="7"/>
        <v>4</v>
      </c>
      <c r="EW23" s="13">
        <f t="shared" si="8"/>
        <v>23</v>
      </c>
      <c r="EX23" s="13">
        <f t="shared" si="9"/>
        <v>0</v>
      </c>
      <c r="EY23" s="13">
        <f t="shared" si="10"/>
        <v>0</v>
      </c>
      <c r="EZ23" s="13">
        <f t="shared" si="11"/>
        <v>0</v>
      </c>
      <c r="FA23" s="21">
        <f t="shared" si="12"/>
        <v>5548</v>
      </c>
      <c r="FC23" s="139" t="str">
        <f t="shared" si="13"/>
        <v>x</v>
      </c>
      <c r="FD23" s="140" t="str">
        <f t="shared" si="14"/>
        <v>x</v>
      </c>
      <c r="FE23" s="140" t="str">
        <f t="shared" si="15"/>
        <v>x</v>
      </c>
      <c r="FF23" s="140" t="str">
        <f>IF(ISBLANK(F23),IF(FE23="x",IF(AND(((EU23+(EV23-$FK$5))&gt;=$FJ$5),(EV23&gt;=$FK$5),OR(EW23&gt;=$FL$5,H23="x"),EY23),"Yes!",""),IF(AND(FE23="Yes!",FD23="x"),IF(AND(((EU23+(EV23-(#REF!+#REF!)))&gt;=$FJ$5+$FJ$4),(EV23&gt;=$FK$5+$FK$4),OR(EW23&gt;=($FL$5+$FL$4),H23="x"),EX23,EY23),"Yes!",""),IF(AND(FE23="Yes!",FD23="Yes!"),IF(AND((EU23+(EV23-($FK$5+$FK$4+$FK$3))&gt;=$FJ$5+$FJ$4+$FJ$3),(EV23&gt;=$FK$5+$FK$4+$FK$3),OR(EW23&gt;=($FL$5+$FL$4+$FL$3),H23="x"),EX23,EY23),"Yes!",""),""))),"x")</f>
        <v>x</v>
      </c>
      <c r="FG23" s="182" t="str">
        <f t="shared" si="16"/>
        <v>x</v>
      </c>
    </row>
    <row r="24" spans="1:174" ht="15.5">
      <c r="A24" s="5" t="s">
        <v>70</v>
      </c>
      <c r="B24" s="35" t="s">
        <v>71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109"/>
      <c r="AS24" s="109"/>
      <c r="AT24" s="227"/>
      <c r="AU24" s="109"/>
      <c r="AV24" s="227"/>
      <c r="AW24" s="227"/>
      <c r="AX24" s="109"/>
      <c r="AY24" s="109"/>
      <c r="AZ24" s="112"/>
      <c r="BA24" s="112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10"/>
      <c r="BO24" s="112"/>
      <c r="BP24" s="112"/>
      <c r="BQ24" s="112"/>
      <c r="BR24" s="112"/>
      <c r="BS24" s="109"/>
      <c r="BT24" s="109"/>
      <c r="BU24" s="113"/>
      <c r="BV24" s="113"/>
      <c r="BW24" s="109"/>
      <c r="BX24" s="112"/>
      <c r="BY24" s="112"/>
      <c r="BZ24" s="109"/>
      <c r="CA24" s="112"/>
      <c r="CB24" s="112"/>
      <c r="CC24" s="109"/>
      <c r="CD24" s="112"/>
      <c r="CE24" s="112"/>
      <c r="CF24" s="109"/>
      <c r="CG24" s="109"/>
      <c r="CH24" s="112"/>
      <c r="CI24" s="109"/>
      <c r="CJ24" s="109"/>
      <c r="CK24" s="109"/>
      <c r="CL24" s="109"/>
      <c r="CM24" s="109"/>
      <c r="CN24" s="112"/>
      <c r="CO24" s="112"/>
      <c r="CP24" s="109"/>
      <c r="CQ24" s="112"/>
      <c r="CR24" s="109"/>
      <c r="CS24" s="112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12"/>
      <c r="DG24" s="109"/>
      <c r="DH24" s="112"/>
      <c r="DI24" s="109"/>
      <c r="DJ24" s="109"/>
      <c r="DK24" s="109"/>
      <c r="DL24" s="109"/>
      <c r="DM24" s="109"/>
      <c r="DN24" s="109"/>
      <c r="DO24" s="109"/>
      <c r="DP24" s="112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47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12"/>
      <c r="EP24" s="109"/>
      <c r="EQ24" s="109"/>
      <c r="ER24" s="109"/>
      <c r="ES24" s="109"/>
      <c r="ET24" s="77">
        <f t="shared" si="5"/>
        <v>0</v>
      </c>
      <c r="EU24" s="13">
        <f t="shared" si="6"/>
        <v>0</v>
      </c>
      <c r="EV24" s="13">
        <f t="shared" si="7"/>
        <v>0</v>
      </c>
      <c r="EW24" s="13">
        <f t="shared" si="8"/>
        <v>0</v>
      </c>
      <c r="EX24" s="13">
        <f t="shared" si="9"/>
        <v>0</v>
      </c>
      <c r="EY24" s="13">
        <f t="shared" si="10"/>
        <v>0</v>
      </c>
      <c r="EZ24" s="13">
        <f t="shared" si="11"/>
        <v>0</v>
      </c>
      <c r="FA24" s="21">
        <f t="shared" si="12"/>
        <v>0</v>
      </c>
      <c r="FC24" s="44" t="str">
        <f t="shared" si="13"/>
        <v/>
      </c>
      <c r="FD24" s="51" t="str">
        <f t="shared" si="14"/>
        <v/>
      </c>
      <c r="FE24" s="51" t="str">
        <f t="shared" si="15"/>
        <v/>
      </c>
      <c r="FF24" s="51" t="str">
        <f>IF(ISBLANK(F24),IF(FE24="x",IF(AND(((EU24+(EV24-$FK$5))&gt;=$FJ$5),(EV24&gt;=$FK$5),OR(EW24&gt;=$FL$5,H24="x"),EY24),"Yes!",""),IF(AND(FE24="Yes!",FD24="x"),IF(AND(((EU24+(EV24-(#REF!+$FK22)))&gt;=$FJ$5+$FJ$4),(EV24&gt;=$FK$5+$FK$4),OR(EW24&gt;=($FL$5+$FL$4),H24="x"),EX24,EY24),"Yes!",""),IF(AND(FE24="Yes!",FD24="Yes!"),IF(AND((EU24+(EV24-($FK$5+$FK$4+$FK$3))&gt;=$FJ$5+$FJ$4+$FJ$3),(EV24&gt;=$FK$5+$FK$4+$FK$3),OR(EW24&gt;=($FL$5+$FL$4+$FL$3),H24="x"),EX24,EY24),"Yes!",""),""))),"x")</f>
        <v/>
      </c>
      <c r="FG24" s="52" t="str">
        <f t="shared" si="16"/>
        <v/>
      </c>
    </row>
    <row r="25" spans="1:174" ht="15.5">
      <c r="A25" s="5" t="s">
        <v>72</v>
      </c>
      <c r="B25" s="35" t="s">
        <v>73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109"/>
      <c r="AS25" s="109"/>
      <c r="AT25" s="227"/>
      <c r="AU25" s="109"/>
      <c r="AV25" s="227"/>
      <c r="AW25" s="227"/>
      <c r="AX25" s="109"/>
      <c r="AY25" s="109"/>
      <c r="AZ25" s="112"/>
      <c r="BA25" s="112"/>
      <c r="BB25" s="109"/>
      <c r="BC25" s="109"/>
      <c r="BD25" s="109"/>
      <c r="BE25" s="109"/>
      <c r="BF25" s="109"/>
      <c r="BG25" s="109"/>
      <c r="BH25" s="109" t="s">
        <v>292</v>
      </c>
      <c r="BI25" s="109"/>
      <c r="BJ25" s="109"/>
      <c r="BK25" s="109"/>
      <c r="BL25" s="109"/>
      <c r="BM25" s="109"/>
      <c r="BN25" s="110"/>
      <c r="BO25" s="112"/>
      <c r="BP25" s="112"/>
      <c r="BQ25" s="112"/>
      <c r="BR25" s="112"/>
      <c r="BS25" s="109"/>
      <c r="BT25" s="109"/>
      <c r="BU25" s="113"/>
      <c r="BV25" s="113"/>
      <c r="BW25" s="109"/>
      <c r="BX25" s="112"/>
      <c r="BY25" s="112"/>
      <c r="BZ25" s="109"/>
      <c r="CA25" s="112"/>
      <c r="CB25" s="112"/>
      <c r="CC25" s="109"/>
      <c r="CD25" s="112"/>
      <c r="CE25" s="112"/>
      <c r="CF25" s="109"/>
      <c r="CG25" s="109"/>
      <c r="CH25" s="112"/>
      <c r="CI25" s="109"/>
      <c r="CJ25" s="109"/>
      <c r="CK25" s="109"/>
      <c r="CL25" s="109"/>
      <c r="CM25" s="109"/>
      <c r="CN25" s="112"/>
      <c r="CO25" s="112"/>
      <c r="CP25" s="109"/>
      <c r="CQ25" s="112"/>
      <c r="CR25" s="109"/>
      <c r="CS25" s="112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12"/>
      <c r="DG25" s="109"/>
      <c r="DH25" s="112"/>
      <c r="DI25" s="109"/>
      <c r="DJ25" s="109"/>
      <c r="DK25" s="109"/>
      <c r="DL25" s="109"/>
      <c r="DM25" s="109"/>
      <c r="DN25" s="109"/>
      <c r="DO25" s="109"/>
      <c r="DP25" s="112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47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12"/>
      <c r="EP25" s="109"/>
      <c r="EQ25" s="109"/>
      <c r="ER25" s="109"/>
      <c r="ES25" s="109"/>
      <c r="ET25" s="77">
        <f t="shared" si="5"/>
        <v>0</v>
      </c>
      <c r="EU25" s="13">
        <f t="shared" si="6"/>
        <v>0</v>
      </c>
      <c r="EV25" s="13">
        <f t="shared" si="7"/>
        <v>0</v>
      </c>
      <c r="EW25" s="13">
        <f t="shared" si="8"/>
        <v>0</v>
      </c>
      <c r="EX25" s="13">
        <f t="shared" si="9"/>
        <v>0</v>
      </c>
      <c r="EY25" s="13">
        <f t="shared" si="10"/>
        <v>0</v>
      </c>
      <c r="EZ25" s="13">
        <f t="shared" si="11"/>
        <v>0</v>
      </c>
      <c r="FA25" s="21">
        <f t="shared" si="12"/>
        <v>0</v>
      </c>
      <c r="FC25" s="44" t="str">
        <f t="shared" si="13"/>
        <v/>
      </c>
      <c r="FD25" s="51" t="str">
        <f t="shared" si="14"/>
        <v/>
      </c>
      <c r="FE25" s="51" t="str">
        <f t="shared" si="15"/>
        <v/>
      </c>
      <c r="FF25" s="51" t="str">
        <f>IF(ISBLANK(F25),IF(FE25="x",IF(AND(((EU25+(EV25-$FK$5))&gt;=$FJ$5),(EV25&gt;=$FK$5),OR(EW25&gt;=$FL$5,H25="x"),EY25),"Yes!",""),IF(AND(FE25="Yes!",FD25="x"),IF(AND(((EU25+(EV25-(#REF!+$FK23)))&gt;=$FJ$5+$FJ$4),(EV25&gt;=$FK$5+$FK$4),OR(EW25&gt;=($FL$5+$FL$4),H25="x"),EX25,EY25),"Yes!",""),IF(AND(FE25="Yes!",FD25="Yes!"),IF(AND((EU25+(EV25-($FK$5+$FK$4+$FK$3))&gt;=$FJ$5+$FJ$4+$FJ$3),(EV25&gt;=$FK$5+$FK$4+$FK$3),OR(EW25&gt;=($FL$5+$FL$4+$FL$3),H25="x"),EX25,EY25),"Yes!",""),""))),"x")</f>
        <v/>
      </c>
      <c r="FG25" s="52" t="str">
        <f t="shared" si="16"/>
        <v/>
      </c>
    </row>
    <row r="26" spans="1:174" ht="15.5">
      <c r="A26" s="6" t="s">
        <v>74</v>
      </c>
      <c r="B26" s="37" t="s">
        <v>75</v>
      </c>
      <c r="C26" s="87" t="s">
        <v>43</v>
      </c>
      <c r="D26" s="87" t="s">
        <v>43</v>
      </c>
      <c r="E26" s="87" t="s">
        <v>43</v>
      </c>
      <c r="F26" s="87"/>
      <c r="G26" s="88"/>
      <c r="H26" s="108" t="s">
        <v>43</v>
      </c>
      <c r="I26" s="227" t="s">
        <v>43</v>
      </c>
      <c r="J26" s="108" t="s">
        <v>43</v>
      </c>
      <c r="K26" s="108"/>
      <c r="L26" s="227" t="s">
        <v>43</v>
      </c>
      <c r="M26" s="227" t="s">
        <v>43</v>
      </c>
      <c r="N26" s="227"/>
      <c r="O26" s="227"/>
      <c r="P26" s="227" t="s">
        <v>43</v>
      </c>
      <c r="Q26" s="227"/>
      <c r="R26" s="227"/>
      <c r="S26" s="227"/>
      <c r="T26" s="227"/>
      <c r="U26" s="227"/>
      <c r="V26" s="227" t="s">
        <v>43</v>
      </c>
      <c r="W26" s="227"/>
      <c r="X26" s="227" t="s">
        <v>43</v>
      </c>
      <c r="Y26" s="227"/>
      <c r="Z26" s="227" t="s">
        <v>43</v>
      </c>
      <c r="AA26" s="227" t="s">
        <v>43</v>
      </c>
      <c r="AB26" s="227"/>
      <c r="AC26" s="227"/>
      <c r="AD26" s="227" t="s">
        <v>43</v>
      </c>
      <c r="AE26" s="227"/>
      <c r="AF26" s="227" t="s">
        <v>43</v>
      </c>
      <c r="AG26" s="227"/>
      <c r="AH26" s="227" t="s">
        <v>43</v>
      </c>
      <c r="AI26" s="227"/>
      <c r="AJ26" s="227" t="s">
        <v>43</v>
      </c>
      <c r="AK26" s="227"/>
      <c r="AL26" s="227"/>
      <c r="AM26" s="227" t="s">
        <v>43</v>
      </c>
      <c r="AN26" s="227"/>
      <c r="AO26" s="227" t="s">
        <v>43</v>
      </c>
      <c r="AP26" s="227" t="s">
        <v>43</v>
      </c>
      <c r="AQ26" s="227"/>
      <c r="AR26" s="109"/>
      <c r="AS26" s="109"/>
      <c r="AT26" s="227"/>
      <c r="AU26" s="109"/>
      <c r="AV26" s="227" t="s">
        <v>43</v>
      </c>
      <c r="AW26" s="227"/>
      <c r="AX26" s="109"/>
      <c r="AY26" s="109"/>
      <c r="AZ26" s="112"/>
      <c r="BA26" s="112"/>
      <c r="BB26" s="109" t="s">
        <v>43</v>
      </c>
      <c r="BC26" s="109"/>
      <c r="BD26" s="109"/>
      <c r="BE26" s="109"/>
      <c r="BF26" s="109"/>
      <c r="BG26" s="109" t="s">
        <v>43</v>
      </c>
      <c r="BH26" s="109" t="s">
        <v>43</v>
      </c>
      <c r="BI26" s="109"/>
      <c r="BJ26" s="109"/>
      <c r="BK26" s="109"/>
      <c r="BL26" s="109"/>
      <c r="BM26" s="109"/>
      <c r="BN26" s="110" t="s">
        <v>43</v>
      </c>
      <c r="BO26" s="112" t="s">
        <v>43</v>
      </c>
      <c r="BP26" s="112"/>
      <c r="BQ26" s="112"/>
      <c r="BR26" s="112"/>
      <c r="BS26" s="109"/>
      <c r="BT26" s="109" t="s">
        <v>43</v>
      </c>
      <c r="BU26" s="158" t="s">
        <v>43</v>
      </c>
      <c r="BV26" s="113"/>
      <c r="BW26" s="109"/>
      <c r="BX26" s="112"/>
      <c r="BY26" s="112"/>
      <c r="BZ26" s="109"/>
      <c r="CA26" s="112"/>
      <c r="CB26" s="112"/>
      <c r="CC26" s="109" t="s">
        <v>43</v>
      </c>
      <c r="CD26" s="112"/>
      <c r="CE26" s="112"/>
      <c r="CF26" s="109"/>
      <c r="CG26" s="109"/>
      <c r="CH26" s="112"/>
      <c r="CI26" s="109"/>
      <c r="CJ26" s="109" t="s">
        <v>43</v>
      </c>
      <c r="CK26" s="109"/>
      <c r="CL26" s="109" t="s">
        <v>43</v>
      </c>
      <c r="CM26" s="109"/>
      <c r="CN26" s="112"/>
      <c r="CO26" s="112"/>
      <c r="CP26" s="109"/>
      <c r="CQ26" s="112"/>
      <c r="CR26" s="109" t="s">
        <v>43</v>
      </c>
      <c r="CS26" s="112"/>
      <c r="CT26" s="109"/>
      <c r="CU26" s="109"/>
      <c r="CV26" s="109"/>
      <c r="CW26" s="109"/>
      <c r="CX26" s="109" t="s">
        <v>43</v>
      </c>
      <c r="CY26" s="109"/>
      <c r="CZ26" s="109"/>
      <c r="DA26" s="109" t="s">
        <v>43</v>
      </c>
      <c r="DB26" s="109"/>
      <c r="DC26" s="109"/>
      <c r="DD26" s="109"/>
      <c r="DE26" s="109"/>
      <c r="DF26" s="112"/>
      <c r="DG26" s="109"/>
      <c r="DH26" s="112"/>
      <c r="DI26" s="109"/>
      <c r="DJ26" s="109"/>
      <c r="DK26" s="109"/>
      <c r="DL26" s="109"/>
      <c r="DM26" s="109"/>
      <c r="DN26" s="109"/>
      <c r="DO26" s="109"/>
      <c r="DP26" s="112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47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12"/>
      <c r="EP26" s="109"/>
      <c r="EQ26" s="109"/>
      <c r="ER26" s="109"/>
      <c r="ES26" s="109"/>
      <c r="ET26" s="77">
        <f t="shared" si="5"/>
        <v>48</v>
      </c>
      <c r="EU26" s="13">
        <f t="shared" si="6"/>
        <v>14</v>
      </c>
      <c r="EV26" s="13">
        <f t="shared" si="7"/>
        <v>3</v>
      </c>
      <c r="EW26" s="13">
        <f t="shared" si="8"/>
        <v>2</v>
      </c>
      <c r="EX26" s="13">
        <f t="shared" si="9"/>
        <v>0</v>
      </c>
      <c r="EY26" s="13">
        <f t="shared" si="10"/>
        <v>1</v>
      </c>
      <c r="EZ26" s="13">
        <f t="shared" si="11"/>
        <v>0</v>
      </c>
      <c r="FA26" s="21">
        <f t="shared" si="12"/>
        <v>4141</v>
      </c>
      <c r="FC26" s="139" t="str">
        <f t="shared" si="13"/>
        <v>x</v>
      </c>
      <c r="FD26" s="204" t="s">
        <v>43</v>
      </c>
      <c r="FE26" s="140" t="str">
        <f t="shared" si="15"/>
        <v>x</v>
      </c>
      <c r="FF26" s="51" t="str">
        <f>IF(ISBLANK(F26),IF(FE26="x",IF(AND(((EU26+(EV26-$FK$5))&gt;=$FJ$5),(EV26&gt;=$FK$5),OR(EW26&gt;=$FL$5,H26="x"),EY26),"Yes!",""),IF(AND(FE26="Yes!",FD26="x"),IF(AND(((EU26+(EV26-($FK22+$FK23)))&gt;=$FJ$5+$FJ$4),(EV26&gt;=$FK$5+$FK$4),OR(EW26&gt;=($FL$5+$FL$4),H26="x"),EX26,EY26),"Yes!",""),IF(AND(FE26="Yes!",FD26="Yes!"),IF(AND((EU26+(EV26-($FK$5+$FK$4+$FK$3))&gt;=$FJ$5+$FJ$4+$FJ$3),(EV26&gt;=$FK$5+$FK$4+$FK$3),OR(EW26&gt;=($FL$5+$FL$4+$FL$3),H26="x"),EX26,EY26),"Yes!",""),""))),"x")</f>
        <v/>
      </c>
      <c r="FG26" s="52" t="str">
        <f t="shared" si="16"/>
        <v/>
      </c>
    </row>
    <row r="27" spans="1:174" ht="14.5">
      <c r="A27" s="5" t="s">
        <v>76</v>
      </c>
      <c r="B27" s="35" t="s">
        <v>77</v>
      </c>
      <c r="C27" s="85" t="s">
        <v>43</v>
      </c>
      <c r="D27" s="85" t="s">
        <v>43</v>
      </c>
      <c r="E27" s="85"/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109"/>
      <c r="AS27" s="109"/>
      <c r="AT27" s="227"/>
      <c r="AU27" s="109"/>
      <c r="AV27" s="227"/>
      <c r="AW27" s="227"/>
      <c r="AX27" s="109"/>
      <c r="AY27" s="109"/>
      <c r="AZ27" s="112"/>
      <c r="BA27" s="112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14"/>
      <c r="BP27" s="114"/>
      <c r="BQ27" s="114"/>
      <c r="BR27" s="114"/>
      <c r="BS27" s="109"/>
      <c r="BT27" s="109"/>
      <c r="BU27" s="113"/>
      <c r="BV27" s="158"/>
      <c r="BW27" s="109"/>
      <c r="BX27" s="112"/>
      <c r="BY27" s="114"/>
      <c r="BZ27" s="109"/>
      <c r="CA27" s="112"/>
      <c r="CB27" s="112"/>
      <c r="CC27" s="109"/>
      <c r="CD27" s="112"/>
      <c r="CE27" s="112"/>
      <c r="CF27" s="109" t="s">
        <v>43</v>
      </c>
      <c r="CG27" s="109"/>
      <c r="CH27" s="112"/>
      <c r="CI27" s="109" t="s">
        <v>43</v>
      </c>
      <c r="CJ27" s="109"/>
      <c r="CK27" s="109"/>
      <c r="CL27" s="109"/>
      <c r="CM27" s="109"/>
      <c r="CN27" s="112"/>
      <c r="CO27" s="112"/>
      <c r="CP27" s="109"/>
      <c r="CQ27" s="112"/>
      <c r="CR27" s="109"/>
      <c r="CS27" s="112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12"/>
      <c r="DG27" s="109"/>
      <c r="DH27" s="112"/>
      <c r="DI27" s="109"/>
      <c r="DJ27" s="109"/>
      <c r="DK27" s="109"/>
      <c r="DL27" s="109"/>
      <c r="DM27" s="109"/>
      <c r="DN27" s="109"/>
      <c r="DO27" s="109"/>
      <c r="DP27" s="112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47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12"/>
      <c r="EP27" s="109"/>
      <c r="EQ27" s="109"/>
      <c r="ER27" s="109"/>
      <c r="ES27" s="109"/>
      <c r="ET27" s="77">
        <f t="shared" si="5"/>
        <v>3</v>
      </c>
      <c r="EU27" s="13">
        <f t="shared" si="6"/>
        <v>1</v>
      </c>
      <c r="EV27" s="13">
        <f t="shared" si="7"/>
        <v>0</v>
      </c>
      <c r="EW27" s="13">
        <f t="shared" si="8"/>
        <v>0</v>
      </c>
      <c r="EX27" s="13">
        <f t="shared" si="9"/>
        <v>0</v>
      </c>
      <c r="EY27" s="13">
        <f t="shared" si="10"/>
        <v>0</v>
      </c>
      <c r="EZ27" s="13">
        <f t="shared" si="11"/>
        <v>0</v>
      </c>
      <c r="FA27" s="21">
        <f t="shared" si="12"/>
        <v>175</v>
      </c>
      <c r="FC27" s="139" t="str">
        <f t="shared" si="13"/>
        <v>x</v>
      </c>
      <c r="FD27" s="140" t="str">
        <f t="shared" ref="FD27:FD57" si="17">IF(ISBLANK(D27),IF(FC27="x",IF(AND((EU27+EV27)&gt;=($FJ$3+$FK$3),OR(EW27&gt;=$FL$3,H27="x")),"Yes!",""),IF(FC27="Yes!",IF(AND((EU27+EV27)&gt;=($FJ$2+$FJ$3+$FK$2+$FK$3),OR(EW27&gt;=($FL$3+$FL$2),H27="x")),"Yes!",""),"")),"x")</f>
        <v>x</v>
      </c>
      <c r="FE27" s="51" t="str">
        <f t="shared" si="15"/>
        <v/>
      </c>
      <c r="FF27" s="51" t="str">
        <f>IF(ISBLANK(F27),IF(FE27="x",IF(AND(((EU27+(EV27-$FK$5))&gt;=$FJ$5),(EV27&gt;=$FK$5),OR(EW27&gt;=$FL$5,H27="x"),EY27),"Yes!",""),IF(AND(FE27="Yes!",FD27="x"),IF(AND(((EU27+(EV27-($FK23+$FK24)))&gt;=$FJ$5+$FJ$4),(EV27&gt;=$FK$5+$FK$4),OR(EW27&gt;=($FL$5+$FL$4),H27="x"),EX27,EY27),"Yes!",""),IF(AND(FE27="Yes!",FD27="Yes!"),IF(AND((EU27+(EV27-($FK$5+$FK$4+$FK$3))&gt;=$FJ$5+$FJ$4+$FJ$3),(EV27&gt;=$FK$5+$FK$4+$FK$3),OR(EW27&gt;=($FL$5+$FL$4+$FL$3),H27="x"),EX27,EY27),"Yes!",""),""))),"x")</f>
        <v/>
      </c>
      <c r="FG27" s="52" t="str">
        <f t="shared" si="16"/>
        <v/>
      </c>
    </row>
    <row r="28" spans="1:174" ht="14.5">
      <c r="A28" s="5" t="s">
        <v>76</v>
      </c>
      <c r="B28" s="35" t="s">
        <v>78</v>
      </c>
      <c r="C28" s="85" t="s">
        <v>43</v>
      </c>
      <c r="D28" s="85" t="s">
        <v>43</v>
      </c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109"/>
      <c r="AS28" s="109"/>
      <c r="AT28" s="227"/>
      <c r="AU28" s="109"/>
      <c r="AV28" s="227"/>
      <c r="AW28" s="227"/>
      <c r="AX28" s="109"/>
      <c r="AY28" s="109"/>
      <c r="AZ28" s="112"/>
      <c r="BA28" s="112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34"/>
      <c r="CB28" s="112"/>
      <c r="CC28" s="109"/>
      <c r="CD28" s="134"/>
      <c r="CE28" s="134"/>
      <c r="CF28" s="109" t="s">
        <v>43</v>
      </c>
      <c r="CG28" s="109"/>
      <c r="CH28" s="134" t="s">
        <v>43</v>
      </c>
      <c r="CI28" s="109" t="s">
        <v>43</v>
      </c>
      <c r="CJ28" s="109"/>
      <c r="CK28" s="109"/>
      <c r="CL28" s="109"/>
      <c r="CM28" s="109"/>
      <c r="CN28" s="109"/>
      <c r="CO28" s="112"/>
      <c r="CP28" s="109"/>
      <c r="CQ28" s="112"/>
      <c r="CR28" s="109"/>
      <c r="CS28" s="112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12"/>
      <c r="DG28" s="109"/>
      <c r="DH28" s="114"/>
      <c r="DI28" s="109"/>
      <c r="DJ28" s="109"/>
      <c r="DK28" s="109"/>
      <c r="DL28" s="109"/>
      <c r="DM28" s="109"/>
      <c r="DN28" s="109"/>
      <c r="DO28" s="109"/>
      <c r="DP28" s="112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47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12"/>
      <c r="EP28" s="109"/>
      <c r="EQ28" s="109"/>
      <c r="ER28" s="109"/>
      <c r="ES28" s="109"/>
      <c r="ET28" s="77">
        <f t="shared" si="5"/>
        <v>4</v>
      </c>
      <c r="EU28" s="13">
        <f t="shared" si="6"/>
        <v>1</v>
      </c>
      <c r="EV28" s="13">
        <f t="shared" si="7"/>
        <v>0</v>
      </c>
      <c r="EW28" s="13">
        <f t="shared" si="8"/>
        <v>1</v>
      </c>
      <c r="EX28" s="13">
        <f t="shared" si="9"/>
        <v>0</v>
      </c>
      <c r="EY28" s="13">
        <f t="shared" si="10"/>
        <v>0</v>
      </c>
      <c r="EZ28" s="13">
        <f t="shared" si="11"/>
        <v>0</v>
      </c>
      <c r="FA28" s="21">
        <f t="shared" si="12"/>
        <v>175</v>
      </c>
      <c r="FC28" s="139" t="str">
        <f t="shared" si="13"/>
        <v>x</v>
      </c>
      <c r="FD28" s="140" t="str">
        <f t="shared" si="17"/>
        <v>x</v>
      </c>
      <c r="FE28" s="51" t="str">
        <f t="shared" si="15"/>
        <v/>
      </c>
      <c r="FF28" s="51" t="str">
        <f>IF(ISBLANK(F28),IF(FE28="x",IF(AND(((EU28+(EV28-$FK$5))&gt;=$FJ$5),(EV28&gt;=$FK$5),OR(EW28&gt;=$FL$5,H28="x"),EY28),"Yes!",""),IF(AND(FE28="Yes!",FD28="x"),IF(AND(((EU28+(EV28-($FK24+$FK26)))&gt;=$FJ$5+$FJ$4),(EV28&gt;=$FK$5+$FK$4),OR(EW28&gt;=($FL$5+$FL$4),H28="x"),EX28,EY28),"Yes!",""),IF(AND(FE28="Yes!",FD28="Yes!"),IF(AND((EU28+(EV28-($FK$5+$FK$4+$FK$3))&gt;=$FJ$5+$FJ$4+$FJ$3),(EV28&gt;=$FK$5+$FK$4+$FK$3),OR(EW28&gt;=($FL$5+$FL$4+$FL$3),H28="x"),EX28,EY28),"Yes!",""),""))),"x")</f>
        <v/>
      </c>
      <c r="FG28" s="52" t="str">
        <f t="shared" si="16"/>
        <v/>
      </c>
    </row>
    <row r="29" spans="1:174" ht="15.5">
      <c r="A29" s="5" t="s">
        <v>79</v>
      </c>
      <c r="B29" s="35" t="s">
        <v>80</v>
      </c>
      <c r="C29" s="85" t="s">
        <v>43</v>
      </c>
      <c r="D29" s="85" t="s">
        <v>43</v>
      </c>
      <c r="E29" s="85" t="s">
        <v>43</v>
      </c>
      <c r="F29" s="85" t="s">
        <v>43</v>
      </c>
      <c r="G29" s="86"/>
      <c r="H29" s="108"/>
      <c r="I29" s="227"/>
      <c r="J29" s="108"/>
      <c r="K29" s="108"/>
      <c r="L29" s="227"/>
      <c r="M29" s="227"/>
      <c r="N29" s="227" t="s">
        <v>43</v>
      </c>
      <c r="O29" s="227"/>
      <c r="P29" s="227" t="s">
        <v>43</v>
      </c>
      <c r="Q29" s="227"/>
      <c r="R29" s="227" t="s">
        <v>43</v>
      </c>
      <c r="S29" s="227" t="s">
        <v>43</v>
      </c>
      <c r="T29" s="227" t="s">
        <v>43</v>
      </c>
      <c r="U29" s="227" t="s">
        <v>43</v>
      </c>
      <c r="V29" s="227"/>
      <c r="W29" s="227"/>
      <c r="X29" s="227" t="s">
        <v>43</v>
      </c>
      <c r="Y29" s="227"/>
      <c r="Z29" s="227" t="s">
        <v>43</v>
      </c>
      <c r="AA29" s="227" t="s">
        <v>43</v>
      </c>
      <c r="AB29" s="227" t="s">
        <v>43</v>
      </c>
      <c r="AC29" s="227"/>
      <c r="AD29" s="227" t="s">
        <v>43</v>
      </c>
      <c r="AE29" s="227"/>
      <c r="AF29" s="227" t="s">
        <v>43</v>
      </c>
      <c r="AG29" s="227"/>
      <c r="AH29" s="227" t="s">
        <v>43</v>
      </c>
      <c r="AI29" s="227"/>
      <c r="AJ29" s="227" t="s">
        <v>43</v>
      </c>
      <c r="AK29" s="227"/>
      <c r="AL29" s="227"/>
      <c r="AM29" s="227" t="s">
        <v>43</v>
      </c>
      <c r="AN29" s="227"/>
      <c r="AO29" s="227"/>
      <c r="AP29" s="227" t="s">
        <v>43</v>
      </c>
      <c r="AQ29" s="227" t="s">
        <v>43</v>
      </c>
      <c r="AR29" s="109" t="s">
        <v>43</v>
      </c>
      <c r="AS29" s="109" t="s">
        <v>43</v>
      </c>
      <c r="AT29" s="227"/>
      <c r="AU29" s="109"/>
      <c r="AV29" s="227" t="s">
        <v>43</v>
      </c>
      <c r="AW29" s="227" t="s">
        <v>43</v>
      </c>
      <c r="AX29" s="109"/>
      <c r="AY29" s="109" t="s">
        <v>43</v>
      </c>
      <c r="AZ29" s="112" t="s">
        <v>43</v>
      </c>
      <c r="BA29" s="112" t="s">
        <v>43</v>
      </c>
      <c r="BB29" s="109"/>
      <c r="BC29" s="109"/>
      <c r="BD29" s="109" t="s">
        <v>43</v>
      </c>
      <c r="BE29" s="109" t="s">
        <v>43</v>
      </c>
      <c r="BF29" s="109" t="s">
        <v>43</v>
      </c>
      <c r="BG29" s="109" t="s">
        <v>43</v>
      </c>
      <c r="BH29" s="109" t="s">
        <v>43</v>
      </c>
      <c r="BI29" s="109" t="s">
        <v>43</v>
      </c>
      <c r="BJ29" s="109"/>
      <c r="BK29" s="109"/>
      <c r="BL29" s="109"/>
      <c r="BM29" s="109"/>
      <c r="BN29" s="110"/>
      <c r="BO29" s="112" t="s">
        <v>43</v>
      </c>
      <c r="BP29" s="112" t="s">
        <v>43</v>
      </c>
      <c r="BQ29" s="112" t="s">
        <v>43</v>
      </c>
      <c r="BR29" s="112"/>
      <c r="BS29" s="109"/>
      <c r="BT29" s="109"/>
      <c r="BU29" s="158" t="s">
        <v>43</v>
      </c>
      <c r="BV29" s="158"/>
      <c r="BW29" s="109" t="s">
        <v>43</v>
      </c>
      <c r="BX29" s="112" t="s">
        <v>43</v>
      </c>
      <c r="BY29" s="112" t="s">
        <v>43</v>
      </c>
      <c r="BZ29" s="109" t="s">
        <v>43</v>
      </c>
      <c r="CA29" s="112" t="s">
        <v>43</v>
      </c>
      <c r="CB29" s="112" t="s">
        <v>43</v>
      </c>
      <c r="CC29" s="109" t="s">
        <v>43</v>
      </c>
      <c r="CD29" s="112" t="s">
        <v>43</v>
      </c>
      <c r="CE29" s="112" t="s">
        <v>43</v>
      </c>
      <c r="CF29" s="109"/>
      <c r="CG29" s="109" t="s">
        <v>43</v>
      </c>
      <c r="CH29" s="112"/>
      <c r="CI29" s="109"/>
      <c r="CJ29" s="109" t="s">
        <v>43</v>
      </c>
      <c r="CK29" s="109" t="s">
        <v>43</v>
      </c>
      <c r="CL29" s="109" t="s">
        <v>43</v>
      </c>
      <c r="CM29" s="109"/>
      <c r="CN29" s="112"/>
      <c r="CO29" s="112" t="s">
        <v>43</v>
      </c>
      <c r="CP29" s="109" t="s">
        <v>43</v>
      </c>
      <c r="CQ29" s="112" t="s">
        <v>43</v>
      </c>
      <c r="CR29" s="109" t="s">
        <v>43</v>
      </c>
      <c r="CS29" s="112"/>
      <c r="CT29" s="109"/>
      <c r="CU29" s="109"/>
      <c r="CV29" s="109" t="s">
        <v>43</v>
      </c>
      <c r="CW29" s="109"/>
      <c r="CX29" s="109" t="s">
        <v>43</v>
      </c>
      <c r="CY29" s="109" t="s">
        <v>43</v>
      </c>
      <c r="CZ29" s="109"/>
      <c r="DA29" s="109" t="s">
        <v>43</v>
      </c>
      <c r="DB29" s="109" t="s">
        <v>43</v>
      </c>
      <c r="DC29" s="109" t="s">
        <v>43</v>
      </c>
      <c r="DD29" s="109" t="s">
        <v>43</v>
      </c>
      <c r="DE29" s="109"/>
      <c r="DF29" s="112"/>
      <c r="DG29" s="109"/>
      <c r="DH29" s="112"/>
      <c r="DI29" s="109"/>
      <c r="DJ29" s="109"/>
      <c r="DK29" s="109"/>
      <c r="DL29" s="109"/>
      <c r="DM29" s="109"/>
      <c r="DN29" s="109"/>
      <c r="DO29" s="109"/>
      <c r="DP29" s="112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47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12"/>
      <c r="EP29" s="109"/>
      <c r="EQ29" s="109"/>
      <c r="ER29" s="109"/>
      <c r="ES29" s="109"/>
      <c r="ET29" s="77">
        <f t="shared" si="5"/>
        <v>88</v>
      </c>
      <c r="EU29" s="13">
        <f t="shared" si="6"/>
        <v>26</v>
      </c>
      <c r="EV29" s="13">
        <f t="shared" si="7"/>
        <v>3</v>
      </c>
      <c r="EW29" s="13">
        <f t="shared" si="8"/>
        <v>23</v>
      </c>
      <c r="EX29" s="13">
        <f t="shared" si="9"/>
        <v>0</v>
      </c>
      <c r="EY29" s="13">
        <f t="shared" si="10"/>
        <v>0</v>
      </c>
      <c r="EZ29" s="13">
        <f t="shared" si="11"/>
        <v>0</v>
      </c>
      <c r="FA29" s="21">
        <f t="shared" si="12"/>
        <v>6808</v>
      </c>
      <c r="FC29" s="139" t="str">
        <f t="shared" si="13"/>
        <v>x</v>
      </c>
      <c r="FD29" s="140" t="str">
        <f t="shared" si="17"/>
        <v>x</v>
      </c>
      <c r="FE29" s="140" t="str">
        <f t="shared" si="15"/>
        <v>x</v>
      </c>
      <c r="FF29" s="140" t="str">
        <f>IF(ISBLANK(F29),IF(FE29="x",IF(AND(((EU29+(EV29-$FK$5))&gt;=$FJ$5),(EV29&gt;=$FK$5),OR(EW29&gt;=$FL$5,H29="x"),EY29),"Yes!",""),IF(AND(FE29="Yes!",FD29="x"),IF(AND(((EU29+(EV29-($FK28+#REF!)))&gt;=$FJ$5+$FJ$4),(EV29&gt;=$FK$5+$FK$4),OR(EW29&gt;=($FL$5+$FL$4),H29="x"),EX29,EY29),"Yes!",""),IF(AND(FE29="Yes!",FD29="Yes!"),IF(AND((EU29+(EV29-($FK$5+$FK$4+$FK$3))&gt;=$FJ$5+$FJ$4+$FJ$3),(EV29&gt;=$FK$5+$FK$4+$FK$3),OR(EW29&gt;=($FL$5+$FL$4+$FL$3),H29="x"),EX29,EY29),"Yes!",""),""))),"x")</f>
        <v>x</v>
      </c>
      <c r="FG29" s="52" t="str">
        <f t="shared" si="16"/>
        <v/>
      </c>
    </row>
    <row r="30" spans="1:174" ht="15.5">
      <c r="A30" s="5" t="s">
        <v>81</v>
      </c>
      <c r="B30" s="35" t="s">
        <v>83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/>
      <c r="N30" s="227"/>
      <c r="O30" s="227"/>
      <c r="P30" s="227" t="s">
        <v>43</v>
      </c>
      <c r="Q30" s="227" t="s">
        <v>43</v>
      </c>
      <c r="R30" s="227"/>
      <c r="S30" s="227"/>
      <c r="T30" s="227"/>
      <c r="U30" s="227"/>
      <c r="V30" s="227"/>
      <c r="W30" s="227"/>
      <c r="X30" s="227"/>
      <c r="Y30" s="227"/>
      <c r="Z30" s="227" t="s">
        <v>43</v>
      </c>
      <c r="AA30" s="227" t="s">
        <v>43</v>
      </c>
      <c r="AB30" s="227"/>
      <c r="AC30" s="227" t="s">
        <v>43</v>
      </c>
      <c r="AD30" s="227"/>
      <c r="AE30" s="227"/>
      <c r="AF30" s="227" t="s">
        <v>43</v>
      </c>
      <c r="AG30" s="227"/>
      <c r="AH30" s="227" t="s">
        <v>43</v>
      </c>
      <c r="AI30" s="227"/>
      <c r="AJ30" s="227"/>
      <c r="AK30" s="227"/>
      <c r="AL30" s="227"/>
      <c r="AM30" s="227"/>
      <c r="AN30" s="227"/>
      <c r="AO30" s="227" t="s">
        <v>43</v>
      </c>
      <c r="AP30" s="227" t="s">
        <v>43</v>
      </c>
      <c r="AQ30" s="227"/>
      <c r="AR30" s="109"/>
      <c r="AS30" s="109"/>
      <c r="AT30" s="227"/>
      <c r="AU30" s="109"/>
      <c r="AV30" s="227"/>
      <c r="AW30" s="227"/>
      <c r="AX30" s="109"/>
      <c r="AY30" s="109"/>
      <c r="AZ30" s="112"/>
      <c r="BA30" s="112"/>
      <c r="BB30" s="109" t="s">
        <v>43</v>
      </c>
      <c r="BC30" s="109" t="s">
        <v>43</v>
      </c>
      <c r="BD30" s="109" t="s">
        <v>43</v>
      </c>
      <c r="BE30" s="109"/>
      <c r="BF30" s="109"/>
      <c r="BG30" s="109" t="s">
        <v>43</v>
      </c>
      <c r="BH30" s="109"/>
      <c r="BI30" s="109"/>
      <c r="BJ30" s="109" t="s">
        <v>43</v>
      </c>
      <c r="BK30" s="109"/>
      <c r="BL30" s="109" t="s">
        <v>43</v>
      </c>
      <c r="BM30" s="109" t="s">
        <v>43</v>
      </c>
      <c r="BN30" s="110"/>
      <c r="BO30" s="112" t="s">
        <v>43</v>
      </c>
      <c r="BP30" s="112"/>
      <c r="BQ30" s="112"/>
      <c r="BR30" s="112"/>
      <c r="BS30" s="109"/>
      <c r="BT30" s="109" t="s">
        <v>43</v>
      </c>
      <c r="BU30" s="158"/>
      <c r="BV30" s="158"/>
      <c r="BW30" s="109"/>
      <c r="BX30" s="112"/>
      <c r="BY30" s="112"/>
      <c r="BZ30" s="109"/>
      <c r="CA30" s="112" t="s">
        <v>43</v>
      </c>
      <c r="CB30" s="112"/>
      <c r="CC30" s="109"/>
      <c r="CD30" s="112"/>
      <c r="CE30" s="112"/>
      <c r="CF30" s="109"/>
      <c r="CG30" s="109"/>
      <c r="CH30" s="112"/>
      <c r="CI30" s="109"/>
      <c r="CJ30" s="109" t="s">
        <v>43</v>
      </c>
      <c r="CK30" s="109"/>
      <c r="CL30" s="109" t="s">
        <v>43</v>
      </c>
      <c r="CM30" s="109"/>
      <c r="CN30" s="112"/>
      <c r="CO30" s="112" t="s">
        <v>43</v>
      </c>
      <c r="CP30" s="109" t="s">
        <v>43</v>
      </c>
      <c r="CQ30" s="112" t="s">
        <v>43</v>
      </c>
      <c r="CR30" s="109" t="s">
        <v>43</v>
      </c>
      <c r="CS30" s="112" t="s">
        <v>43</v>
      </c>
      <c r="CT30" s="109"/>
      <c r="CU30" s="109"/>
      <c r="CV30" s="109" t="s">
        <v>43</v>
      </c>
      <c r="CW30" s="109" t="s">
        <v>43</v>
      </c>
      <c r="CX30" s="109" t="s">
        <v>43</v>
      </c>
      <c r="CY30" s="109"/>
      <c r="CZ30" s="109"/>
      <c r="DA30" s="109" t="s">
        <v>43</v>
      </c>
      <c r="DB30" s="109"/>
      <c r="DC30" s="109"/>
      <c r="DD30" s="109"/>
      <c r="DE30" s="109"/>
      <c r="DF30" s="112"/>
      <c r="DG30" s="109"/>
      <c r="DH30" s="112"/>
      <c r="DI30" s="109"/>
      <c r="DJ30" s="109"/>
      <c r="DK30" s="109"/>
      <c r="DL30" s="109"/>
      <c r="DM30" s="109"/>
      <c r="DN30" s="109"/>
      <c r="DO30" s="109"/>
      <c r="DP30" s="112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47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12"/>
      <c r="EP30" s="109"/>
      <c r="EQ30" s="109"/>
      <c r="ER30" s="109"/>
      <c r="ES30" s="109"/>
      <c r="ET30" s="77">
        <f t="shared" si="5"/>
        <v>42</v>
      </c>
      <c r="EU30" s="13">
        <f t="shared" si="6"/>
        <v>12</v>
      </c>
      <c r="EV30" s="13">
        <f t="shared" si="7"/>
        <v>0</v>
      </c>
      <c r="EW30" s="13">
        <f t="shared" si="8"/>
        <v>8</v>
      </c>
      <c r="EX30" s="13">
        <f t="shared" si="9"/>
        <v>0</v>
      </c>
      <c r="EY30" s="13">
        <f t="shared" si="10"/>
        <v>0</v>
      </c>
      <c r="EZ30" s="13">
        <f t="shared" si="11"/>
        <v>0</v>
      </c>
      <c r="FA30" s="21">
        <f t="shared" si="12"/>
        <v>2285</v>
      </c>
      <c r="FC30" s="139" t="str">
        <f t="shared" si="13"/>
        <v>Yes!</v>
      </c>
      <c r="FD30" s="51" t="str">
        <f t="shared" si="17"/>
        <v/>
      </c>
      <c r="FE30" s="51" t="str">
        <f t="shared" si="15"/>
        <v/>
      </c>
      <c r="FF30" s="51" t="str">
        <f>IF(ISBLANK(F30),IF(FE30="x",IF(AND(((EU30+(EV30-$FK$5))&gt;=$FJ$5),(EV30&gt;=$FK$5),OR(EW30&gt;=$FL$5,H30="x"),EY30),"Yes!",""),IF(AND(FE30="Yes!",FD30="x"),IF(AND(((EU30+(EV30-($FK29+#REF!)))&gt;=$FJ$5+$FJ$4),(EV30&gt;=$FK$5+$FK$4),OR(EW30&gt;=($FL$5+$FL$4),H30="x"),EX30,EY30),"Yes!",""),IF(AND(FE30="Yes!",FD30="Yes!"),IF(AND((EU30+(EV30-($FK$5+$FK$4+$FK$3))&gt;=$FJ$5+$FJ$4+$FJ$3),(EV30&gt;=$FK$5+$FK$4+$FK$3),OR(EW30&gt;=($FL$5+$FL$4+$FL$3),H30="x"),EX30,EY30),"Yes!",""),""))),"x")</f>
        <v/>
      </c>
      <c r="FG30" s="52" t="str">
        <f t="shared" si="16"/>
        <v/>
      </c>
    </row>
    <row r="31" spans="1:174" ht="15.5">
      <c r="A31" s="5" t="s">
        <v>84</v>
      </c>
      <c r="B31" s="35" t="s">
        <v>85</v>
      </c>
      <c r="C31" s="85"/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43</v>
      </c>
      <c r="N31" s="227"/>
      <c r="O31" s="227"/>
      <c r="P31" s="227" t="s">
        <v>43</v>
      </c>
      <c r="Q31" s="227"/>
      <c r="R31" s="227"/>
      <c r="S31" s="227"/>
      <c r="T31" s="227"/>
      <c r="U31" s="227"/>
      <c r="V31" s="227" t="s">
        <v>43</v>
      </c>
      <c r="W31" s="227"/>
      <c r="X31" s="227"/>
      <c r="Y31" s="227"/>
      <c r="Z31" s="227" t="s">
        <v>43</v>
      </c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 t="s">
        <v>43</v>
      </c>
      <c r="AP31" s="227"/>
      <c r="AQ31" s="227"/>
      <c r="AR31" s="109"/>
      <c r="AS31" s="109"/>
      <c r="AT31" s="227"/>
      <c r="AU31" s="109"/>
      <c r="AV31" s="227"/>
      <c r="AW31" s="227"/>
      <c r="AX31" s="109"/>
      <c r="AY31" s="109"/>
      <c r="AZ31" s="112"/>
      <c r="BA31" s="112"/>
      <c r="BB31" s="109"/>
      <c r="BC31" s="109"/>
      <c r="BD31" s="109"/>
      <c r="BE31" s="109"/>
      <c r="BF31" s="109"/>
      <c r="BG31" s="109" t="s">
        <v>43</v>
      </c>
      <c r="BH31" s="109"/>
      <c r="BI31" s="109"/>
      <c r="BJ31" s="109"/>
      <c r="BK31" s="109"/>
      <c r="BL31" s="109"/>
      <c r="BM31" s="109"/>
      <c r="BN31" s="110"/>
      <c r="BO31" s="112"/>
      <c r="BP31" s="112"/>
      <c r="BQ31" s="112"/>
      <c r="BR31" s="112"/>
      <c r="BS31" s="109"/>
      <c r="BT31" s="109"/>
      <c r="BU31" s="113"/>
      <c r="BV31" s="113"/>
      <c r="BW31" s="109"/>
      <c r="BX31" s="112"/>
      <c r="BY31" s="112"/>
      <c r="BZ31" s="109"/>
      <c r="CA31" s="112"/>
      <c r="CB31" s="112"/>
      <c r="CC31" s="109"/>
      <c r="CD31" s="112"/>
      <c r="CE31" s="112"/>
      <c r="CF31" s="109"/>
      <c r="CG31" s="109"/>
      <c r="CH31" s="112"/>
      <c r="CI31" s="109"/>
      <c r="CJ31" s="109"/>
      <c r="CK31" s="109"/>
      <c r="CL31" s="109" t="s">
        <v>43</v>
      </c>
      <c r="CM31" s="109"/>
      <c r="CN31" s="112"/>
      <c r="CO31" s="112"/>
      <c r="CP31" s="109"/>
      <c r="CQ31" s="112"/>
      <c r="CR31" s="109"/>
      <c r="CS31" s="112"/>
      <c r="CT31" s="109"/>
      <c r="CU31" s="109"/>
      <c r="CV31" s="109"/>
      <c r="CW31" s="109"/>
      <c r="CX31" s="109"/>
      <c r="CY31" s="109"/>
      <c r="CZ31" s="109"/>
      <c r="DA31" s="109" t="s">
        <v>43</v>
      </c>
      <c r="DB31" s="109"/>
      <c r="DC31" s="109"/>
      <c r="DD31" s="109"/>
      <c r="DE31" s="109"/>
      <c r="DF31" s="112"/>
      <c r="DG31" s="109"/>
      <c r="DH31" s="112"/>
      <c r="DI31" s="109"/>
      <c r="DJ31" s="109"/>
      <c r="DK31" s="109"/>
      <c r="DL31" s="109"/>
      <c r="DM31" s="109"/>
      <c r="DN31" s="109"/>
      <c r="DO31" s="109"/>
      <c r="DP31" s="112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47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12"/>
      <c r="EP31" s="109"/>
      <c r="EQ31" s="109"/>
      <c r="ER31" s="109"/>
      <c r="ES31" s="109"/>
      <c r="ET31" s="77">
        <f t="shared" si="5"/>
        <v>8</v>
      </c>
      <c r="EU31" s="13">
        <f t="shared" si="6"/>
        <v>0</v>
      </c>
      <c r="EV31" s="13">
        <f t="shared" si="7"/>
        <v>0</v>
      </c>
      <c r="EW31" s="13">
        <f t="shared" si="8"/>
        <v>1</v>
      </c>
      <c r="EX31" s="13">
        <f t="shared" si="9"/>
        <v>0</v>
      </c>
      <c r="EY31" s="13">
        <f t="shared" si="10"/>
        <v>0</v>
      </c>
      <c r="EZ31" s="13">
        <f t="shared" si="11"/>
        <v>0</v>
      </c>
      <c r="FA31" s="21">
        <f t="shared" si="12"/>
        <v>0</v>
      </c>
      <c r="FC31" s="44" t="str">
        <f t="shared" si="13"/>
        <v/>
      </c>
      <c r="FD31" s="51" t="str">
        <f t="shared" si="17"/>
        <v/>
      </c>
      <c r="FE31" s="51" t="str">
        <f t="shared" si="15"/>
        <v/>
      </c>
      <c r="FF31" s="51" t="str">
        <f>IF(ISBLANK(F31),IF(FE31="x",IF(AND(((EU31+(EV31-$FK$5))&gt;=$FJ$5),(EV31&gt;=$FK$5),OR(EW31&gt;=$FL$5,H31="x"),EY31),"Yes!",""),IF(AND(FE31="Yes!",FD31="x"),IF(AND(((EU31+(EV31-(#REF!+#REF!)))&gt;=$FJ$5+$FJ$4),(EV31&gt;=$FK$5+$FK$4),OR(EW31&gt;=($FL$5+$FL$4),H31="x"),EX31,EY31),"Yes!",""),IF(AND(FE31="Yes!",FD31="Yes!"),IF(AND((EU31+(EV31-($FK$5+$FK$4+$FK$3))&gt;=$FJ$5+$FJ$4+$FJ$3),(EV31&gt;=$FK$5+$FK$4+$FK$3),OR(EW31&gt;=($FL$5+$FL$4+$FL$3),H31="x"),EX31,EY31),"Yes!",""),""))),"x")</f>
        <v/>
      </c>
      <c r="FG31" s="52" t="str">
        <f t="shared" si="16"/>
        <v/>
      </c>
    </row>
    <row r="32" spans="1:174" ht="15.5">
      <c r="A32" s="5" t="s">
        <v>84</v>
      </c>
      <c r="B32" s="35" t="s">
        <v>86</v>
      </c>
      <c r="C32" s="85" t="s">
        <v>43</v>
      </c>
      <c r="D32" s="85"/>
      <c r="E32" s="85"/>
      <c r="F32" s="85"/>
      <c r="G32" s="86"/>
      <c r="H32" s="108" t="s">
        <v>43</v>
      </c>
      <c r="I32" s="227"/>
      <c r="J32" s="108"/>
      <c r="K32" s="108"/>
      <c r="L32" s="227"/>
      <c r="M32" s="227" t="s">
        <v>43</v>
      </c>
      <c r="N32" s="227" t="s">
        <v>43</v>
      </c>
      <c r="O32" s="227" t="s">
        <v>43</v>
      </c>
      <c r="P32" s="227" t="s">
        <v>43</v>
      </c>
      <c r="Q32" s="227"/>
      <c r="R32" s="227"/>
      <c r="S32" s="227"/>
      <c r="T32" s="227"/>
      <c r="U32" s="227"/>
      <c r="V32" s="227" t="s">
        <v>43</v>
      </c>
      <c r="W32" s="227"/>
      <c r="X32" s="227" t="s">
        <v>43</v>
      </c>
      <c r="Y32" s="227"/>
      <c r="Z32" s="227" t="s">
        <v>43</v>
      </c>
      <c r="AA32" s="227" t="s">
        <v>43</v>
      </c>
      <c r="AB32" s="227"/>
      <c r="AC32" s="227"/>
      <c r="AD32" s="227"/>
      <c r="AE32" s="227"/>
      <c r="AF32" s="227"/>
      <c r="AG32" s="227"/>
      <c r="AH32" s="227" t="s">
        <v>43</v>
      </c>
      <c r="AI32" s="227"/>
      <c r="AJ32" s="227" t="s">
        <v>43</v>
      </c>
      <c r="AK32" s="227" t="s">
        <v>43</v>
      </c>
      <c r="AL32" s="227"/>
      <c r="AM32" s="227"/>
      <c r="AN32" s="227"/>
      <c r="AO32" s="227" t="s">
        <v>43</v>
      </c>
      <c r="AP32" s="227"/>
      <c r="AQ32" s="227"/>
      <c r="AR32" s="109"/>
      <c r="AS32" s="109"/>
      <c r="AT32" s="227"/>
      <c r="AU32" s="109"/>
      <c r="AV32" s="227"/>
      <c r="AW32" s="227"/>
      <c r="AX32" s="109"/>
      <c r="AY32" s="109"/>
      <c r="AZ32" s="112"/>
      <c r="BA32" s="112"/>
      <c r="BB32" s="109"/>
      <c r="BC32" s="109"/>
      <c r="BD32" s="109"/>
      <c r="BE32" s="109"/>
      <c r="BF32" s="109"/>
      <c r="BG32" s="109" t="s">
        <v>43</v>
      </c>
      <c r="BH32" s="109"/>
      <c r="BI32" s="109"/>
      <c r="BJ32" s="109"/>
      <c r="BK32" s="109"/>
      <c r="BL32" s="109"/>
      <c r="BM32" s="109"/>
      <c r="BN32" s="110"/>
      <c r="BO32" s="112"/>
      <c r="BP32" s="112"/>
      <c r="BQ32" s="112"/>
      <c r="BR32" s="112"/>
      <c r="BS32" s="109"/>
      <c r="BT32" s="109" t="s">
        <v>43</v>
      </c>
      <c r="BU32" s="113"/>
      <c r="BV32" s="113"/>
      <c r="BW32" s="109"/>
      <c r="BX32" s="112"/>
      <c r="BY32" s="112"/>
      <c r="BZ32" s="109"/>
      <c r="CA32" s="112"/>
      <c r="CB32" s="112"/>
      <c r="CC32" s="109"/>
      <c r="CD32" s="112"/>
      <c r="CE32" s="112"/>
      <c r="CF32" s="109"/>
      <c r="CG32" s="109"/>
      <c r="CH32" s="112"/>
      <c r="CI32" s="109"/>
      <c r="CJ32" s="109" t="s">
        <v>43</v>
      </c>
      <c r="CK32" s="109"/>
      <c r="CL32" s="109" t="s">
        <v>43</v>
      </c>
      <c r="CM32" s="109"/>
      <c r="CN32" s="112"/>
      <c r="CO32" s="112"/>
      <c r="CP32" s="109"/>
      <c r="CQ32" s="112"/>
      <c r="CR32" s="109"/>
      <c r="CS32" s="112"/>
      <c r="CT32" s="109"/>
      <c r="CU32" s="109"/>
      <c r="CV32" s="109"/>
      <c r="CW32" s="109"/>
      <c r="CX32" s="109"/>
      <c r="CY32" s="109"/>
      <c r="CZ32" s="109"/>
      <c r="DA32" s="109" t="s">
        <v>43</v>
      </c>
      <c r="DB32" s="109"/>
      <c r="DC32" s="109"/>
      <c r="DD32" s="109"/>
      <c r="DE32" s="109"/>
      <c r="DF32" s="112"/>
      <c r="DG32" s="109"/>
      <c r="DH32" s="112"/>
      <c r="DI32" s="109"/>
      <c r="DJ32" s="109"/>
      <c r="DK32" s="109"/>
      <c r="DL32" s="109"/>
      <c r="DM32" s="109"/>
      <c r="DN32" s="109"/>
      <c r="DO32" s="109"/>
      <c r="DP32" s="112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47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12"/>
      <c r="EP32" s="109"/>
      <c r="EQ32" s="109"/>
      <c r="ER32" s="109"/>
      <c r="ES32" s="109"/>
      <c r="ET32" s="77">
        <f t="shared" si="5"/>
        <v>24</v>
      </c>
      <c r="EU32" s="13">
        <f t="shared" si="6"/>
        <v>5</v>
      </c>
      <c r="EV32" s="13">
        <f t="shared" si="7"/>
        <v>1</v>
      </c>
      <c r="EW32" s="13">
        <f t="shared" si="8"/>
        <v>3</v>
      </c>
      <c r="EX32" s="13">
        <f t="shared" si="9"/>
        <v>0</v>
      </c>
      <c r="EY32" s="13">
        <f t="shared" si="10"/>
        <v>0</v>
      </c>
      <c r="EZ32" s="13">
        <f t="shared" si="11"/>
        <v>0</v>
      </c>
      <c r="FA32" s="21">
        <f t="shared" si="12"/>
        <v>1540</v>
      </c>
      <c r="FC32" s="139" t="str">
        <f t="shared" si="13"/>
        <v>x</v>
      </c>
      <c r="FD32" s="51" t="str">
        <f t="shared" si="17"/>
        <v/>
      </c>
      <c r="FE32" s="51" t="str">
        <f t="shared" si="15"/>
        <v/>
      </c>
      <c r="FF32" s="51" t="str">
        <f>IF(ISBLANK(F32),IF(FE32="x",IF(AND(((EU32+(EV32-$FK$5))&gt;=$FJ$5),(EV32&gt;=$FK$5),OR(EW32&gt;=$FL$5,H32="x"),EY32),"Yes!",""),IF(AND(FE32="Yes!",FD32="x"),IF(AND(((EU32+(EV32-(#REF!+$FK29)))&gt;=$FJ$5+$FJ$4),(EV32&gt;=$FK$5+$FK$4),OR(EW32&gt;=($FL$5+$FL$4),H32="x"),EX32,EY32),"Yes!",""),IF(AND(FE32="Yes!",FD32="Yes!"),IF(AND((EU32+(EV32-($FK$5+$FK$4+$FK$3))&gt;=$FJ$5+$FJ$4+$FJ$3),(EV32&gt;=$FK$5+$FK$4+$FK$3),OR(EW32&gt;=($FL$5+$FL$4+$FL$3),H32="x"),EX32,EY32),"Yes!",""),""))),"x")</f>
        <v/>
      </c>
      <c r="FG32" s="52" t="str">
        <f t="shared" si="16"/>
        <v/>
      </c>
    </row>
    <row r="33" spans="1:163" ht="15.5">
      <c r="A33" s="5" t="s">
        <v>87</v>
      </c>
      <c r="B33" s="30" t="s">
        <v>88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 t="s">
        <v>43</v>
      </c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109"/>
      <c r="AS33" s="109"/>
      <c r="AT33" s="227"/>
      <c r="AU33" s="109"/>
      <c r="AV33" s="227"/>
      <c r="AW33" s="227"/>
      <c r="AX33" s="109"/>
      <c r="AY33" s="109" t="s">
        <v>43</v>
      </c>
      <c r="AZ33" s="112"/>
      <c r="BA33" s="112"/>
      <c r="BB33" s="109"/>
      <c r="BC33" s="109"/>
      <c r="BD33" s="109"/>
      <c r="BE33" s="109"/>
      <c r="BF33" s="109"/>
      <c r="BG33" s="109" t="s">
        <v>43</v>
      </c>
      <c r="BH33" s="109"/>
      <c r="BI33" s="109"/>
      <c r="BJ33" s="109" t="s">
        <v>43</v>
      </c>
      <c r="BK33" s="109"/>
      <c r="BL33" s="109" t="s">
        <v>43</v>
      </c>
      <c r="BM33" s="109"/>
      <c r="BN33" s="110"/>
      <c r="BO33" s="112"/>
      <c r="BP33" s="112"/>
      <c r="BQ33" s="112"/>
      <c r="BR33" s="112"/>
      <c r="BS33" s="109"/>
      <c r="BT33" s="109" t="s">
        <v>43</v>
      </c>
      <c r="BU33" s="158" t="s">
        <v>43</v>
      </c>
      <c r="BV33" s="113"/>
      <c r="BW33" s="109"/>
      <c r="BX33" s="112"/>
      <c r="BY33" s="112"/>
      <c r="BZ33" s="109"/>
      <c r="CA33" s="112"/>
      <c r="CB33" s="112"/>
      <c r="CC33" s="109"/>
      <c r="CD33" s="112"/>
      <c r="CE33" s="112"/>
      <c r="CF33" s="109"/>
      <c r="CG33" s="109"/>
      <c r="CH33" s="112"/>
      <c r="CI33" s="109"/>
      <c r="CJ33" s="109" t="s">
        <v>43</v>
      </c>
      <c r="CK33" s="109"/>
      <c r="CL33" s="109" t="s">
        <v>43</v>
      </c>
      <c r="CM33" s="109"/>
      <c r="CN33" s="112"/>
      <c r="CO33" s="112"/>
      <c r="CP33" s="109"/>
      <c r="CQ33" s="112"/>
      <c r="CR33" s="109"/>
      <c r="CS33" s="112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12"/>
      <c r="DG33" s="109"/>
      <c r="DH33" s="112"/>
      <c r="DI33" s="109"/>
      <c r="DJ33" s="109"/>
      <c r="DK33" s="109"/>
      <c r="DL33" s="109"/>
      <c r="DM33" s="109"/>
      <c r="DN33" s="109"/>
      <c r="DO33" s="109"/>
      <c r="DP33" s="112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47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12"/>
      <c r="EP33" s="109"/>
      <c r="EQ33" s="109"/>
      <c r="ER33" s="109"/>
      <c r="ES33" s="109"/>
      <c r="ET33" s="77">
        <f t="shared" si="5"/>
        <v>13</v>
      </c>
      <c r="EU33" s="13">
        <f t="shared" si="6"/>
        <v>4</v>
      </c>
      <c r="EV33" s="13">
        <f t="shared" si="7"/>
        <v>0</v>
      </c>
      <c r="EW33" s="13">
        <f t="shared" si="8"/>
        <v>1</v>
      </c>
      <c r="EX33" s="13">
        <f t="shared" si="9"/>
        <v>0</v>
      </c>
      <c r="EY33" s="13">
        <f t="shared" si="10"/>
        <v>0</v>
      </c>
      <c r="EZ33" s="13">
        <f t="shared" si="11"/>
        <v>0</v>
      </c>
      <c r="FA33" s="21">
        <f t="shared" si="12"/>
        <v>710</v>
      </c>
      <c r="FC33" s="44" t="str">
        <f t="shared" si="13"/>
        <v/>
      </c>
      <c r="FD33" s="51" t="str">
        <f t="shared" si="17"/>
        <v/>
      </c>
      <c r="FE33" s="51" t="str">
        <f t="shared" si="15"/>
        <v/>
      </c>
      <c r="FF33" s="51" t="str">
        <f>IF(ISBLANK(F33),IF(FE33="x",IF(AND(((EU33+(EV33-$FK$5))&gt;=$FJ$5),(EV33&gt;=$FK$5),OR(EW33&gt;=$FL$5,H33="x"),EY33),"Yes!",""),IF(AND(FE33="Yes!",FD33="x"),IF(AND(((EU33+(EV33-(#REF!+#REF!)))&gt;=$FJ$5+$FJ$4),(EV33&gt;=$FK$5+$FK$4),OR(EW33&gt;=($FL$5+$FL$4),H33="x"),EX33,EY33),"Yes!",""),IF(AND(FE33="Yes!",FD33="Yes!"),IF(AND((EU33+(EV33-($FK$5+$FK$4+$FK$3))&gt;=$FJ$5+$FJ$4+$FJ$3),(EV33&gt;=$FK$5+$FK$4+$FK$3),OR(EW33&gt;=($FL$5+$FL$4+$FL$3),H33="x"),EX33,EY33),"Yes!",""),""))),"x")</f>
        <v/>
      </c>
      <c r="FG33" s="52" t="str">
        <f t="shared" si="16"/>
        <v/>
      </c>
    </row>
    <row r="34" spans="1:163" ht="15.5">
      <c r="A34" s="5" t="s">
        <v>87</v>
      </c>
      <c r="B34" s="35" t="s">
        <v>82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 t="s">
        <v>43</v>
      </c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109"/>
      <c r="AS34" s="109"/>
      <c r="AT34" s="227"/>
      <c r="AU34" s="109"/>
      <c r="AV34" s="227"/>
      <c r="AW34" s="227"/>
      <c r="AX34" s="109"/>
      <c r="AY34" s="109" t="s">
        <v>43</v>
      </c>
      <c r="AZ34" s="112"/>
      <c r="BA34" s="112"/>
      <c r="BB34" s="109"/>
      <c r="BC34" s="109"/>
      <c r="BD34" s="109"/>
      <c r="BE34" s="109"/>
      <c r="BF34" s="109"/>
      <c r="BG34" s="109" t="s">
        <v>43</v>
      </c>
      <c r="BH34" s="109"/>
      <c r="BI34" s="109"/>
      <c r="BJ34" s="109"/>
      <c r="BK34" s="109"/>
      <c r="BL34" s="109"/>
      <c r="BM34" s="109"/>
      <c r="BN34" s="110"/>
      <c r="BO34" s="112"/>
      <c r="BP34" s="112"/>
      <c r="BQ34" s="112"/>
      <c r="BR34" s="112"/>
      <c r="BS34" s="109"/>
      <c r="BT34" s="109" t="s">
        <v>43</v>
      </c>
      <c r="BU34" s="158" t="s">
        <v>43</v>
      </c>
      <c r="BV34" s="113"/>
      <c r="BW34" s="109"/>
      <c r="BX34" s="112"/>
      <c r="BY34" s="112"/>
      <c r="BZ34" s="109"/>
      <c r="CA34" s="112"/>
      <c r="CB34" s="112"/>
      <c r="CC34" s="109"/>
      <c r="CD34" s="112"/>
      <c r="CE34" s="112"/>
      <c r="CF34" s="109"/>
      <c r="CG34" s="109"/>
      <c r="CH34" s="112"/>
      <c r="CI34" s="109"/>
      <c r="CJ34" s="109"/>
      <c r="CK34" s="109"/>
      <c r="CL34" s="109" t="s">
        <v>43</v>
      </c>
      <c r="CM34" s="109"/>
      <c r="CN34" s="112"/>
      <c r="CO34" s="112"/>
      <c r="CP34" s="109"/>
      <c r="CQ34" s="112"/>
      <c r="CR34" s="109"/>
      <c r="CS34" s="112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12"/>
      <c r="DG34" s="109"/>
      <c r="DH34" s="112"/>
      <c r="DI34" s="109"/>
      <c r="DJ34" s="109"/>
      <c r="DK34" s="109"/>
      <c r="DL34" s="109"/>
      <c r="DM34" s="109"/>
      <c r="DN34" s="109"/>
      <c r="DO34" s="109"/>
      <c r="DP34" s="112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47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12"/>
      <c r="EP34" s="109"/>
      <c r="EQ34" s="109"/>
      <c r="ER34" s="109"/>
      <c r="ES34" s="109"/>
      <c r="ET34" s="77">
        <f t="shared" si="5"/>
        <v>7</v>
      </c>
      <c r="EU34" s="13">
        <f t="shared" si="6"/>
        <v>1</v>
      </c>
      <c r="EV34" s="13">
        <f t="shared" si="7"/>
        <v>0</v>
      </c>
      <c r="EW34" s="13">
        <f t="shared" si="8"/>
        <v>1</v>
      </c>
      <c r="EX34" s="13">
        <f t="shared" si="9"/>
        <v>0</v>
      </c>
      <c r="EY34" s="13">
        <f t="shared" si="10"/>
        <v>0</v>
      </c>
      <c r="EZ34" s="13">
        <f t="shared" si="11"/>
        <v>0</v>
      </c>
      <c r="FA34" s="21">
        <f t="shared" si="12"/>
        <v>155</v>
      </c>
      <c r="FC34" s="44" t="str">
        <f t="shared" si="13"/>
        <v/>
      </c>
      <c r="FD34" s="51" t="str">
        <f t="shared" si="17"/>
        <v/>
      </c>
      <c r="FE34" s="51" t="str">
        <f t="shared" si="15"/>
        <v/>
      </c>
      <c r="FF34" s="51" t="str">
        <f>IF(ISBLANK(F34),IF(FE34="x",IF(AND(((EU34+(EV34-$FK$5))&gt;=$FJ$5),(EV34&gt;=$FK$5),OR(EW34&gt;=$FL$5,H34="x"),EY34),"Yes!",""),IF(AND(FE34="Yes!",FD34="x"),IF(AND(((EU34+(EV34-(#REF!+#REF!)))&gt;=$FJ$5+$FJ$4),(EV34&gt;=$FK$5+$FK$4),OR(EW34&gt;=($FL$5+$FL$4),H34="x"),EX34,EY34),"Yes!",""),IF(AND(FE34="Yes!",FD34="Yes!"),IF(AND((EU34+(EV34-($FK$5+$FK$4+$FK$3))&gt;=$FJ$5+$FJ$4+$FJ$3),(EV34&gt;=$FK$5+$FK$4+$FK$3),OR(EW34&gt;=($FL$5+$FL$4+$FL$3),H34="x"),EX34,EY34),"Yes!",""),""))),"x")</f>
        <v/>
      </c>
      <c r="FG34" s="52" t="str">
        <f t="shared" si="16"/>
        <v/>
      </c>
    </row>
    <row r="35" spans="1:163" ht="14.5">
      <c r="A35" s="9" t="s">
        <v>89</v>
      </c>
      <c r="B35" s="38" t="s">
        <v>58</v>
      </c>
      <c r="C35" s="89"/>
      <c r="D35" s="89"/>
      <c r="E35" s="89"/>
      <c r="F35" s="89"/>
      <c r="G35" s="90"/>
      <c r="H35" s="108" t="s">
        <v>43</v>
      </c>
      <c r="I35" s="227"/>
      <c r="J35" s="108" t="s">
        <v>43</v>
      </c>
      <c r="K35" s="108"/>
      <c r="L35" s="227" t="s">
        <v>43</v>
      </c>
      <c r="M35" s="227" t="s">
        <v>43</v>
      </c>
      <c r="N35" s="227"/>
      <c r="O35" s="227"/>
      <c r="P35" s="227"/>
      <c r="Q35" s="227"/>
      <c r="R35" s="227"/>
      <c r="S35" s="227"/>
      <c r="T35" s="227"/>
      <c r="U35" s="227"/>
      <c r="V35" s="227" t="s">
        <v>43</v>
      </c>
      <c r="W35" s="227"/>
      <c r="X35" s="227" t="s">
        <v>43</v>
      </c>
      <c r="Y35" s="227" t="s">
        <v>43</v>
      </c>
      <c r="Z35" s="227" t="s">
        <v>43</v>
      </c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109"/>
      <c r="AS35" s="109"/>
      <c r="AT35" s="227"/>
      <c r="AU35" s="109"/>
      <c r="AV35" s="227"/>
      <c r="AW35" s="227"/>
      <c r="AX35" s="109"/>
      <c r="AY35" s="109" t="s">
        <v>43</v>
      </c>
      <c r="AZ35" s="109"/>
      <c r="BA35" s="109"/>
      <c r="BB35" s="109"/>
      <c r="BC35" s="109"/>
      <c r="BD35" s="109"/>
      <c r="BE35" s="109"/>
      <c r="BF35" s="109"/>
      <c r="BG35" s="109" t="s">
        <v>43</v>
      </c>
      <c r="BH35" s="109"/>
      <c r="BI35" s="109"/>
      <c r="BJ35" s="109" t="s">
        <v>43</v>
      </c>
      <c r="BK35" s="109"/>
      <c r="BL35" s="109"/>
      <c r="BM35" s="109"/>
      <c r="BN35" s="109"/>
      <c r="BO35" s="109"/>
      <c r="BP35" s="109"/>
      <c r="BQ35" s="109"/>
      <c r="BR35" s="109"/>
      <c r="BS35" s="109"/>
      <c r="BT35" s="109" t="s">
        <v>43</v>
      </c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 t="s">
        <v>43</v>
      </c>
      <c r="CK35" s="109"/>
      <c r="CL35" s="109" t="s">
        <v>43</v>
      </c>
      <c r="CM35" s="109"/>
      <c r="CN35" s="109"/>
      <c r="CO35" s="109"/>
      <c r="CP35" s="109"/>
      <c r="CQ35" s="109" t="s">
        <v>43</v>
      </c>
      <c r="CR35" s="109"/>
      <c r="CS35" s="109"/>
      <c r="CT35" s="109"/>
      <c r="CU35" s="109"/>
      <c r="CV35" s="109" t="s">
        <v>43</v>
      </c>
      <c r="CW35" s="109"/>
      <c r="CX35" s="109" t="s">
        <v>43</v>
      </c>
      <c r="CY35" s="109"/>
      <c r="CZ35" s="109"/>
      <c r="DA35" s="109" t="s">
        <v>43</v>
      </c>
      <c r="DB35" s="109"/>
      <c r="DC35" s="109"/>
      <c r="DD35" s="109" t="s">
        <v>43</v>
      </c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77">
        <f t="shared" si="5"/>
        <v>24</v>
      </c>
      <c r="EU35" s="13">
        <f t="shared" si="6"/>
        <v>6</v>
      </c>
      <c r="EV35" s="13">
        <f t="shared" si="7"/>
        <v>0</v>
      </c>
      <c r="EW35" s="13">
        <f t="shared" si="8"/>
        <v>5</v>
      </c>
      <c r="EX35" s="13">
        <f t="shared" si="9"/>
        <v>0</v>
      </c>
      <c r="EY35" s="13">
        <f t="shared" si="10"/>
        <v>0</v>
      </c>
      <c r="EZ35" s="13">
        <f t="shared" si="11"/>
        <v>0</v>
      </c>
      <c r="FA35" s="21">
        <f t="shared" si="12"/>
        <v>1090</v>
      </c>
      <c r="FC35" s="44" t="str">
        <f t="shared" si="13"/>
        <v/>
      </c>
      <c r="FD35" s="51" t="str">
        <f t="shared" si="17"/>
        <v/>
      </c>
      <c r="FE35" s="51" t="str">
        <f t="shared" si="15"/>
        <v/>
      </c>
      <c r="FF35" s="51" t="str">
        <f>IF(ISBLANK(F35),IF(FE35="x",IF(AND(((EU35+(EV35-$FK$5))&gt;=$FJ$5),(EV35&gt;=$FK$5),OR(EW35&gt;=$FL$5,H35="x"),EY35),"Yes!",""),IF(AND(FE35="Yes!",FD35="x"),IF(AND(((EU35+(EV35-($FK31+#REF!)))&gt;=$FJ$5+$FJ$4),(EV35&gt;=$FK$5+$FK$4),OR(EW35&gt;=($FL$5+$FL$4),H35="x"),EX35,EY35),"Yes!",""),IF(AND(FE35="Yes!",FD35="Yes!"),IF(AND((EU35+(EV35-($FK$5+$FK$4+$FK$3))&gt;=$FJ$5+$FJ$4+$FJ$3),(EV35&gt;=$FK$5+$FK$4+$FK$3),OR(EW35&gt;=($FL$5+$FL$4+$FL$3),H35="x"),EX35,EY35),"Yes!",""),""))),"x")</f>
        <v/>
      </c>
      <c r="FG35" s="52" t="str">
        <f t="shared" si="16"/>
        <v/>
      </c>
    </row>
    <row r="36" spans="1:163" ht="15.5">
      <c r="A36" s="5" t="s">
        <v>89</v>
      </c>
      <c r="B36" s="35" t="s">
        <v>90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 t="s">
        <v>43</v>
      </c>
      <c r="N36" s="227"/>
      <c r="O36" s="227"/>
      <c r="P36" s="227"/>
      <c r="Q36" s="227"/>
      <c r="R36" s="227"/>
      <c r="S36" s="227"/>
      <c r="T36" s="227"/>
      <c r="U36" s="227"/>
      <c r="V36" s="227" t="s">
        <v>43</v>
      </c>
      <c r="W36" s="227"/>
      <c r="X36" s="227" t="s">
        <v>43</v>
      </c>
      <c r="Y36" s="227"/>
      <c r="Z36" s="227" t="s">
        <v>43</v>
      </c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109"/>
      <c r="AS36" s="109"/>
      <c r="AT36" s="227"/>
      <c r="AU36" s="109"/>
      <c r="AV36" s="227"/>
      <c r="AW36" s="227"/>
      <c r="AX36" s="109"/>
      <c r="AY36" s="109" t="s">
        <v>43</v>
      </c>
      <c r="AZ36" s="112"/>
      <c r="BA36" s="112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10"/>
      <c r="BO36" s="112"/>
      <c r="BP36" s="112"/>
      <c r="BQ36" s="112"/>
      <c r="BR36" s="112"/>
      <c r="BS36" s="109"/>
      <c r="BT36" s="109" t="s">
        <v>43</v>
      </c>
      <c r="BU36" s="113"/>
      <c r="BV36" s="113"/>
      <c r="BW36" s="109"/>
      <c r="BX36" s="112"/>
      <c r="BY36" s="112"/>
      <c r="BZ36" s="109"/>
      <c r="CA36" s="112"/>
      <c r="CB36" s="112"/>
      <c r="CC36" s="109"/>
      <c r="CD36" s="112"/>
      <c r="CE36" s="112"/>
      <c r="CF36" s="109"/>
      <c r="CG36" s="109"/>
      <c r="CH36" s="112"/>
      <c r="CI36" s="109"/>
      <c r="CJ36" s="109"/>
      <c r="CK36" s="109"/>
      <c r="CL36" s="109"/>
      <c r="CM36" s="109"/>
      <c r="CN36" s="112"/>
      <c r="CO36" s="112"/>
      <c r="CP36" s="109"/>
      <c r="CQ36" s="112" t="s">
        <v>43</v>
      </c>
      <c r="CR36" s="109"/>
      <c r="CS36" s="112"/>
      <c r="CT36" s="109"/>
      <c r="CU36" s="109"/>
      <c r="CV36" s="109"/>
      <c r="CW36" s="109"/>
      <c r="CX36" s="109" t="s">
        <v>43</v>
      </c>
      <c r="CY36" s="109"/>
      <c r="CZ36" s="109"/>
      <c r="DA36" s="109" t="s">
        <v>43</v>
      </c>
      <c r="DB36" s="109"/>
      <c r="DC36" s="109"/>
      <c r="DD36" s="109"/>
      <c r="DE36" s="109"/>
      <c r="DF36" s="112"/>
      <c r="DG36" s="109"/>
      <c r="DH36" s="112"/>
      <c r="DI36" s="109"/>
      <c r="DJ36" s="109"/>
      <c r="DK36" s="109"/>
      <c r="DL36" s="109"/>
      <c r="DM36" s="109"/>
      <c r="DN36" s="109"/>
      <c r="DO36" s="109"/>
      <c r="DP36" s="112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47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12"/>
      <c r="EP36" s="109"/>
      <c r="EQ36" s="109"/>
      <c r="ER36" s="109"/>
      <c r="ES36" s="109"/>
      <c r="ET36" s="77">
        <f t="shared" si="5"/>
        <v>10</v>
      </c>
      <c r="EU36" s="13">
        <f t="shared" si="6"/>
        <v>1</v>
      </c>
      <c r="EV36" s="13">
        <f t="shared" si="7"/>
        <v>0</v>
      </c>
      <c r="EW36" s="13">
        <f t="shared" si="8"/>
        <v>4</v>
      </c>
      <c r="EX36" s="13">
        <f t="shared" si="9"/>
        <v>0</v>
      </c>
      <c r="EY36" s="13">
        <f t="shared" si="10"/>
        <v>0</v>
      </c>
      <c r="EZ36" s="13">
        <f t="shared" si="11"/>
        <v>0</v>
      </c>
      <c r="FA36" s="21">
        <f t="shared" si="12"/>
        <v>292</v>
      </c>
      <c r="FC36" s="44" t="str">
        <f t="shared" si="13"/>
        <v/>
      </c>
      <c r="FD36" s="51" t="str">
        <f t="shared" si="17"/>
        <v/>
      </c>
      <c r="FE36" s="51" t="str">
        <f t="shared" si="15"/>
        <v/>
      </c>
      <c r="FF36" s="51" t="str">
        <f>IF(ISBLANK(F36),IF(FE36="x",IF(AND(((EU36+(EV36-$FK$5))&gt;=$FJ$5),(EV36&gt;=$FK$5),OR(EW36&gt;=$FL$5,H36="x"),EY36),"Yes!",""),IF(AND(FE36="Yes!",FD36="x"),IF(AND(((EU36+(EV36-(#REF!+#REF!)))&gt;=$FJ$5+$FJ$4),(EV36&gt;=$FK$5+$FK$4),OR(EW36&gt;=($FL$5+$FL$4),H36="x"),EX36,EY36),"Yes!",""),IF(AND(FE36="Yes!",FD36="Yes!"),IF(AND((EU36+(EV36-($FK$5+$FK$4+$FK$3))&gt;=$FJ$5+$FJ$4+$FJ$3),(EV36&gt;=$FK$5+$FK$4+$FK$3),OR(EW36&gt;=($FL$5+$FL$4+$FL$3),H36="x"),EX36,EY36),"Yes!",""),""))),"x")</f>
        <v/>
      </c>
      <c r="FG36" s="52" t="str">
        <f t="shared" si="16"/>
        <v/>
      </c>
    </row>
    <row r="37" spans="1:163" ht="14.5">
      <c r="A37" s="9" t="s">
        <v>91</v>
      </c>
      <c r="B37" s="38" t="s">
        <v>92</v>
      </c>
      <c r="C37" s="89"/>
      <c r="D37" s="89"/>
      <c r="E37" s="89"/>
      <c r="F37" s="89"/>
      <c r="G37" s="90"/>
      <c r="H37" s="108"/>
      <c r="I37" s="227"/>
      <c r="J37" s="108"/>
      <c r="K37" s="108"/>
      <c r="L37" s="227"/>
      <c r="M37" s="227"/>
      <c r="N37" s="227" t="s">
        <v>43</v>
      </c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109"/>
      <c r="AS37" s="109"/>
      <c r="AT37" s="227"/>
      <c r="AU37" s="109"/>
      <c r="AV37" s="227"/>
      <c r="AW37" s="227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77">
        <f t="shared" si="5"/>
        <v>2</v>
      </c>
      <c r="EU37" s="13">
        <f t="shared" si="6"/>
        <v>1</v>
      </c>
      <c r="EV37" s="13">
        <f t="shared" si="7"/>
        <v>0</v>
      </c>
      <c r="EW37" s="13">
        <f t="shared" si="8"/>
        <v>0</v>
      </c>
      <c r="EX37" s="13">
        <f t="shared" si="9"/>
        <v>0</v>
      </c>
      <c r="EY37" s="13">
        <f t="shared" si="10"/>
        <v>0</v>
      </c>
      <c r="EZ37" s="13">
        <f t="shared" si="11"/>
        <v>0</v>
      </c>
      <c r="FA37" s="21">
        <f t="shared" si="12"/>
        <v>41</v>
      </c>
      <c r="FC37" s="44" t="str">
        <f t="shared" si="13"/>
        <v/>
      </c>
      <c r="FD37" s="51" t="str">
        <f t="shared" si="17"/>
        <v/>
      </c>
      <c r="FE37" s="51" t="str">
        <f t="shared" si="15"/>
        <v/>
      </c>
      <c r="FF37" s="51" t="str">
        <f>IF(ISBLANK(F37),IF(FE37="x",IF(AND(((EU37+(EV37-$FK$5))&gt;=$FJ$5),(EV37&gt;=$FK$5),OR(EW37&gt;=$FL$5,H37="x"),EY37),"Yes!",""),IF(AND(FE37="Yes!",FD37="x"),IF(AND(((EU37+(EV37-(#REF!+$FK33)))&gt;=$FJ$5+$FJ$4),(EV37&gt;=$FK$5+$FK$4),OR(EW37&gt;=($FL$5+$FL$4),H37="x"),EX37,EY37),"Yes!",""),IF(AND(FE37="Yes!",FD37="Yes!"),IF(AND((EU37+(EV37-($FK$5+$FK$4+$FK$3))&gt;=$FJ$5+$FJ$4+$FJ$3),(EV37&gt;=$FK$5+$FK$4+$FK$3),OR(EW37&gt;=($FL$5+$FL$4+$FL$3),H37="x"),EX37,EY37),"Yes!",""),""))),"x")</f>
        <v/>
      </c>
      <c r="FG37" s="52" t="str">
        <f t="shared" si="16"/>
        <v/>
      </c>
    </row>
    <row r="38" spans="1:163" ht="15.5">
      <c r="A38" s="5" t="s">
        <v>93</v>
      </c>
      <c r="B38" s="35" t="s">
        <v>94</v>
      </c>
      <c r="C38" s="85"/>
      <c r="D38" s="85"/>
      <c r="E38" s="85"/>
      <c r="F38" s="85"/>
      <c r="G38" s="86"/>
      <c r="H38" s="108"/>
      <c r="I38" s="227"/>
      <c r="J38" s="108"/>
      <c r="K38" s="108"/>
      <c r="L38" s="227"/>
      <c r="M38" s="227" t="s">
        <v>43</v>
      </c>
      <c r="N38" s="227"/>
      <c r="O38" s="227"/>
      <c r="P38" s="227"/>
      <c r="Q38" s="227"/>
      <c r="R38" s="227"/>
      <c r="S38" s="227"/>
      <c r="T38" s="227"/>
      <c r="U38" s="227"/>
      <c r="V38" s="227" t="s">
        <v>43</v>
      </c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109"/>
      <c r="AS38" s="109"/>
      <c r="AT38" s="227"/>
      <c r="AU38" s="109"/>
      <c r="AV38" s="227"/>
      <c r="AW38" s="227"/>
      <c r="AX38" s="109"/>
      <c r="AY38" s="109"/>
      <c r="AZ38" s="112" t="s">
        <v>43</v>
      </c>
      <c r="BA38" s="112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10"/>
      <c r="BO38" s="112" t="s">
        <v>43</v>
      </c>
      <c r="BP38" s="112"/>
      <c r="BQ38" s="112"/>
      <c r="BR38" s="112"/>
      <c r="BS38" s="109"/>
      <c r="BT38" s="109"/>
      <c r="BU38" s="113"/>
      <c r="BV38" s="113"/>
      <c r="BW38" s="109"/>
      <c r="BX38" s="112"/>
      <c r="BY38" s="112"/>
      <c r="BZ38" s="109"/>
      <c r="CA38" s="112"/>
      <c r="CB38" s="112"/>
      <c r="CC38" s="109" t="s">
        <v>43</v>
      </c>
      <c r="CD38" s="112"/>
      <c r="CE38" s="112"/>
      <c r="CF38" s="109"/>
      <c r="CG38" s="109"/>
      <c r="CH38" s="112"/>
      <c r="CI38" s="109"/>
      <c r="CJ38" s="109"/>
      <c r="CK38" s="109"/>
      <c r="CL38" s="109"/>
      <c r="CM38" s="109"/>
      <c r="CN38" s="112"/>
      <c r="CO38" s="112"/>
      <c r="CP38" s="109"/>
      <c r="CQ38" s="112" t="s">
        <v>43</v>
      </c>
      <c r="CR38" s="109"/>
      <c r="CS38" s="112"/>
      <c r="CT38" s="109"/>
      <c r="CU38" s="109"/>
      <c r="CV38" s="109"/>
      <c r="CW38" s="109"/>
      <c r="CX38" s="109"/>
      <c r="CY38" s="109"/>
      <c r="CZ38" s="109"/>
      <c r="DA38" s="109"/>
      <c r="DB38" s="109" t="s">
        <v>43</v>
      </c>
      <c r="DC38" s="109"/>
      <c r="DD38" s="109"/>
      <c r="DE38" s="109"/>
      <c r="DF38" s="112"/>
      <c r="DG38" s="109"/>
      <c r="DH38" s="112"/>
      <c r="DI38" s="109"/>
      <c r="DJ38" s="109"/>
      <c r="DK38" s="109"/>
      <c r="DL38" s="109"/>
      <c r="DM38" s="109"/>
      <c r="DN38" s="109"/>
      <c r="DO38" s="109"/>
      <c r="DP38" s="112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47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12"/>
      <c r="EP38" s="109"/>
      <c r="EQ38" s="109"/>
      <c r="ER38" s="109"/>
      <c r="ES38" s="109"/>
      <c r="ET38" s="77">
        <f t="shared" ref="ET38:ET70" si="18">SUMIF(H38:ES38,"x",$H$2:$ES$2)</f>
        <v>11</v>
      </c>
      <c r="EU38" s="13">
        <f t="shared" ref="EU38:EU70" si="19">COUNTIFS(H38:ES38,"x",H$4:ES$4,"d")</f>
        <v>2</v>
      </c>
      <c r="EV38" s="13">
        <f t="shared" ref="EV38:EV70" si="20">COUNTIFS(H38:ES38,"x",H$4:ES$4,"w")</f>
        <v>2</v>
      </c>
      <c r="EW38" s="13">
        <f t="shared" ref="EW38:EW70" si="21">COUNTIFS(H38:ES38,"x",H$4:ES$4,"v")</f>
        <v>1</v>
      </c>
      <c r="EX38" s="13">
        <f t="shared" ref="EX38:EX70" si="22">COUNTIFS(H38:ES38,"x",H$4:ES$4,"s")</f>
        <v>0</v>
      </c>
      <c r="EY38" s="13">
        <f t="shared" ref="EY38:EY70" si="23">COUNTIFS(H38:ES38,"x",H$4:ES$4,"m")</f>
        <v>0</v>
      </c>
      <c r="EZ38" s="13">
        <f t="shared" ref="EZ38:EZ70" si="24">COUNTIFS(H38:ES38,"x",H$4:ES$4,"r")</f>
        <v>0</v>
      </c>
      <c r="FA38" s="21">
        <f t="shared" ref="FA38:FA70" si="25">SUMIF(H38:ES38,"x",$H$3:$ES$3)</f>
        <v>1865</v>
      </c>
      <c r="FC38" s="44" t="str">
        <f t="shared" ref="FC38:FC70" si="26">IF(ISBLANK(C38),IF(AND((EU38+EV38)&gt;=($FJ$2+$FK$2),OR(EW38&gt;=$FL$2,H38="x")),"Yes!",""),"x")</f>
        <v/>
      </c>
      <c r="FD38" s="51" t="str">
        <f t="shared" si="17"/>
        <v/>
      </c>
      <c r="FE38" s="51" t="str">
        <f t="shared" ref="FE38:FE70" si="27">IF(ISBLANK(E38),IF(FD38="x",IF(AND((EU38+(EV38-$FK$4)&gt;=$FJ$4),(EV38&gt;=$FK$4),OR(EW38&gt;=$FL$4,H38="x"),OR(EX38,EY38)),"Yes!",""),IF(AND(FD38="Yes!",FC38="x"),IF(AND((EU38+(EV38-($FK$4+$FK$3))&gt;=$FJ$3+$FJ$4),(EV38&gt;=$FK$4),OR(EW38&gt;=($FL$3+$FL$4),H38="x"),OR(EX38,EY38)),"Yes!",""),IF(AND(FD38="Yes!",FC38="Yes!"),IF(AND((EU38+(EV38-($FK$4+$FK$3+$FK$2))&gt;=$FJ$2+$FJ$3+$FJ$4),(EV38&gt;=$FK$2+$FK$3+$FK$4),OR(EW38&gt;=($FL$2+$FL$3+$FL$4),H38="x"),OR(EX38,EY38)),"Yes!",""),""))),"x")</f>
        <v/>
      </c>
      <c r="FF38" s="51" t="str">
        <f>IF(ISBLANK(F38),IF(FE38="x",IF(AND(((EU38+(EV38-$FK$5))&gt;=$FJ$5),(EV38&gt;=$FK$5),OR(EW38&gt;=$FL$5,H38="x"),EY38),"Yes!",""),IF(AND(FE38="Yes!",FD38="x"),IF(AND(((EU38+(EV38-(#REF!+#REF!)))&gt;=$FJ$5+$FJ$4),(EV38&gt;=$FK$5+$FK$4),OR(EW38&gt;=($FL$5+$FL$4),H38="x"),EX38,EY38),"Yes!",""),IF(AND(FE38="Yes!",FD38="Yes!"),IF(AND((EU38+(EV38-($FK$5+$FK$4+$FK$3))&gt;=$FJ$5+$FJ$4+$FJ$3),(EV38&gt;=$FK$5+$FK$4+$FK$3),OR(EW38&gt;=($FL$5+$FL$4+$FL$3),H38="x"),EX38,EY38),"Yes!",""),""))),"x")</f>
        <v/>
      </c>
      <c r="FG38" s="52" t="str">
        <f t="shared" ref="FG38:FG70" si="28">IF(ISBLANK(G38),IF(FF38="x",IF(AND((EU38+(EV38-$FK$6)&gt;=$FJ$6),(EV38&gt;=$FK$6),OR(EW38&gt;=$FL$6,H38="x"),EZ38),"Yes!",""),IF(AND(FF38="Yes!",FE38="x"),IF(AND((EU38+(EV38-($FJ$6+$FJ$5))&gt;=$FJ$6+$FJ$5),(EV38&gt;=$FK$6+$FK$5),OR(EW38&gt;=($FL$6+$FL$5),H38="x"),EY38,EZ38),"Yes!",""),IF(AND(FF38="Yes!",FE38="Yes!"),IF(AND((EU38+(EV38-($FJ$6+$FJ$5+$FJ$4))&gt;=$FJ$6+$FJ$5+$FJ$4),(EV38&gt;=$FK$6+$FK$5+$FK$4),OR(EW38&gt;=($FL$6+$FL$5+$FL$4),H38="x"),EY38,EZ38),"Yes!",""),""))),"x")</f>
        <v/>
      </c>
    </row>
    <row r="39" spans="1:163" ht="15.5">
      <c r="A39" s="5" t="s">
        <v>95</v>
      </c>
      <c r="B39" s="35" t="s">
        <v>96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109"/>
      <c r="AS39" s="109"/>
      <c r="AT39" s="227"/>
      <c r="AU39" s="109"/>
      <c r="AV39" s="227"/>
      <c r="AW39" s="227"/>
      <c r="AX39" s="109"/>
      <c r="AY39" s="109"/>
      <c r="AZ39" s="112"/>
      <c r="BA39" s="112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10"/>
      <c r="BO39" s="112"/>
      <c r="BP39" s="112"/>
      <c r="BQ39" s="112"/>
      <c r="BR39" s="112"/>
      <c r="BS39" s="109"/>
      <c r="BT39" s="109"/>
      <c r="BU39" s="113"/>
      <c r="BV39" s="113"/>
      <c r="BW39" s="109"/>
      <c r="BX39" s="112"/>
      <c r="BY39" s="112"/>
      <c r="BZ39" s="109"/>
      <c r="CA39" s="112"/>
      <c r="CB39" s="112"/>
      <c r="CC39" s="109"/>
      <c r="CD39" s="112"/>
      <c r="CE39" s="112"/>
      <c r="CF39" s="109"/>
      <c r="CG39" s="109"/>
      <c r="CH39" s="112"/>
      <c r="CI39" s="109"/>
      <c r="CJ39" s="109"/>
      <c r="CK39" s="109"/>
      <c r="CL39" s="109"/>
      <c r="CM39" s="109"/>
      <c r="CN39" s="112"/>
      <c r="CO39" s="112"/>
      <c r="CP39" s="109"/>
      <c r="CQ39" s="112"/>
      <c r="CR39" s="109"/>
      <c r="CS39" s="112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12"/>
      <c r="DG39" s="109"/>
      <c r="DH39" s="112"/>
      <c r="DI39" s="109"/>
      <c r="DJ39" s="109"/>
      <c r="DK39" s="109"/>
      <c r="DL39" s="109"/>
      <c r="DM39" s="109"/>
      <c r="DN39" s="109"/>
      <c r="DO39" s="109"/>
      <c r="DP39" s="112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47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12"/>
      <c r="EP39" s="109"/>
      <c r="EQ39" s="109"/>
      <c r="ER39" s="109"/>
      <c r="ES39" s="109"/>
      <c r="ET39" s="77">
        <f t="shared" si="18"/>
        <v>0</v>
      </c>
      <c r="EU39" s="13">
        <f t="shared" si="19"/>
        <v>0</v>
      </c>
      <c r="EV39" s="13">
        <f t="shared" si="20"/>
        <v>0</v>
      </c>
      <c r="EW39" s="13">
        <f t="shared" si="21"/>
        <v>0</v>
      </c>
      <c r="EX39" s="13">
        <f t="shared" si="22"/>
        <v>0</v>
      </c>
      <c r="EY39" s="13">
        <f t="shared" si="23"/>
        <v>0</v>
      </c>
      <c r="EZ39" s="13">
        <f t="shared" si="24"/>
        <v>0</v>
      </c>
      <c r="FA39" s="21">
        <f t="shared" si="25"/>
        <v>0</v>
      </c>
      <c r="FC39" s="44" t="str">
        <f t="shared" si="26"/>
        <v/>
      </c>
      <c r="FD39" s="51" t="str">
        <f t="shared" si="17"/>
        <v/>
      </c>
      <c r="FE39" s="51" t="str">
        <f t="shared" si="27"/>
        <v/>
      </c>
      <c r="FF39" s="51" t="str">
        <f>IF(ISBLANK(F39),IF(FE39="x",IF(AND(((EU39+(EV39-$FK$5))&gt;=$FJ$5),(EV39&gt;=$FK$5),OR(EW39&gt;=$FL$5,H39="x"),EY39),"Yes!",""),IF(AND(FE39="Yes!",FD39="x"),IF(AND(((EU39+(EV39-($FK35+#REF!)))&gt;=$FJ$5+$FJ$4),(EV39&gt;=$FK$5+$FK$4),OR(EW39&gt;=($FL$5+$FL$4),H39="x"),EX39,EY39),"Yes!",""),IF(AND(FE39="Yes!",FD39="Yes!"),IF(AND((EU39+(EV39-($FK$5+$FK$4+$FK$3))&gt;=$FJ$5+$FJ$4+$FJ$3),(EV39&gt;=$FK$5+$FK$4+$FK$3),OR(EW39&gt;=($FL$5+$FL$4+$FL$3),H39="x"),EX39,EY39),"Yes!",""),""))),"x")</f>
        <v/>
      </c>
      <c r="FG39" s="52" t="str">
        <f t="shared" si="28"/>
        <v/>
      </c>
    </row>
    <row r="40" spans="1:163" ht="14.5">
      <c r="A40" s="5" t="s">
        <v>97</v>
      </c>
      <c r="B40" s="35" t="s">
        <v>98</v>
      </c>
      <c r="C40" s="85" t="s">
        <v>43</v>
      </c>
      <c r="D40" s="85" t="s">
        <v>43</v>
      </c>
      <c r="E40" s="85" t="s">
        <v>43</v>
      </c>
      <c r="F40" s="85" t="s">
        <v>43</v>
      </c>
      <c r="G40" s="86" t="s">
        <v>43</v>
      </c>
      <c r="H40" s="108"/>
      <c r="I40" s="227"/>
      <c r="J40" s="108"/>
      <c r="K40" s="108"/>
      <c r="L40" s="227"/>
      <c r="M40" s="227" t="s">
        <v>43</v>
      </c>
      <c r="N40" s="227"/>
      <c r="O40" s="227"/>
      <c r="P40" s="227" t="s">
        <v>43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54"/>
      <c r="AB40" s="227"/>
      <c r="AC40" s="227"/>
      <c r="AD40" s="227"/>
      <c r="AE40" s="227"/>
      <c r="AF40" s="227"/>
      <c r="AG40" s="227"/>
      <c r="AH40" s="227" t="s">
        <v>43</v>
      </c>
      <c r="AI40" s="227"/>
      <c r="AJ40" s="227"/>
      <c r="AK40" s="227"/>
      <c r="AL40" s="227"/>
      <c r="AM40" s="227" t="s">
        <v>43</v>
      </c>
      <c r="AN40" s="227"/>
      <c r="AO40" s="227"/>
      <c r="AP40" s="227"/>
      <c r="AQ40" s="227"/>
      <c r="AR40" s="109"/>
      <c r="AS40" s="109"/>
      <c r="AT40" s="227"/>
      <c r="AU40" s="109"/>
      <c r="AV40" s="227"/>
      <c r="AW40" s="227"/>
      <c r="AX40" s="109"/>
      <c r="AY40" s="109"/>
      <c r="AZ40" s="109"/>
      <c r="BA40" s="109"/>
      <c r="BB40" s="109" t="s">
        <v>292</v>
      </c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 t="s">
        <v>43</v>
      </c>
      <c r="BO40" s="109"/>
      <c r="BP40" s="109"/>
      <c r="BQ40" s="109" t="s">
        <v>43</v>
      </c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12"/>
      <c r="CP40" s="109"/>
      <c r="CQ40" s="109"/>
      <c r="CR40" s="109"/>
      <c r="CS40" s="109"/>
      <c r="CT40" s="109"/>
      <c r="CU40" s="109"/>
      <c r="CV40" s="109"/>
      <c r="CW40" s="109"/>
      <c r="CX40" s="109" t="s">
        <v>43</v>
      </c>
      <c r="CY40" s="109" t="s">
        <v>43</v>
      </c>
      <c r="CZ40" s="109"/>
      <c r="DA40" s="109" t="s">
        <v>43</v>
      </c>
      <c r="DB40" s="109" t="s">
        <v>43</v>
      </c>
      <c r="DC40" s="109"/>
      <c r="DD40" s="109"/>
      <c r="DE40" s="109"/>
      <c r="DF40" s="112"/>
      <c r="DG40" s="109"/>
      <c r="DH40" s="112"/>
      <c r="DI40" s="109"/>
      <c r="DJ40" s="109"/>
      <c r="DK40" s="109"/>
      <c r="DL40" s="109"/>
      <c r="DM40" s="109"/>
      <c r="DN40" s="109"/>
      <c r="DO40" s="109"/>
      <c r="DP40" s="112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47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12"/>
      <c r="EP40" s="109"/>
      <c r="EQ40" s="109"/>
      <c r="ER40" s="109"/>
      <c r="ES40" s="109"/>
      <c r="ET40" s="77">
        <f t="shared" si="18"/>
        <v>17</v>
      </c>
      <c r="EU40" s="13">
        <f t="shared" si="19"/>
        <v>5</v>
      </c>
      <c r="EV40" s="13">
        <f t="shared" si="20"/>
        <v>1</v>
      </c>
      <c r="EW40" s="13">
        <f t="shared" si="21"/>
        <v>2</v>
      </c>
      <c r="EX40" s="13">
        <f t="shared" si="22"/>
        <v>0</v>
      </c>
      <c r="EY40" s="13">
        <f t="shared" si="23"/>
        <v>0</v>
      </c>
      <c r="EZ40" s="13">
        <f t="shared" si="24"/>
        <v>0</v>
      </c>
      <c r="FA40" s="21">
        <f t="shared" si="25"/>
        <v>654</v>
      </c>
      <c r="FC40" s="139" t="str">
        <f t="shared" si="26"/>
        <v>x</v>
      </c>
      <c r="FD40" s="140" t="str">
        <f t="shared" si="17"/>
        <v>x</v>
      </c>
      <c r="FE40" s="140" t="str">
        <f t="shared" si="27"/>
        <v>x</v>
      </c>
      <c r="FF40" s="140" t="str">
        <f>IF(ISBLANK(F40),IF(FE40="x",IF(AND(((EU40+(EV40-$FK$5))&gt;=$FJ$5),(EV40&gt;=$FK$5),OR(EW40&gt;=$FL$5,H40="x"),EY40),"Yes!",""),IF(AND(FE40="Yes!",FD40="x"),IF(AND(((EU40+(EV40-(#REF!+#REF!)))&gt;=$FJ$5+$FJ$4),(EV40&gt;=$FK$5+$FK$4),OR(EW40&gt;=($FL$5+$FL$4),H40="x"),EX40,EY40),"Yes!",""),IF(AND(FE40="Yes!",FD40="Yes!"),IF(AND((EU40+(EV40-($FK$5+$FK$4+$FK$3))&gt;=$FJ$5+$FJ$4+$FJ$3),(EV40&gt;=$FK$5+$FK$4+$FK$3),OR(EW40&gt;=($FL$5+$FL$4+$FL$3),H40="x"),EX40,EY40),"Yes!",""),""))),"x")</f>
        <v>x</v>
      </c>
      <c r="FG40" s="182" t="str">
        <f t="shared" si="28"/>
        <v>x</v>
      </c>
    </row>
    <row r="41" spans="1:163" ht="14.5">
      <c r="A41" s="5" t="s">
        <v>97</v>
      </c>
      <c r="B41" s="35" t="s">
        <v>99</v>
      </c>
      <c r="C41" s="85" t="s">
        <v>43</v>
      </c>
      <c r="D41" s="85" t="s">
        <v>43</v>
      </c>
      <c r="E41" s="85" t="s">
        <v>43</v>
      </c>
      <c r="F41" s="85"/>
      <c r="G41" s="86"/>
      <c r="H41" s="108"/>
      <c r="I41" s="227"/>
      <c r="J41" s="108"/>
      <c r="K41" s="108"/>
      <c r="L41" s="227"/>
      <c r="M41" s="227" t="s">
        <v>43</v>
      </c>
      <c r="N41" s="227"/>
      <c r="O41" s="227"/>
      <c r="P41" s="227" t="s">
        <v>43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 t="s">
        <v>43</v>
      </c>
      <c r="AI41" s="227"/>
      <c r="AJ41" s="227"/>
      <c r="AK41" s="227"/>
      <c r="AL41" s="227"/>
      <c r="AM41" s="227"/>
      <c r="AN41" s="227"/>
      <c r="AO41" s="227"/>
      <c r="AP41" s="227"/>
      <c r="AQ41" s="227"/>
      <c r="AR41" s="109"/>
      <c r="AS41" s="109"/>
      <c r="AT41" s="227"/>
      <c r="AU41" s="109"/>
      <c r="AV41" s="227"/>
      <c r="AW41" s="227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 t="s">
        <v>43</v>
      </c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14"/>
      <c r="CP41" s="109"/>
      <c r="CQ41" s="109"/>
      <c r="CR41" s="109"/>
      <c r="CS41" s="109"/>
      <c r="CT41" s="109"/>
      <c r="CU41" s="109"/>
      <c r="CV41" s="109"/>
      <c r="CW41" s="109"/>
      <c r="CX41" s="109" t="s">
        <v>43</v>
      </c>
      <c r="CY41" s="109" t="s">
        <v>43</v>
      </c>
      <c r="CZ41" s="109"/>
      <c r="DA41" s="109" t="s">
        <v>43</v>
      </c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12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47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77">
        <f t="shared" si="18"/>
        <v>11</v>
      </c>
      <c r="EU41" s="13">
        <f t="shared" si="19"/>
        <v>2</v>
      </c>
      <c r="EV41" s="13">
        <f t="shared" si="20"/>
        <v>1</v>
      </c>
      <c r="EW41" s="13">
        <f t="shared" si="21"/>
        <v>2</v>
      </c>
      <c r="EX41" s="13">
        <f t="shared" si="22"/>
        <v>0</v>
      </c>
      <c r="EY41" s="13">
        <f t="shared" si="23"/>
        <v>0</v>
      </c>
      <c r="EZ41" s="13">
        <f t="shared" si="24"/>
        <v>0</v>
      </c>
      <c r="FA41" s="21">
        <f t="shared" si="25"/>
        <v>310</v>
      </c>
      <c r="FC41" s="139" t="str">
        <f t="shared" si="26"/>
        <v>x</v>
      </c>
      <c r="FD41" s="140" t="str">
        <f t="shared" si="17"/>
        <v>x</v>
      </c>
      <c r="FE41" s="140" t="str">
        <f t="shared" si="27"/>
        <v>x</v>
      </c>
      <c r="FF41" s="51" t="str">
        <f>IF(ISBLANK(F41),IF(FE41="x",IF(AND(((EU41+(EV41-$FK$5))&gt;=$FJ$5),(EV41&gt;=$FK$5),OR(EW41&gt;=$FL$5,H41="x"),EY41),"Yes!",""),IF(AND(FE41="Yes!",FD41="x"),IF(AND(((EU41+(EV41-(#REF!+$FK39)))&gt;=$FJ$5+$FJ$4),(EV41&gt;=$FK$5+$FK$4),OR(EW41&gt;=($FL$5+$FL$4),H41="x"),EX41,EY41),"Yes!",""),IF(AND(FE41="Yes!",FD41="Yes!"),IF(AND((EU41+(EV41-($FK$5+$FK$4+$FK$3))&gt;=$FJ$5+$FJ$4+$FJ$3),(EV41&gt;=$FK$5+$FK$4+$FK$3),OR(EW41&gt;=($FL$5+$FL$4+$FL$3),H41="x"),EX41,EY41),"Yes!",""),""))),"x")</f>
        <v/>
      </c>
      <c r="FG41" s="52" t="str">
        <f t="shared" si="28"/>
        <v/>
      </c>
    </row>
    <row r="42" spans="1:163" ht="15.5">
      <c r="A42" s="5" t="s">
        <v>100</v>
      </c>
      <c r="B42" s="35" t="s">
        <v>94</v>
      </c>
      <c r="C42" s="85" t="s">
        <v>43</v>
      </c>
      <c r="D42" s="85" t="s">
        <v>43</v>
      </c>
      <c r="E42" s="85" t="s">
        <v>43</v>
      </c>
      <c r="F42" s="85"/>
      <c r="G42" s="86"/>
      <c r="H42" s="108" t="s">
        <v>43</v>
      </c>
      <c r="I42" s="227"/>
      <c r="J42" s="108"/>
      <c r="K42" s="108"/>
      <c r="L42" s="227"/>
      <c r="M42" s="227" t="s">
        <v>43</v>
      </c>
      <c r="N42" s="227"/>
      <c r="O42" s="227"/>
      <c r="P42" s="227" t="s">
        <v>43</v>
      </c>
      <c r="Q42" s="227"/>
      <c r="R42" s="227"/>
      <c r="S42" s="227"/>
      <c r="T42" s="227"/>
      <c r="U42" s="227"/>
      <c r="V42" s="227" t="s">
        <v>43</v>
      </c>
      <c r="W42" s="227"/>
      <c r="X42" s="227"/>
      <c r="Y42" s="227"/>
      <c r="Z42" s="227" t="s">
        <v>43</v>
      </c>
      <c r="AA42" s="227" t="s">
        <v>43</v>
      </c>
      <c r="AB42" s="227"/>
      <c r="AC42" s="227"/>
      <c r="AD42" s="227" t="s">
        <v>43</v>
      </c>
      <c r="AE42" s="227"/>
      <c r="AF42" s="227" t="s">
        <v>43</v>
      </c>
      <c r="AG42" s="227"/>
      <c r="AH42" s="227" t="s">
        <v>43</v>
      </c>
      <c r="AI42" s="227"/>
      <c r="AJ42" s="227"/>
      <c r="AK42" s="227"/>
      <c r="AL42" s="227"/>
      <c r="AM42" s="227"/>
      <c r="AN42" s="227"/>
      <c r="AO42" s="227"/>
      <c r="AP42" s="227" t="s">
        <v>43</v>
      </c>
      <c r="AQ42" s="227"/>
      <c r="AR42" s="109"/>
      <c r="AS42" s="109"/>
      <c r="AT42" s="227"/>
      <c r="AU42" s="109"/>
      <c r="AV42" s="227" t="s">
        <v>43</v>
      </c>
      <c r="AW42" s="227"/>
      <c r="AX42" s="109"/>
      <c r="AY42" s="109"/>
      <c r="AZ42" s="112"/>
      <c r="BA42" s="112"/>
      <c r="BB42" s="109"/>
      <c r="BC42" s="109"/>
      <c r="BD42" s="109"/>
      <c r="BE42" s="109"/>
      <c r="BF42" s="109"/>
      <c r="BG42" s="109" t="s">
        <v>43</v>
      </c>
      <c r="BH42" s="109"/>
      <c r="BI42" s="109"/>
      <c r="BJ42" s="109"/>
      <c r="BK42" s="109"/>
      <c r="BL42" s="109"/>
      <c r="BM42" s="109"/>
      <c r="BN42" s="110"/>
      <c r="BO42" s="112"/>
      <c r="BP42" s="112"/>
      <c r="BQ42" s="112"/>
      <c r="BR42" s="112"/>
      <c r="BS42" s="109"/>
      <c r="BT42" s="109" t="s">
        <v>43</v>
      </c>
      <c r="BU42" s="113"/>
      <c r="BV42" s="113"/>
      <c r="BW42" s="109"/>
      <c r="BX42" s="112"/>
      <c r="BY42" s="112"/>
      <c r="BZ42" s="109"/>
      <c r="CA42" s="112"/>
      <c r="CB42" s="112"/>
      <c r="CC42" s="109"/>
      <c r="CD42" s="112"/>
      <c r="CE42" s="112"/>
      <c r="CF42" s="109"/>
      <c r="CG42" s="109"/>
      <c r="CH42" s="112"/>
      <c r="CI42" s="109"/>
      <c r="CJ42" s="109"/>
      <c r="CK42" s="109"/>
      <c r="CL42" s="109" t="s">
        <v>43</v>
      </c>
      <c r="CM42" s="109"/>
      <c r="CN42" s="112"/>
      <c r="CO42" s="112"/>
      <c r="CP42" s="109"/>
      <c r="CQ42" s="112"/>
      <c r="CR42" s="109"/>
      <c r="CS42" s="112"/>
      <c r="CT42" s="109"/>
      <c r="CU42" s="109"/>
      <c r="CV42" s="109"/>
      <c r="CW42" s="109"/>
      <c r="CX42" s="109" t="s">
        <v>43</v>
      </c>
      <c r="CY42" s="109" t="s">
        <v>43</v>
      </c>
      <c r="CZ42" s="109"/>
      <c r="DA42" s="109" t="s">
        <v>43</v>
      </c>
      <c r="DB42" s="109"/>
      <c r="DC42" s="109"/>
      <c r="DD42" s="109"/>
      <c r="DE42" s="109"/>
      <c r="DF42" s="112"/>
      <c r="DG42" s="109"/>
      <c r="DH42" s="112"/>
      <c r="DI42" s="109"/>
      <c r="DJ42" s="109"/>
      <c r="DK42" s="109"/>
      <c r="DL42" s="109"/>
      <c r="DM42" s="109"/>
      <c r="DN42" s="109"/>
      <c r="DO42" s="109"/>
      <c r="DP42" s="112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47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12"/>
      <c r="EP42" s="109"/>
      <c r="EQ42" s="109"/>
      <c r="ER42" s="109"/>
      <c r="ES42" s="109"/>
      <c r="ET42" s="77">
        <f t="shared" si="18"/>
        <v>22</v>
      </c>
      <c r="EU42" s="13">
        <f t="shared" si="19"/>
        <v>6</v>
      </c>
      <c r="EV42" s="13">
        <f t="shared" si="20"/>
        <v>0</v>
      </c>
      <c r="EW42" s="13">
        <f t="shared" si="21"/>
        <v>2</v>
      </c>
      <c r="EX42" s="13">
        <f t="shared" si="22"/>
        <v>0</v>
      </c>
      <c r="EY42" s="13">
        <f t="shared" si="23"/>
        <v>0</v>
      </c>
      <c r="EZ42" s="13">
        <f t="shared" si="24"/>
        <v>0</v>
      </c>
      <c r="FA42" s="21">
        <f t="shared" si="25"/>
        <v>740</v>
      </c>
      <c r="FC42" s="139" t="str">
        <f t="shared" si="26"/>
        <v>x</v>
      </c>
      <c r="FD42" s="140" t="str">
        <f t="shared" si="17"/>
        <v>x</v>
      </c>
      <c r="FE42" s="140" t="str">
        <f t="shared" si="27"/>
        <v>x</v>
      </c>
      <c r="FF42" s="51" t="str">
        <f>IF(ISBLANK(F42),IF(FE42="x",IF(AND(((EU42+(EV42-$FK$5))&gt;=$FJ$5),(EV42&gt;=$FK$5),OR(EW42&gt;=$FL$5,H42="x"),EY42),"Yes!",""),IF(AND(FE42="Yes!",FD42="x"),IF(AND(((EU42+(EV42-($FK40+$FK41)))&gt;=$FJ$5+$FJ$4),(EV42&gt;=$FK$5+$FK$4),OR(EW42&gt;=($FL$5+$FL$4),H42="x"),EX42,EY42),"Yes!",""),IF(AND(FE42="Yes!",FD42="Yes!"),IF(AND((EU42+(EV42-($FK$5+$FK$4+$FK$3))&gt;=$FJ$5+$FJ$4+$FJ$3),(EV42&gt;=$FK$5+$FK$4+$FK$3),OR(EW42&gt;=($FL$5+$FL$4+$FL$3),H42="x"),EX42,EY42),"Yes!",""),""))),"x")</f>
        <v/>
      </c>
      <c r="FG42" s="52" t="str">
        <f t="shared" si="28"/>
        <v/>
      </c>
    </row>
    <row r="43" spans="1:163" ht="15.5">
      <c r="A43" s="5" t="s">
        <v>101</v>
      </c>
      <c r="B43" s="35" t="s">
        <v>102</v>
      </c>
      <c r="C43" s="85"/>
      <c r="D43" s="85"/>
      <c r="E43" s="85"/>
      <c r="F43" s="85"/>
      <c r="G43" s="86"/>
      <c r="H43" s="108"/>
      <c r="I43" s="227"/>
      <c r="J43" s="108"/>
      <c r="K43" s="108"/>
      <c r="L43" s="227" t="s">
        <v>43</v>
      </c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1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 t="s">
        <v>43</v>
      </c>
      <c r="AM43" s="227"/>
      <c r="AN43" s="227"/>
      <c r="AO43" s="227"/>
      <c r="AP43" s="227"/>
      <c r="AQ43" s="227"/>
      <c r="AR43" s="109"/>
      <c r="AS43" s="109"/>
      <c r="AT43" s="227"/>
      <c r="AU43" s="109"/>
      <c r="AV43" s="227"/>
      <c r="AW43" s="227"/>
      <c r="AX43" s="109"/>
      <c r="AY43" s="109"/>
      <c r="AZ43" s="112"/>
      <c r="BA43" s="112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10" t="s">
        <v>43</v>
      </c>
      <c r="BO43" s="112"/>
      <c r="BP43" s="112"/>
      <c r="BQ43" s="112"/>
      <c r="BR43" s="112"/>
      <c r="BS43" s="109"/>
      <c r="BT43" s="109"/>
      <c r="BU43" s="113"/>
      <c r="BV43" s="113"/>
      <c r="BW43" s="109"/>
      <c r="BX43" s="112"/>
      <c r="BY43" s="112"/>
      <c r="BZ43" s="109"/>
      <c r="CA43" s="112"/>
      <c r="CB43" s="112"/>
      <c r="CC43" s="109"/>
      <c r="CD43" s="112"/>
      <c r="CE43" s="112"/>
      <c r="CF43" s="109"/>
      <c r="CG43" s="109"/>
      <c r="CH43" s="112"/>
      <c r="CI43" s="109"/>
      <c r="CJ43" s="109"/>
      <c r="CK43" s="109"/>
      <c r="CL43" s="109" t="s">
        <v>43</v>
      </c>
      <c r="CM43" s="109"/>
      <c r="CN43" s="112"/>
      <c r="CO43" s="112"/>
      <c r="CP43" s="109"/>
      <c r="CQ43" s="112"/>
      <c r="CR43" s="109"/>
      <c r="CS43" s="112"/>
      <c r="CT43" s="109"/>
      <c r="CU43" s="109"/>
      <c r="CV43" s="109"/>
      <c r="CW43" s="109"/>
      <c r="CX43" s="109" t="s">
        <v>43</v>
      </c>
      <c r="CY43" s="109"/>
      <c r="CZ43" s="109"/>
      <c r="DA43" s="109" t="s">
        <v>43</v>
      </c>
      <c r="DB43" s="109"/>
      <c r="DC43" s="109"/>
      <c r="DD43" s="109"/>
      <c r="DE43" s="109"/>
      <c r="DF43" s="112"/>
      <c r="DG43" s="109"/>
      <c r="DH43" s="112"/>
      <c r="DI43" s="109"/>
      <c r="DJ43" s="109"/>
      <c r="DK43" s="109"/>
      <c r="DL43" s="109"/>
      <c r="DM43" s="109"/>
      <c r="DN43" s="109"/>
      <c r="DO43" s="109"/>
      <c r="DP43" s="112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47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12"/>
      <c r="EP43" s="109"/>
      <c r="EQ43" s="109"/>
      <c r="ER43" s="109"/>
      <c r="ES43" s="109"/>
      <c r="ET43" s="77">
        <f t="shared" si="18"/>
        <v>7</v>
      </c>
      <c r="EU43" s="13">
        <f t="shared" si="19"/>
        <v>0</v>
      </c>
      <c r="EV43" s="13">
        <f t="shared" si="20"/>
        <v>1</v>
      </c>
      <c r="EW43" s="13">
        <f t="shared" si="21"/>
        <v>2</v>
      </c>
      <c r="EX43" s="13">
        <f t="shared" si="22"/>
        <v>0</v>
      </c>
      <c r="EY43" s="13">
        <f t="shared" si="23"/>
        <v>0</v>
      </c>
      <c r="EZ43" s="13">
        <f t="shared" si="24"/>
        <v>0</v>
      </c>
      <c r="FA43" s="21">
        <f t="shared" si="25"/>
        <v>0</v>
      </c>
      <c r="FC43" s="44" t="str">
        <f t="shared" si="26"/>
        <v/>
      </c>
      <c r="FD43" s="51" t="str">
        <f t="shared" si="17"/>
        <v/>
      </c>
      <c r="FE43" s="51" t="str">
        <f t="shared" si="27"/>
        <v/>
      </c>
      <c r="FF43" s="51" t="str">
        <f>IF(ISBLANK(F43),IF(FE43="x",IF(AND(((EU43+(EV43-$FK$5))&gt;=$FJ$5),(EV43&gt;=$FK$5),OR(EW43&gt;=$FL$5,H43="x"),EY43),"Yes!",""),IF(AND(FE43="Yes!",FD43="x"),IF(AND(((EU43+(EV43-('Removed Members'!$JL27+$FK42)))&gt;=$FJ$5+$FJ$4),(EV43&gt;=$FK$5+$FK$4),OR(EW43&gt;=($FL$5+$FL$4),H43="x"),EX43,EY43),"Yes!",""),IF(AND(FE43="Yes!",FD43="Yes!"),IF(AND((EU43+(EV43-($FK$5+$FK$4+$FK$3))&gt;=$FJ$5+$FJ$4+$FJ$3),(EV43&gt;=$FK$5+$FK$4+$FK$3),OR(EW43&gt;=($FL$5+$FL$4+$FL$3),H43="x"),EX43,EY43),"Yes!",""),""))),"x")</f>
        <v/>
      </c>
      <c r="FG43" s="52" t="str">
        <f t="shared" si="28"/>
        <v/>
      </c>
    </row>
    <row r="44" spans="1:163" ht="15.5">
      <c r="A44" s="5" t="s">
        <v>101</v>
      </c>
      <c r="B44" s="35" t="s">
        <v>103</v>
      </c>
      <c r="C44" s="85" t="s">
        <v>43</v>
      </c>
      <c r="D44" s="85" t="s">
        <v>43</v>
      </c>
      <c r="E44" s="85"/>
      <c r="F44" s="85"/>
      <c r="G44" s="86"/>
      <c r="H44" s="108" t="s">
        <v>43</v>
      </c>
      <c r="I44" s="227"/>
      <c r="J44" s="108" t="s">
        <v>43</v>
      </c>
      <c r="K44" s="108"/>
      <c r="L44" s="227" t="s">
        <v>43</v>
      </c>
      <c r="M44" s="227" t="s">
        <v>43</v>
      </c>
      <c r="N44" s="227" t="s">
        <v>43</v>
      </c>
      <c r="O44" s="227"/>
      <c r="P44" s="227" t="s">
        <v>43</v>
      </c>
      <c r="Q44" s="227"/>
      <c r="R44" s="227"/>
      <c r="S44" s="227"/>
      <c r="T44" s="227"/>
      <c r="U44" s="227"/>
      <c r="V44" s="227" t="s">
        <v>43</v>
      </c>
      <c r="W44" s="227" t="s">
        <v>43</v>
      </c>
      <c r="X44" s="227" t="s">
        <v>43</v>
      </c>
      <c r="Y44" s="227"/>
      <c r="Z44" s="227"/>
      <c r="AA44" s="227"/>
      <c r="AB44" s="227"/>
      <c r="AC44" s="227"/>
      <c r="AD44" s="227" t="s">
        <v>43</v>
      </c>
      <c r="AE44" s="227"/>
      <c r="AF44" s="227" t="s">
        <v>43</v>
      </c>
      <c r="AG44" s="227"/>
      <c r="AH44" s="227" t="s">
        <v>43</v>
      </c>
      <c r="AI44" s="227"/>
      <c r="AJ44" s="227" t="s">
        <v>43</v>
      </c>
      <c r="AK44" s="227"/>
      <c r="AL44" s="227"/>
      <c r="AM44" s="227"/>
      <c r="AN44" s="227"/>
      <c r="AO44" s="227" t="s">
        <v>43</v>
      </c>
      <c r="AP44" s="227"/>
      <c r="AQ44" s="227"/>
      <c r="AR44" s="109"/>
      <c r="AS44" s="109"/>
      <c r="AT44" s="227"/>
      <c r="AU44" s="109"/>
      <c r="AV44" s="227"/>
      <c r="AW44" s="227"/>
      <c r="AX44" s="109"/>
      <c r="AY44" s="109" t="s">
        <v>43</v>
      </c>
      <c r="AZ44" s="112"/>
      <c r="BA44" s="112"/>
      <c r="BB44" s="109"/>
      <c r="BC44" s="109"/>
      <c r="BD44" s="109"/>
      <c r="BE44" s="109" t="s">
        <v>43</v>
      </c>
      <c r="BF44" s="109"/>
      <c r="BG44" s="109" t="s">
        <v>43</v>
      </c>
      <c r="BH44" s="109"/>
      <c r="BI44" s="109"/>
      <c r="BJ44" s="109"/>
      <c r="BK44" s="109"/>
      <c r="BL44" s="109"/>
      <c r="BM44" s="109"/>
      <c r="BN44" s="110" t="s">
        <v>43</v>
      </c>
      <c r="BO44" s="112"/>
      <c r="BP44" s="112"/>
      <c r="BQ44" s="112" t="s">
        <v>43</v>
      </c>
      <c r="BR44" s="112" t="s">
        <v>43</v>
      </c>
      <c r="BS44" s="109"/>
      <c r="BT44" s="109" t="s">
        <v>43</v>
      </c>
      <c r="BU44" s="158" t="s">
        <v>43</v>
      </c>
      <c r="BV44" s="113"/>
      <c r="BW44" s="109"/>
      <c r="BX44" s="112"/>
      <c r="BY44" s="112"/>
      <c r="BZ44" s="109"/>
      <c r="CA44" s="112"/>
      <c r="CB44" s="112"/>
      <c r="CC44" s="109" t="s">
        <v>43</v>
      </c>
      <c r="CD44" s="112"/>
      <c r="CE44" s="112"/>
      <c r="CF44" s="109"/>
      <c r="CG44" s="109" t="s">
        <v>43</v>
      </c>
      <c r="CH44" s="112"/>
      <c r="CI44" s="109"/>
      <c r="CJ44" s="109" t="s">
        <v>43</v>
      </c>
      <c r="CK44" s="109" t="s">
        <v>43</v>
      </c>
      <c r="CL44" s="109" t="s">
        <v>43</v>
      </c>
      <c r="CM44" s="109"/>
      <c r="CN44" s="112"/>
      <c r="CO44" s="112"/>
      <c r="CP44" s="109"/>
      <c r="CQ44" s="112" t="s">
        <v>43</v>
      </c>
      <c r="CR44" s="109"/>
      <c r="CS44" s="112"/>
      <c r="CT44" s="109"/>
      <c r="CU44" s="109"/>
      <c r="CV44" s="109"/>
      <c r="CW44" s="109"/>
      <c r="CX44" s="109" t="s">
        <v>43</v>
      </c>
      <c r="CY44" s="109"/>
      <c r="CZ44" s="109"/>
      <c r="DA44" s="109" t="s">
        <v>43</v>
      </c>
      <c r="DB44" s="109"/>
      <c r="DC44" s="109"/>
      <c r="DD44" s="109"/>
      <c r="DE44" s="109"/>
      <c r="DF44" s="112"/>
      <c r="DG44" s="109"/>
      <c r="DH44" s="112"/>
      <c r="DI44" s="109"/>
      <c r="DJ44" s="109"/>
      <c r="DK44" s="109"/>
      <c r="DL44" s="109"/>
      <c r="DM44" s="109"/>
      <c r="DN44" s="109"/>
      <c r="DO44" s="109"/>
      <c r="DP44" s="112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47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12"/>
      <c r="EP44" s="109"/>
      <c r="EQ44" s="109"/>
      <c r="ER44" s="109"/>
      <c r="ES44" s="109"/>
      <c r="ET44" s="77">
        <f t="shared" si="18"/>
        <v>44</v>
      </c>
      <c r="EU44" s="13">
        <f t="shared" si="19"/>
        <v>10</v>
      </c>
      <c r="EV44" s="13">
        <f t="shared" si="20"/>
        <v>3</v>
      </c>
      <c r="EW44" s="13">
        <f t="shared" si="21"/>
        <v>7</v>
      </c>
      <c r="EX44" s="13">
        <f t="shared" si="22"/>
        <v>0</v>
      </c>
      <c r="EY44" s="13">
        <f t="shared" si="23"/>
        <v>0</v>
      </c>
      <c r="EZ44" s="13">
        <f t="shared" si="24"/>
        <v>0</v>
      </c>
      <c r="FA44" s="21">
        <f t="shared" si="25"/>
        <v>3392</v>
      </c>
      <c r="FC44" s="139" t="str">
        <f t="shared" si="26"/>
        <v>x</v>
      </c>
      <c r="FD44" s="140" t="str">
        <f t="shared" si="17"/>
        <v>x</v>
      </c>
      <c r="FE44" s="51" t="str">
        <f t="shared" si="27"/>
        <v/>
      </c>
      <c r="FF44" s="51" t="str">
        <f>IF(ISBLANK(F44),IF(FE44="x",IF(AND(((EU44+(EV44-$FK$5))&gt;=$FJ$5),(EV44&gt;=$FK$5),OR(EW44&gt;=$FL$5,H44="x"),EY44),"Yes!",""),IF(AND(FE44="Yes!",FD44="x"),IF(AND(((EU44+(EV44-($FK42+#REF!)))&gt;=$FJ$5+$FJ$4),(EV44&gt;=$FK$5+$FK$4),OR(EW44&gt;=($FL$5+$FL$4),H44="x"),EX44,EY44),"Yes!",""),IF(AND(FE44="Yes!",FD44="Yes!"),IF(AND((EU44+(EV44-($FK$5+$FK$4+$FK$3))&gt;=$FJ$5+$FJ$4+$FJ$3),(EV44&gt;=$FK$5+$FK$4+$FK$3),OR(EW44&gt;=($FL$5+$FL$4+$FL$3),H44="x"),EX44,EY44),"Yes!",""),""))),"x")</f>
        <v/>
      </c>
      <c r="FG44" s="52" t="str">
        <f t="shared" si="28"/>
        <v/>
      </c>
    </row>
    <row r="45" spans="1:163" ht="15.5">
      <c r="A45" s="5" t="s">
        <v>101</v>
      </c>
      <c r="B45" s="35" t="s">
        <v>104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109"/>
      <c r="AS45" s="109"/>
      <c r="AT45" s="227"/>
      <c r="AU45" s="109"/>
      <c r="AV45" s="227"/>
      <c r="AW45" s="227"/>
      <c r="AX45" s="109"/>
      <c r="AY45" s="109"/>
      <c r="AZ45" s="112"/>
      <c r="BA45" s="112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10" t="s">
        <v>43</v>
      </c>
      <c r="BO45" s="112"/>
      <c r="BP45" s="112"/>
      <c r="BQ45" s="112"/>
      <c r="BR45" s="112"/>
      <c r="BS45" s="109"/>
      <c r="BT45" s="109"/>
      <c r="BU45" s="113"/>
      <c r="BV45" s="113"/>
      <c r="BW45" s="109"/>
      <c r="BX45" s="112"/>
      <c r="BY45" s="112"/>
      <c r="BZ45" s="109"/>
      <c r="CA45" s="112"/>
      <c r="CB45" s="112"/>
      <c r="CC45" s="109"/>
      <c r="CD45" s="112"/>
      <c r="CE45" s="112"/>
      <c r="CF45" s="109"/>
      <c r="CG45" s="109"/>
      <c r="CH45" s="112"/>
      <c r="CI45" s="109"/>
      <c r="CJ45" s="109"/>
      <c r="CK45" s="109"/>
      <c r="CL45" s="109"/>
      <c r="CM45" s="109"/>
      <c r="CN45" s="112"/>
      <c r="CO45" s="112"/>
      <c r="CP45" s="109"/>
      <c r="CQ45" s="112"/>
      <c r="CR45" s="109"/>
      <c r="CS45" s="112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12"/>
      <c r="DG45" s="109"/>
      <c r="DH45" s="112"/>
      <c r="DI45" s="109"/>
      <c r="DJ45" s="109"/>
      <c r="DK45" s="109"/>
      <c r="DL45" s="109"/>
      <c r="DM45" s="109"/>
      <c r="DN45" s="109"/>
      <c r="DO45" s="109"/>
      <c r="DP45" s="112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47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12"/>
      <c r="EP45" s="109"/>
      <c r="EQ45" s="109"/>
      <c r="ER45" s="109"/>
      <c r="ES45" s="109"/>
      <c r="ET45" s="77">
        <f t="shared" si="18"/>
        <v>3</v>
      </c>
      <c r="EU45" s="13">
        <f t="shared" si="19"/>
        <v>0</v>
      </c>
      <c r="EV45" s="13">
        <f t="shared" si="20"/>
        <v>1</v>
      </c>
      <c r="EW45" s="13">
        <f t="shared" si="21"/>
        <v>0</v>
      </c>
      <c r="EX45" s="13">
        <f t="shared" si="22"/>
        <v>0</v>
      </c>
      <c r="EY45" s="13">
        <f t="shared" si="23"/>
        <v>0</v>
      </c>
      <c r="EZ45" s="13">
        <f t="shared" si="24"/>
        <v>0</v>
      </c>
      <c r="FA45" s="21">
        <f t="shared" si="25"/>
        <v>0</v>
      </c>
      <c r="FC45" s="44" t="str">
        <f t="shared" si="26"/>
        <v/>
      </c>
      <c r="FD45" s="51" t="str">
        <f t="shared" si="17"/>
        <v/>
      </c>
      <c r="FE45" s="51" t="str">
        <f t="shared" si="27"/>
        <v/>
      </c>
      <c r="FF45" s="51" t="str">
        <f>IF(ISBLANK(F45),IF(FE45="x",IF(AND(((EU45+(EV45-$FK$5))&gt;=$FJ$5),(EV45&gt;=$FK$5),OR(EW45&gt;=$FL$5,H45="x"),EY45),"Yes!",""),IF(AND(FE45="Yes!",FD45="x"),IF(AND(((EU45+(EV45-(#REF!+$FK43)))&gt;=$FJ$5+$FJ$4),(EV45&gt;=$FK$5+$FK$4),OR(EW45&gt;=($FL$5+$FL$4),H45="x"),EX45,EY45),"Yes!",""),IF(AND(FE45="Yes!",FD45="Yes!"),IF(AND((EU45+(EV45-($FK$5+$FK$4+$FK$3))&gt;=$FJ$5+$FJ$4+$FJ$3),(EV45&gt;=$FK$5+$FK$4+$FK$3),OR(EW45&gt;=($FL$5+$FL$4+$FL$3),H45="x"),EX45,EY45),"Yes!",""),""))),"x")</f>
        <v/>
      </c>
      <c r="FG45" s="52" t="str">
        <f t="shared" si="28"/>
        <v/>
      </c>
    </row>
    <row r="46" spans="1:163" ht="15.5">
      <c r="A46" s="5" t="s">
        <v>105</v>
      </c>
      <c r="B46" s="35" t="s">
        <v>106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 t="s">
        <v>43</v>
      </c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 t="s">
        <v>43</v>
      </c>
      <c r="AD46" s="227" t="s">
        <v>43</v>
      </c>
      <c r="AE46" s="227"/>
      <c r="AF46" s="227" t="s">
        <v>43</v>
      </c>
      <c r="AG46" s="227"/>
      <c r="AH46" s="227" t="s">
        <v>43</v>
      </c>
      <c r="AI46" s="227"/>
      <c r="AJ46" s="227" t="s">
        <v>43</v>
      </c>
      <c r="AK46" s="227"/>
      <c r="AL46" s="227"/>
      <c r="AM46" s="227"/>
      <c r="AN46" s="227"/>
      <c r="AO46" s="227"/>
      <c r="AP46" s="227"/>
      <c r="AQ46" s="227"/>
      <c r="AR46" s="109" t="s">
        <v>43</v>
      </c>
      <c r="AS46" s="109" t="s">
        <v>43</v>
      </c>
      <c r="AT46" s="227"/>
      <c r="AU46" s="109"/>
      <c r="AV46" s="227"/>
      <c r="AW46" s="227"/>
      <c r="AX46" s="109"/>
      <c r="AY46" s="109"/>
      <c r="AZ46" s="112" t="s">
        <v>43</v>
      </c>
      <c r="BA46" s="112"/>
      <c r="BB46" s="109"/>
      <c r="BC46" s="109"/>
      <c r="BD46" s="109" t="s">
        <v>43</v>
      </c>
      <c r="BE46" s="109" t="s">
        <v>43</v>
      </c>
      <c r="BF46" s="109"/>
      <c r="BG46" s="109"/>
      <c r="BH46" s="109"/>
      <c r="BI46" s="109"/>
      <c r="BJ46" s="109" t="s">
        <v>43</v>
      </c>
      <c r="BK46" s="109"/>
      <c r="BL46" s="109" t="s">
        <v>43</v>
      </c>
      <c r="BM46" s="109"/>
      <c r="BN46" s="110"/>
      <c r="BO46" s="112"/>
      <c r="BP46" s="112"/>
      <c r="BQ46" s="112"/>
      <c r="BR46" s="112"/>
      <c r="BS46" s="109"/>
      <c r="BT46" s="109"/>
      <c r="BU46" s="158" t="s">
        <v>43</v>
      </c>
      <c r="BV46" s="113"/>
      <c r="BW46" s="109"/>
      <c r="BX46" s="112"/>
      <c r="BY46" s="112"/>
      <c r="BZ46" s="109"/>
      <c r="CA46" s="112"/>
      <c r="CB46" s="112"/>
      <c r="CC46" s="109" t="s">
        <v>43</v>
      </c>
      <c r="CD46" s="112" t="s">
        <v>43</v>
      </c>
      <c r="CE46" s="112" t="s">
        <v>43</v>
      </c>
      <c r="CF46" s="109"/>
      <c r="CG46" s="109"/>
      <c r="CH46" s="112"/>
      <c r="CI46" s="109"/>
      <c r="CJ46" s="109"/>
      <c r="CK46" s="109"/>
      <c r="CL46" s="109"/>
      <c r="CM46" s="109"/>
      <c r="CN46" s="112"/>
      <c r="CO46" s="112"/>
      <c r="CP46" s="109"/>
      <c r="CQ46" s="112" t="s">
        <v>43</v>
      </c>
      <c r="CR46" s="109"/>
      <c r="CS46" s="112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 t="s">
        <v>43</v>
      </c>
      <c r="DE46" s="109"/>
      <c r="DF46" s="112"/>
      <c r="DG46" s="109"/>
      <c r="DH46" s="112"/>
      <c r="DI46" s="109"/>
      <c r="DJ46" s="109"/>
      <c r="DK46" s="109"/>
      <c r="DL46" s="109"/>
      <c r="DM46" s="109"/>
      <c r="DN46" s="109"/>
      <c r="DO46" s="109"/>
      <c r="DP46" s="112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47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12"/>
      <c r="EP46" s="109"/>
      <c r="EQ46" s="109"/>
      <c r="ER46" s="109"/>
      <c r="ES46" s="109"/>
      <c r="ET46" s="77">
        <f t="shared" si="18"/>
        <v>32</v>
      </c>
      <c r="EU46" s="13">
        <f t="shared" si="19"/>
        <v>9</v>
      </c>
      <c r="EV46" s="13">
        <f t="shared" si="20"/>
        <v>3</v>
      </c>
      <c r="EW46" s="13">
        <f t="shared" si="21"/>
        <v>4</v>
      </c>
      <c r="EX46" s="13">
        <f t="shared" si="22"/>
        <v>0</v>
      </c>
      <c r="EY46" s="13">
        <f t="shared" si="23"/>
        <v>0</v>
      </c>
      <c r="EZ46" s="13">
        <f t="shared" si="24"/>
        <v>0</v>
      </c>
      <c r="FA46" s="21">
        <f t="shared" si="25"/>
        <v>3921</v>
      </c>
      <c r="FC46" s="139" t="str">
        <f t="shared" si="26"/>
        <v>Yes!</v>
      </c>
      <c r="FD46" s="51" t="str">
        <f t="shared" si="17"/>
        <v/>
      </c>
      <c r="FE46" s="51" t="str">
        <f t="shared" si="27"/>
        <v/>
      </c>
      <c r="FF46" s="51" t="str">
        <f>IF(ISBLANK(F46),IF(FE46="x",IF(AND(((EU46+(EV46-$FK$5))&gt;=$FJ$5),(EV46&gt;=$FK$5),OR(EW46&gt;=$FL$5,H46="x"),EY46),"Yes!",""),IF(AND(FE46="Yes!",FD46="x"),IF(AND(((EU46+(EV46-(#REF!+$FK44)))&gt;=$FJ$5+$FJ$4),(EV46&gt;=$FK$5+$FK$4),OR(EW46&gt;=($FL$5+$FL$4),H46="x"),EX46,EY46),"Yes!",""),IF(AND(FE46="Yes!",FD46="Yes!"),IF(AND((EU46+(EV46-($FK$5+$FK$4+$FK$3))&gt;=$FJ$5+$FJ$4+$FJ$3),(EV46&gt;=$FK$5+$FK$4+$FK$3),OR(EW46&gt;=($FL$5+$FL$4+$FL$3),H46="x"),EX46,EY46),"Yes!",""),""))),"x")</f>
        <v/>
      </c>
      <c r="FG46" s="52" t="str">
        <f t="shared" si="28"/>
        <v/>
      </c>
    </row>
    <row r="47" spans="1:163" ht="15.5">
      <c r="A47" s="5" t="s">
        <v>107</v>
      </c>
      <c r="B47" s="35" t="s">
        <v>108</v>
      </c>
      <c r="C47" s="85" t="s">
        <v>43</v>
      </c>
      <c r="D47" s="85"/>
      <c r="E47" s="85"/>
      <c r="F47" s="85"/>
      <c r="G47" s="86"/>
      <c r="H47" s="108"/>
      <c r="I47" s="227"/>
      <c r="J47" s="108"/>
      <c r="K47" s="108"/>
      <c r="L47" s="227" t="s">
        <v>43</v>
      </c>
      <c r="M47" s="227" t="s">
        <v>43</v>
      </c>
      <c r="N47" s="227"/>
      <c r="O47" s="227"/>
      <c r="P47" s="227"/>
      <c r="Q47" s="227"/>
      <c r="R47" s="227"/>
      <c r="S47" s="227"/>
      <c r="T47" s="227"/>
      <c r="U47" s="227"/>
      <c r="V47" s="227" t="s">
        <v>43</v>
      </c>
      <c r="W47" s="227"/>
      <c r="X47" s="227"/>
      <c r="Y47" s="227"/>
      <c r="Z47" s="227" t="s">
        <v>43</v>
      </c>
      <c r="AA47" s="227"/>
      <c r="AB47" s="227"/>
      <c r="AC47" s="227"/>
      <c r="AD47" s="227" t="s">
        <v>43</v>
      </c>
      <c r="AE47" s="227"/>
      <c r="AF47" s="227"/>
      <c r="AG47" s="227" t="s">
        <v>43</v>
      </c>
      <c r="AH47" s="227"/>
      <c r="AI47" s="227"/>
      <c r="AJ47" s="227"/>
      <c r="AK47" s="227"/>
      <c r="AL47" s="227" t="s">
        <v>43</v>
      </c>
      <c r="AM47" s="227"/>
      <c r="AN47" s="227"/>
      <c r="AO47" s="227"/>
      <c r="AP47" s="227"/>
      <c r="AQ47" s="227"/>
      <c r="AR47" s="109"/>
      <c r="AS47" s="109"/>
      <c r="AT47" s="227"/>
      <c r="AU47" s="109"/>
      <c r="AV47" s="227"/>
      <c r="AW47" s="227"/>
      <c r="AX47" s="109"/>
      <c r="AY47" s="109"/>
      <c r="AZ47" s="112"/>
      <c r="BA47" s="112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10" t="s">
        <v>43</v>
      </c>
      <c r="BO47" s="112"/>
      <c r="BP47" s="112"/>
      <c r="BQ47" s="112"/>
      <c r="BR47" s="112"/>
      <c r="BS47" s="109"/>
      <c r="BT47" s="109" t="s">
        <v>43</v>
      </c>
      <c r="BU47" s="113"/>
      <c r="BV47" s="113"/>
      <c r="BW47" s="109"/>
      <c r="BX47" s="112"/>
      <c r="BY47" s="112"/>
      <c r="BZ47" s="109"/>
      <c r="CA47" s="112"/>
      <c r="CB47" s="112"/>
      <c r="CC47" s="109"/>
      <c r="CD47" s="112"/>
      <c r="CE47" s="112"/>
      <c r="CF47" s="109"/>
      <c r="CG47" s="109"/>
      <c r="CH47" s="112"/>
      <c r="CI47" s="109"/>
      <c r="CJ47" s="109"/>
      <c r="CK47" s="109"/>
      <c r="CL47" s="109" t="s">
        <v>43</v>
      </c>
      <c r="CM47" s="109"/>
      <c r="CN47" s="112"/>
      <c r="CO47" s="112"/>
      <c r="CP47" s="109"/>
      <c r="CQ47" s="112"/>
      <c r="CR47" s="109"/>
      <c r="CS47" s="112"/>
      <c r="CT47" s="109"/>
      <c r="CU47" s="109"/>
      <c r="CV47" s="109"/>
      <c r="CW47" s="109"/>
      <c r="CX47" s="109" t="s">
        <v>43</v>
      </c>
      <c r="CY47" s="109" t="s">
        <v>43</v>
      </c>
      <c r="CZ47" s="109"/>
      <c r="DA47" s="109" t="s">
        <v>43</v>
      </c>
      <c r="DB47" s="109"/>
      <c r="DC47" s="109"/>
      <c r="DD47" s="109" t="s">
        <v>43</v>
      </c>
      <c r="DE47" s="109"/>
      <c r="DF47" s="112"/>
      <c r="DG47" s="109"/>
      <c r="DH47" s="112"/>
      <c r="DI47" s="109"/>
      <c r="DJ47" s="109"/>
      <c r="DK47" s="109"/>
      <c r="DL47" s="109"/>
      <c r="DM47" s="109"/>
      <c r="DN47" s="109"/>
      <c r="DO47" s="109"/>
      <c r="DP47" s="112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47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12"/>
      <c r="EP47" s="109"/>
      <c r="EQ47" s="109"/>
      <c r="ER47" s="109"/>
      <c r="ES47" s="109"/>
      <c r="ET47" s="77">
        <f t="shared" si="18"/>
        <v>18</v>
      </c>
      <c r="EU47" s="13">
        <f t="shared" si="19"/>
        <v>3</v>
      </c>
      <c r="EV47" s="13">
        <f t="shared" si="20"/>
        <v>1</v>
      </c>
      <c r="EW47" s="13">
        <f t="shared" si="21"/>
        <v>3</v>
      </c>
      <c r="EX47" s="13">
        <f t="shared" si="22"/>
        <v>0</v>
      </c>
      <c r="EY47" s="13">
        <f t="shared" si="23"/>
        <v>0</v>
      </c>
      <c r="EZ47" s="13">
        <f t="shared" si="24"/>
        <v>0</v>
      </c>
      <c r="FA47" s="21">
        <f t="shared" si="25"/>
        <v>408</v>
      </c>
      <c r="FC47" s="139" t="str">
        <f t="shared" si="26"/>
        <v>x</v>
      </c>
      <c r="FD47" s="51" t="str">
        <f t="shared" si="17"/>
        <v/>
      </c>
      <c r="FE47" s="51" t="str">
        <f t="shared" si="27"/>
        <v/>
      </c>
      <c r="FF47" s="51" t="str">
        <f>IF(ISBLANK(F47),IF(FE47="x",IF(AND(((EU47+(EV47-$FK$5))&gt;=$FJ$5),(EV47&gt;=$FK$5),OR(EW47&gt;=$FL$5,H47="x"),EY47),"Yes!",""),IF(AND(FE47="Yes!",FD47="x"),IF(AND(((EU47+(EV47-($FK45+#REF!)))&gt;=$FJ$5+$FJ$4),(EV47&gt;=$FK$5+$FK$4),OR(EW47&gt;=($FL$5+$FL$4),H47="x"),EX47,EY47),"Yes!",""),IF(AND(FE47="Yes!",FD47="Yes!"),IF(AND((EU47+(EV47-($FK$5+$FK$4+$FK$3))&gt;=$FJ$5+$FJ$4+$FJ$3),(EV47&gt;=$FK$5+$FK$4+$FK$3),OR(EW47&gt;=($FL$5+$FL$4+$FL$3),H47="x"),EX47,EY47),"Yes!",""),""))),"x")</f>
        <v/>
      </c>
      <c r="FG47" s="52" t="str">
        <f t="shared" si="28"/>
        <v/>
      </c>
    </row>
    <row r="48" spans="1:163" ht="15.5">
      <c r="A48" s="5" t="s">
        <v>107</v>
      </c>
      <c r="B48" s="35" t="s">
        <v>109</v>
      </c>
      <c r="C48" s="85" t="s">
        <v>43</v>
      </c>
      <c r="D48" s="85" t="s">
        <v>43</v>
      </c>
      <c r="E48" s="85" t="s">
        <v>43</v>
      </c>
      <c r="F48" s="85"/>
      <c r="G48" s="86"/>
      <c r="H48" s="108" t="s">
        <v>43</v>
      </c>
      <c r="I48" s="227"/>
      <c r="J48" s="108" t="s">
        <v>43</v>
      </c>
      <c r="K48" s="108" t="s">
        <v>43</v>
      </c>
      <c r="L48" s="227" t="s">
        <v>43</v>
      </c>
      <c r="M48" s="227" t="s">
        <v>43</v>
      </c>
      <c r="N48" s="227" t="s">
        <v>43</v>
      </c>
      <c r="O48" s="227" t="s">
        <v>43</v>
      </c>
      <c r="P48" s="227" t="s">
        <v>43</v>
      </c>
      <c r="Q48" s="227"/>
      <c r="R48" s="227"/>
      <c r="S48" s="227"/>
      <c r="T48" s="227"/>
      <c r="U48" s="227"/>
      <c r="V48" s="227" t="s">
        <v>43</v>
      </c>
      <c r="W48" s="227"/>
      <c r="X48" s="227" t="s">
        <v>43</v>
      </c>
      <c r="Y48" s="227" t="s">
        <v>43</v>
      </c>
      <c r="Z48" s="227" t="s">
        <v>43</v>
      </c>
      <c r="AA48" s="227"/>
      <c r="AB48" s="227"/>
      <c r="AC48" s="227"/>
      <c r="AD48" s="227" t="s">
        <v>43</v>
      </c>
      <c r="AE48" s="227" t="s">
        <v>43</v>
      </c>
      <c r="AF48" s="227" t="s">
        <v>43</v>
      </c>
      <c r="AG48" s="227" t="s">
        <v>43</v>
      </c>
      <c r="AH48" s="227" t="s">
        <v>43</v>
      </c>
      <c r="AI48" s="227" t="s">
        <v>43</v>
      </c>
      <c r="AJ48" s="227" t="s">
        <v>43</v>
      </c>
      <c r="AK48" s="227"/>
      <c r="AL48" s="227"/>
      <c r="AM48" s="227"/>
      <c r="AN48" s="227"/>
      <c r="AO48" s="227" t="s">
        <v>43</v>
      </c>
      <c r="AP48" s="227"/>
      <c r="AQ48" s="227"/>
      <c r="AR48" s="109"/>
      <c r="AS48" s="109"/>
      <c r="AT48" s="227"/>
      <c r="AU48" s="109"/>
      <c r="AV48" s="227"/>
      <c r="AW48" s="227"/>
      <c r="AX48" s="109"/>
      <c r="AY48" s="109" t="s">
        <v>43</v>
      </c>
      <c r="AZ48" s="112"/>
      <c r="BA48" s="112"/>
      <c r="BB48" s="109"/>
      <c r="BC48" s="109"/>
      <c r="BD48" s="109"/>
      <c r="BE48" s="109"/>
      <c r="BF48" s="109"/>
      <c r="BG48" s="109" t="s">
        <v>43</v>
      </c>
      <c r="BH48" s="109"/>
      <c r="BI48" s="109"/>
      <c r="BJ48" s="109"/>
      <c r="BK48" s="109"/>
      <c r="BL48" s="109"/>
      <c r="BM48" s="109"/>
      <c r="BN48" s="110" t="s">
        <v>43</v>
      </c>
      <c r="BO48" s="112"/>
      <c r="BP48" s="112"/>
      <c r="BQ48" s="112"/>
      <c r="BR48" s="112"/>
      <c r="BS48" s="109"/>
      <c r="BT48" s="109" t="s">
        <v>43</v>
      </c>
      <c r="BU48" s="158" t="s">
        <v>43</v>
      </c>
      <c r="BV48" s="158" t="s">
        <v>43</v>
      </c>
      <c r="BW48" s="109"/>
      <c r="BX48" s="112"/>
      <c r="BY48" s="112"/>
      <c r="BZ48" s="109"/>
      <c r="CA48" s="112"/>
      <c r="CB48" s="112"/>
      <c r="CC48" s="109"/>
      <c r="CD48" s="112"/>
      <c r="CE48" s="112"/>
      <c r="CF48" s="109"/>
      <c r="CG48" s="109"/>
      <c r="CH48" s="112"/>
      <c r="CI48" s="109"/>
      <c r="CJ48" s="109" t="s">
        <v>43</v>
      </c>
      <c r="CK48" s="109" t="s">
        <v>43</v>
      </c>
      <c r="CL48" s="109" t="s">
        <v>43</v>
      </c>
      <c r="CM48" s="109"/>
      <c r="CN48" s="112"/>
      <c r="CO48" s="112"/>
      <c r="CP48" s="109"/>
      <c r="CQ48" s="112"/>
      <c r="CR48" s="109"/>
      <c r="CS48" s="112"/>
      <c r="CT48" s="109"/>
      <c r="CU48" s="109"/>
      <c r="CV48" s="109"/>
      <c r="CW48" s="109"/>
      <c r="CX48" s="109" t="s">
        <v>43</v>
      </c>
      <c r="CY48" s="109" t="s">
        <v>43</v>
      </c>
      <c r="CZ48" s="109" t="s">
        <v>43</v>
      </c>
      <c r="DA48" s="109" t="s">
        <v>43</v>
      </c>
      <c r="DB48" s="109" t="s">
        <v>43</v>
      </c>
      <c r="DC48" s="109"/>
      <c r="DD48" s="109" t="s">
        <v>43</v>
      </c>
      <c r="DE48" s="109"/>
      <c r="DF48" s="112"/>
      <c r="DG48" s="109"/>
      <c r="DH48" s="112"/>
      <c r="DI48" s="109"/>
      <c r="DJ48" s="109"/>
      <c r="DK48" s="109"/>
      <c r="DL48" s="109"/>
      <c r="DM48" s="109"/>
      <c r="DN48" s="109"/>
      <c r="DO48" s="109"/>
      <c r="DP48" s="112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47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12"/>
      <c r="EP48" s="109"/>
      <c r="EQ48" s="109"/>
      <c r="ER48" s="109"/>
      <c r="ES48" s="109"/>
      <c r="ET48" s="77">
        <f t="shared" si="18"/>
        <v>48</v>
      </c>
      <c r="EU48" s="13">
        <f t="shared" si="19"/>
        <v>10</v>
      </c>
      <c r="EV48" s="13">
        <f t="shared" si="20"/>
        <v>2</v>
      </c>
      <c r="EW48" s="13">
        <f t="shared" si="21"/>
        <v>12</v>
      </c>
      <c r="EX48" s="13">
        <f t="shared" si="22"/>
        <v>0</v>
      </c>
      <c r="EY48" s="13">
        <f t="shared" si="23"/>
        <v>0</v>
      </c>
      <c r="EZ48" s="13">
        <f t="shared" si="24"/>
        <v>0</v>
      </c>
      <c r="FA48" s="21">
        <f t="shared" si="25"/>
        <v>2070</v>
      </c>
      <c r="FC48" s="139" t="str">
        <f t="shared" si="26"/>
        <v>x</v>
      </c>
      <c r="FD48" s="140" t="str">
        <f t="shared" si="17"/>
        <v>x</v>
      </c>
      <c r="FE48" s="140" t="str">
        <f t="shared" si="27"/>
        <v>x</v>
      </c>
      <c r="FF48" s="51" t="str">
        <f>IF(ISBLANK(F48),IF(FE48="x",IF(AND(((EU48+(EV48-$FK$5))&gt;=$FJ$5),(EV48&gt;=$FK$5),OR(EW48&gt;=$FL$5,H48="x"),EY48),"Yes!",""),IF(AND(FE48="Yes!",FD48="x"),IF(AND(((EU48+(EV48-(#REF!+#REF!)))&gt;=$FJ$5+$FJ$4),(EV48&gt;=$FK$5+$FK$4),OR(EW48&gt;=($FL$5+$FL$4),H48="x"),EX48,EY48),"Yes!",""),IF(AND(FE48="Yes!",FD48="Yes!"),IF(AND((EU48+(EV48-($FK$5+$FK$4+$FK$3))&gt;=$FJ$5+$FJ$4+$FJ$3),(EV48&gt;=$FK$5+$FK$4+$FK$3),OR(EW48&gt;=($FL$5+$FL$4+$FL$3),H48="x"),EX48,EY48),"Yes!",""),""))),"x")</f>
        <v/>
      </c>
      <c r="FG48" s="52" t="str">
        <f t="shared" si="28"/>
        <v/>
      </c>
    </row>
    <row r="49" spans="1:163" ht="15.5">
      <c r="A49" s="5" t="s">
        <v>110</v>
      </c>
      <c r="B49" s="35" t="s">
        <v>64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 t="s">
        <v>43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109"/>
      <c r="AS49" s="109"/>
      <c r="AT49" s="227"/>
      <c r="AU49" s="109"/>
      <c r="AV49" s="227"/>
      <c r="AW49" s="227"/>
      <c r="AX49" s="109"/>
      <c r="AY49" s="109"/>
      <c r="AZ49" s="112"/>
      <c r="BA49" s="112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10"/>
      <c r="BO49" s="112"/>
      <c r="BP49" s="112"/>
      <c r="BQ49" s="112"/>
      <c r="BR49" s="112"/>
      <c r="BS49" s="109"/>
      <c r="BT49" s="109"/>
      <c r="BU49" s="113"/>
      <c r="BV49" s="113"/>
      <c r="BW49" s="109"/>
      <c r="BX49" s="112"/>
      <c r="BY49" s="112"/>
      <c r="BZ49" s="109"/>
      <c r="CA49" s="112"/>
      <c r="CB49" s="112"/>
      <c r="CC49" s="109"/>
      <c r="CD49" s="112"/>
      <c r="CE49" s="112"/>
      <c r="CF49" s="109"/>
      <c r="CG49" s="109"/>
      <c r="CH49" s="112"/>
      <c r="CI49" s="109"/>
      <c r="CJ49" s="109"/>
      <c r="CK49" s="109"/>
      <c r="CL49" s="109"/>
      <c r="CM49" s="109"/>
      <c r="CN49" s="112"/>
      <c r="CO49" s="112"/>
      <c r="CP49" s="109"/>
      <c r="CQ49" s="112"/>
      <c r="CR49" s="109"/>
      <c r="CS49" s="112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12"/>
      <c r="DG49" s="109"/>
      <c r="DH49" s="112"/>
      <c r="DI49" s="109"/>
      <c r="DJ49" s="109"/>
      <c r="DK49" s="109"/>
      <c r="DL49" s="109"/>
      <c r="DM49" s="109"/>
      <c r="DN49" s="109"/>
      <c r="DO49" s="109"/>
      <c r="DP49" s="112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47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12"/>
      <c r="EP49" s="109"/>
      <c r="EQ49" s="109"/>
      <c r="ER49" s="109"/>
      <c r="ES49" s="109"/>
      <c r="ET49" s="77">
        <f t="shared" si="18"/>
        <v>1</v>
      </c>
      <c r="EU49" s="13">
        <f t="shared" si="19"/>
        <v>0</v>
      </c>
      <c r="EV49" s="13">
        <f t="shared" si="20"/>
        <v>0</v>
      </c>
      <c r="EW49" s="13">
        <f t="shared" si="21"/>
        <v>0</v>
      </c>
      <c r="EX49" s="13">
        <f t="shared" si="22"/>
        <v>0</v>
      </c>
      <c r="EY49" s="13">
        <f t="shared" si="23"/>
        <v>0</v>
      </c>
      <c r="EZ49" s="13">
        <f t="shared" si="24"/>
        <v>0</v>
      </c>
      <c r="FA49" s="21">
        <f t="shared" si="25"/>
        <v>0</v>
      </c>
      <c r="FC49" s="44" t="str">
        <f t="shared" si="26"/>
        <v/>
      </c>
      <c r="FD49" s="51" t="str">
        <f t="shared" si="17"/>
        <v/>
      </c>
      <c r="FE49" s="51" t="str">
        <f t="shared" si="27"/>
        <v/>
      </c>
      <c r="FF49" s="51" t="str">
        <f>IF(ISBLANK(F49),IF(FE49="x",IF(AND(((EU49+(EV49-$FK$5))&gt;=$FJ$5),(EV49&gt;=$FK$5),OR(EW49&gt;=$FL$5,H49="x"),EY49),"Yes!",""),IF(AND(FE49="Yes!",FD49="x"),IF(AND(((EU49+(EV49-(#REF!+#REF!)))&gt;=$FJ$5+$FJ$4),(EV49&gt;=$FK$5+$FK$4),OR(EW49&gt;=($FL$5+$FL$4),H49="x"),EX49,EY49),"Yes!",""),IF(AND(FE49="Yes!",FD49="Yes!"),IF(AND((EU49+(EV49-($FK$5+$FK$4+$FK$3))&gt;=$FJ$5+$FJ$4+$FJ$3),(EV49&gt;=$FK$5+$FK$4+$FK$3),OR(EW49&gt;=($FL$5+$FL$4+$FL$3),H49="x"),EX49,EY49),"Yes!",""),""))),"x")</f>
        <v/>
      </c>
      <c r="FG49" s="52" t="str">
        <f t="shared" si="28"/>
        <v/>
      </c>
    </row>
    <row r="50" spans="1:163" ht="15.5">
      <c r="A50" s="5" t="s">
        <v>111</v>
      </c>
      <c r="B50" s="35" t="s">
        <v>49</v>
      </c>
      <c r="C50" s="85" t="s">
        <v>43</v>
      </c>
      <c r="D50" s="85"/>
      <c r="E50" s="85"/>
      <c r="F50" s="85"/>
      <c r="G50" s="86"/>
      <c r="H50" s="108"/>
      <c r="I50" s="227"/>
      <c r="J50" s="108" t="s">
        <v>43</v>
      </c>
      <c r="K50" s="108"/>
      <c r="L50" s="227" t="s">
        <v>43</v>
      </c>
      <c r="M50" s="227"/>
      <c r="N50" s="227" t="s">
        <v>43</v>
      </c>
      <c r="O50" s="227"/>
      <c r="P50" s="227" t="s">
        <v>43</v>
      </c>
      <c r="Q50" s="227"/>
      <c r="R50" s="227"/>
      <c r="S50" s="227"/>
      <c r="T50" s="227"/>
      <c r="U50" s="227"/>
      <c r="V50" s="227" t="s">
        <v>43</v>
      </c>
      <c r="W50" s="227"/>
      <c r="X50" s="227"/>
      <c r="Y50" s="227"/>
      <c r="Z50" s="227" t="s">
        <v>43</v>
      </c>
      <c r="AA50" s="227"/>
      <c r="AB50" s="227"/>
      <c r="AC50" s="227" t="s">
        <v>43</v>
      </c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 t="s">
        <v>43</v>
      </c>
      <c r="AP50" s="227"/>
      <c r="AQ50" s="227"/>
      <c r="AR50" s="109"/>
      <c r="AS50" s="109"/>
      <c r="AT50" s="227"/>
      <c r="AU50" s="109"/>
      <c r="AV50" s="227"/>
      <c r="AW50" s="227"/>
      <c r="AX50" s="109"/>
      <c r="AY50" s="109"/>
      <c r="AZ50" s="112"/>
      <c r="BA50" s="112"/>
      <c r="BB50" s="109"/>
      <c r="BC50" s="109"/>
      <c r="BD50" s="109"/>
      <c r="BE50" s="109"/>
      <c r="BF50" s="109"/>
      <c r="BG50" s="109" t="s">
        <v>43</v>
      </c>
      <c r="BH50" s="109"/>
      <c r="BI50" s="109"/>
      <c r="BJ50" s="109"/>
      <c r="BK50" s="109"/>
      <c r="BL50" s="109"/>
      <c r="BM50" s="109"/>
      <c r="BN50" s="110"/>
      <c r="BO50" s="112"/>
      <c r="BP50" s="112"/>
      <c r="BQ50" s="112"/>
      <c r="BR50" s="112"/>
      <c r="BS50" s="109"/>
      <c r="BT50" s="109"/>
      <c r="BU50" s="158" t="s">
        <v>43</v>
      </c>
      <c r="BV50" s="113"/>
      <c r="BW50" s="109"/>
      <c r="BX50" s="112"/>
      <c r="BY50" s="112" t="s">
        <v>43</v>
      </c>
      <c r="BZ50" s="109"/>
      <c r="CA50" s="112"/>
      <c r="CB50" s="112"/>
      <c r="CC50" s="109"/>
      <c r="CD50" s="112"/>
      <c r="CE50" s="112"/>
      <c r="CF50" s="109"/>
      <c r="CG50" s="109"/>
      <c r="CH50" s="112"/>
      <c r="CI50" s="109"/>
      <c r="CJ50" s="109" t="s">
        <v>43</v>
      </c>
      <c r="CK50" s="109"/>
      <c r="CL50" s="109" t="s">
        <v>43</v>
      </c>
      <c r="CM50" s="109"/>
      <c r="CN50" s="112"/>
      <c r="CO50" s="112"/>
      <c r="CP50" s="109"/>
      <c r="CQ50" s="112" t="s">
        <v>43</v>
      </c>
      <c r="CR50" s="109"/>
      <c r="CS50" s="112"/>
      <c r="CT50" s="109" t="s">
        <v>43</v>
      </c>
      <c r="CU50" s="109"/>
      <c r="CV50" s="109"/>
      <c r="CW50" s="109"/>
      <c r="CX50" s="109" t="s">
        <v>43</v>
      </c>
      <c r="CY50" s="109"/>
      <c r="CZ50" s="109"/>
      <c r="DA50" s="109" t="s">
        <v>43</v>
      </c>
      <c r="DB50" s="109" t="s">
        <v>43</v>
      </c>
      <c r="DC50" s="109"/>
      <c r="DD50" s="109"/>
      <c r="DE50" s="109"/>
      <c r="DF50" s="112"/>
      <c r="DG50" s="109"/>
      <c r="DH50" s="112"/>
      <c r="DI50" s="109"/>
      <c r="DJ50" s="109"/>
      <c r="DK50" s="109"/>
      <c r="DL50" s="109"/>
      <c r="DM50" s="109"/>
      <c r="DN50" s="109"/>
      <c r="DO50" s="109"/>
      <c r="DP50" s="112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47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12"/>
      <c r="EP50" s="109"/>
      <c r="EQ50" s="109"/>
      <c r="ER50" s="109"/>
      <c r="ES50" s="109"/>
      <c r="ET50" s="77">
        <f t="shared" si="18"/>
        <v>24</v>
      </c>
      <c r="EU50" s="13">
        <f t="shared" si="19"/>
        <v>6</v>
      </c>
      <c r="EV50" s="13">
        <f t="shared" si="20"/>
        <v>0</v>
      </c>
      <c r="EW50" s="13">
        <f t="shared" si="21"/>
        <v>4</v>
      </c>
      <c r="EX50" s="13">
        <f t="shared" si="22"/>
        <v>0</v>
      </c>
      <c r="EY50" s="13">
        <f t="shared" si="23"/>
        <v>0</v>
      </c>
      <c r="EZ50" s="13">
        <f t="shared" si="24"/>
        <v>0</v>
      </c>
      <c r="FA50" s="21">
        <f t="shared" si="25"/>
        <v>717</v>
      </c>
      <c r="FC50" s="139" t="str">
        <f t="shared" si="26"/>
        <v>x</v>
      </c>
      <c r="FD50" s="51" t="str">
        <f t="shared" si="17"/>
        <v/>
      </c>
      <c r="FE50" s="51" t="str">
        <f t="shared" si="27"/>
        <v/>
      </c>
      <c r="FF50" s="51" t="str">
        <f>IF(ISBLANK(F50),IF(FE50="x",IF(AND(((EU50+(EV50-$FK$5))&gt;=$FJ$5),(EV50&gt;=$FK$5),OR(EW50&gt;=$FL$5,H50="x"),EY50),"Yes!",""),IF(AND(FE50="Yes!",FD50="x"),IF(AND(((EU50+(EV50-($FK48+#REF!)))&gt;=$FJ$5+$FJ$4),(EV50&gt;=$FK$5+$FK$4),OR(EW50&gt;=($FL$5+$FL$4),H50="x"),EX50,EY50),"Yes!",""),IF(AND(FE50="Yes!",FD50="Yes!"),IF(AND((EU50+(EV50-($FK$5+$FK$4+$FK$3))&gt;=$FJ$5+$FJ$4+$FJ$3),(EV50&gt;=$FK$5+$FK$4+$FK$3),OR(EW50&gt;=($FL$5+$FL$4+$FL$3),H50="x"),EX50,EY50),"Yes!",""),""))),"x")</f>
        <v/>
      </c>
      <c r="FG50" s="52" t="str">
        <f t="shared" si="28"/>
        <v/>
      </c>
    </row>
    <row r="51" spans="1:163" ht="15.5">
      <c r="A51" s="5" t="s">
        <v>112</v>
      </c>
      <c r="B51" s="35" t="s">
        <v>113</v>
      </c>
      <c r="C51" s="85"/>
      <c r="D51" s="85"/>
      <c r="E51" s="85"/>
      <c r="F51" s="85"/>
      <c r="G51" s="86"/>
      <c r="H51" s="108"/>
      <c r="I51" s="227"/>
      <c r="J51" s="108"/>
      <c r="K51" s="108"/>
      <c r="L51" s="227" t="s">
        <v>43</v>
      </c>
      <c r="M51" s="227" t="s">
        <v>43</v>
      </c>
      <c r="N51" s="227"/>
      <c r="O51" s="227"/>
      <c r="P51" s="227"/>
      <c r="Q51" s="227"/>
      <c r="R51" s="227"/>
      <c r="S51" s="227"/>
      <c r="T51" s="227"/>
      <c r="U51" s="227"/>
      <c r="V51" s="227" t="s">
        <v>43</v>
      </c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109"/>
      <c r="AS51" s="109"/>
      <c r="AT51" s="227"/>
      <c r="AU51" s="109"/>
      <c r="AV51" s="227"/>
      <c r="AW51" s="227"/>
      <c r="AX51" s="109"/>
      <c r="AY51" s="109" t="s">
        <v>43</v>
      </c>
      <c r="AZ51" s="112" t="s">
        <v>43</v>
      </c>
      <c r="BA51" s="112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10"/>
      <c r="BO51" s="112"/>
      <c r="BP51" s="112"/>
      <c r="BQ51" s="112"/>
      <c r="BR51" s="112"/>
      <c r="BS51" s="109"/>
      <c r="BT51" s="109"/>
      <c r="BU51" s="113"/>
      <c r="BV51" s="113"/>
      <c r="BW51" s="109"/>
      <c r="BX51" s="112"/>
      <c r="BY51" s="112"/>
      <c r="BZ51" s="109"/>
      <c r="CA51" s="112"/>
      <c r="CB51" s="112"/>
      <c r="CC51" s="109"/>
      <c r="CD51" s="112"/>
      <c r="CE51" s="112"/>
      <c r="CF51" s="109"/>
      <c r="CG51" s="109"/>
      <c r="CH51" s="112"/>
      <c r="CI51" s="109"/>
      <c r="CJ51" s="109"/>
      <c r="CK51" s="109"/>
      <c r="CL51" s="109"/>
      <c r="CM51" s="109"/>
      <c r="CN51" s="112"/>
      <c r="CO51" s="112"/>
      <c r="CP51" s="109"/>
      <c r="CQ51" s="112" t="s">
        <v>43</v>
      </c>
      <c r="CR51" s="109"/>
      <c r="CS51" s="112"/>
      <c r="CT51" s="109"/>
      <c r="CU51" s="109"/>
      <c r="CV51" s="109"/>
      <c r="CW51" s="109"/>
      <c r="CX51" s="109"/>
      <c r="CY51" s="109"/>
      <c r="CZ51" s="109"/>
      <c r="DA51" s="109" t="s">
        <v>43</v>
      </c>
      <c r="DB51" s="109"/>
      <c r="DC51" s="109"/>
      <c r="DD51" s="109"/>
      <c r="DE51" s="109"/>
      <c r="DF51" s="112"/>
      <c r="DG51" s="109"/>
      <c r="DH51" s="112"/>
      <c r="DI51" s="109"/>
      <c r="DJ51" s="109"/>
      <c r="DK51" s="109"/>
      <c r="DL51" s="109"/>
      <c r="DM51" s="109"/>
      <c r="DN51" s="109"/>
      <c r="DO51" s="109"/>
      <c r="DP51" s="112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47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12"/>
      <c r="EP51" s="109"/>
      <c r="EQ51" s="109"/>
      <c r="ER51" s="109"/>
      <c r="ES51" s="109"/>
      <c r="ET51" s="77">
        <f t="shared" si="18"/>
        <v>8</v>
      </c>
      <c r="EU51" s="13">
        <f t="shared" si="19"/>
        <v>0</v>
      </c>
      <c r="EV51" s="13">
        <f t="shared" si="20"/>
        <v>1</v>
      </c>
      <c r="EW51" s="13">
        <f t="shared" si="21"/>
        <v>3</v>
      </c>
      <c r="EX51" s="13">
        <f t="shared" si="22"/>
        <v>0</v>
      </c>
      <c r="EY51" s="13">
        <f t="shared" si="23"/>
        <v>0</v>
      </c>
      <c r="EZ51" s="13">
        <f t="shared" si="24"/>
        <v>0</v>
      </c>
      <c r="FA51" s="21">
        <f t="shared" si="25"/>
        <v>615</v>
      </c>
      <c r="FC51" s="44" t="str">
        <f t="shared" si="26"/>
        <v/>
      </c>
      <c r="FD51" s="51" t="str">
        <f t="shared" si="17"/>
        <v/>
      </c>
      <c r="FE51" s="51" t="str">
        <f t="shared" si="27"/>
        <v/>
      </c>
      <c r="FF51" s="51" t="str">
        <f>IF(ISBLANK(F51),IF(FE51="x",IF(AND(((EU51+(EV51-$FK$5))&gt;=$FJ$5),(EV51&gt;=$FK$5),OR(EW51&gt;=$FL$5,H51="x"),EY51),"Yes!",""),IF(AND(FE51="Yes!",FD51="x"),IF(AND(((EU51+(EV51-(#REF!+#REF!)))&gt;=$FJ$5+$FJ$4),(EV51&gt;=$FK$5+$FK$4),OR(EW51&gt;=($FL$5+$FL$4),H51="x"),EX51,EY51),"Yes!",""),IF(AND(FE51="Yes!",FD51="Yes!"),IF(AND((EU51+(EV51-($FK$5+$FK$4+$FK$3))&gt;=$FJ$5+$FJ$4+$FJ$3),(EV51&gt;=$FK$5+$FK$4+$FK$3),OR(EW51&gt;=($FL$5+$FL$4+$FL$3),H51="x"),EX51,EY51),"Yes!",""),""))),"x")</f>
        <v/>
      </c>
      <c r="FG51" s="52" t="str">
        <f t="shared" si="28"/>
        <v/>
      </c>
    </row>
    <row r="52" spans="1:163" ht="15.5">
      <c r="A52" s="5" t="s">
        <v>112</v>
      </c>
      <c r="B52" s="35" t="s">
        <v>114</v>
      </c>
      <c r="C52" s="85"/>
      <c r="D52" s="85"/>
      <c r="E52" s="85"/>
      <c r="F52" s="85"/>
      <c r="G52" s="86"/>
      <c r="H52" s="108"/>
      <c r="I52" s="227"/>
      <c r="J52" s="108"/>
      <c r="K52" s="108"/>
      <c r="L52" s="227" t="s">
        <v>43</v>
      </c>
      <c r="M52" s="227" t="s">
        <v>43</v>
      </c>
      <c r="N52" s="227"/>
      <c r="O52" s="227"/>
      <c r="P52" s="227" t="s">
        <v>43</v>
      </c>
      <c r="Q52" s="227"/>
      <c r="R52" s="227"/>
      <c r="S52" s="227"/>
      <c r="T52" s="227"/>
      <c r="U52" s="227"/>
      <c r="V52" s="227" t="s">
        <v>43</v>
      </c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 t="s">
        <v>43</v>
      </c>
      <c r="AK52" s="227" t="s">
        <v>43</v>
      </c>
      <c r="AL52" s="227"/>
      <c r="AM52" s="227"/>
      <c r="AN52" s="227"/>
      <c r="AO52" s="227" t="s">
        <v>43</v>
      </c>
      <c r="AP52" s="227"/>
      <c r="AQ52" s="227"/>
      <c r="AR52" s="109"/>
      <c r="AS52" s="109"/>
      <c r="AT52" s="227"/>
      <c r="AU52" s="109"/>
      <c r="AV52" s="227"/>
      <c r="AW52" s="227"/>
      <c r="AX52" s="109"/>
      <c r="AY52" s="109" t="s">
        <v>43</v>
      </c>
      <c r="AZ52" s="112" t="s">
        <v>43</v>
      </c>
      <c r="BA52" s="112"/>
      <c r="BB52" s="109"/>
      <c r="BC52" s="109"/>
      <c r="BD52" s="109"/>
      <c r="BE52" s="109"/>
      <c r="BF52" s="109"/>
      <c r="BG52" s="109" t="s">
        <v>43</v>
      </c>
      <c r="BH52" s="109"/>
      <c r="BI52" s="109"/>
      <c r="BJ52" s="109"/>
      <c r="BK52" s="109"/>
      <c r="BL52" s="109"/>
      <c r="BM52" s="109"/>
      <c r="BN52" s="110"/>
      <c r="BO52" s="112"/>
      <c r="BP52" s="112"/>
      <c r="BQ52" s="112"/>
      <c r="BR52" s="112"/>
      <c r="BS52" s="109"/>
      <c r="BT52" s="109"/>
      <c r="BU52" s="113"/>
      <c r="BV52" s="113"/>
      <c r="BW52" s="109"/>
      <c r="BX52" s="112"/>
      <c r="BY52" s="112"/>
      <c r="BZ52" s="109"/>
      <c r="CA52" s="112"/>
      <c r="CB52" s="112"/>
      <c r="CC52" s="109"/>
      <c r="CD52" s="112"/>
      <c r="CE52" s="112"/>
      <c r="CF52" s="109"/>
      <c r="CG52" s="109"/>
      <c r="CH52" s="112"/>
      <c r="CI52" s="109"/>
      <c r="CJ52" s="109"/>
      <c r="CK52" s="109"/>
      <c r="CL52" s="109"/>
      <c r="CM52" s="109"/>
      <c r="CN52" s="112"/>
      <c r="CO52" s="112"/>
      <c r="CP52" s="109"/>
      <c r="CQ52" s="112" t="s">
        <v>43</v>
      </c>
      <c r="CR52" s="109"/>
      <c r="CS52" s="112"/>
      <c r="CT52" s="109"/>
      <c r="CU52" s="109"/>
      <c r="CV52" s="109"/>
      <c r="CW52" s="109"/>
      <c r="CX52" s="109"/>
      <c r="CY52" s="109" t="s">
        <v>43</v>
      </c>
      <c r="CZ52" s="109"/>
      <c r="DA52" s="109" t="s">
        <v>43</v>
      </c>
      <c r="DB52" s="109"/>
      <c r="DC52" s="109"/>
      <c r="DD52" s="109"/>
      <c r="DE52" s="109"/>
      <c r="DF52" s="112"/>
      <c r="DG52" s="109"/>
      <c r="DH52" s="112"/>
      <c r="DI52" s="109"/>
      <c r="DJ52" s="109"/>
      <c r="DK52" s="109"/>
      <c r="DL52" s="109"/>
      <c r="DM52" s="109"/>
      <c r="DN52" s="109"/>
      <c r="DO52" s="109"/>
      <c r="DP52" s="112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47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12"/>
      <c r="EP52" s="109"/>
      <c r="EQ52" s="109"/>
      <c r="ER52" s="109"/>
      <c r="ES52" s="109"/>
      <c r="ET52" s="77">
        <f t="shared" si="18"/>
        <v>17</v>
      </c>
      <c r="EU52" s="13">
        <f t="shared" si="19"/>
        <v>1</v>
      </c>
      <c r="EV52" s="13">
        <f t="shared" si="20"/>
        <v>2</v>
      </c>
      <c r="EW52" s="13">
        <f t="shared" si="21"/>
        <v>4</v>
      </c>
      <c r="EX52" s="13">
        <f t="shared" si="22"/>
        <v>0</v>
      </c>
      <c r="EY52" s="13">
        <f t="shared" si="23"/>
        <v>0</v>
      </c>
      <c r="EZ52" s="13">
        <f t="shared" si="24"/>
        <v>0</v>
      </c>
      <c r="FA52" s="21">
        <f t="shared" si="25"/>
        <v>1612</v>
      </c>
      <c r="FC52" s="44" t="str">
        <f t="shared" si="26"/>
        <v/>
      </c>
      <c r="FD52" s="51" t="str">
        <f t="shared" si="17"/>
        <v/>
      </c>
      <c r="FE52" s="51" t="str">
        <f t="shared" si="27"/>
        <v/>
      </c>
      <c r="FF52" s="51" t="str">
        <f>IF(ISBLANK(F52),IF(FE52="x",IF(AND(((EU52+(EV52-$FK$5))&gt;=$FJ$5),(EV52&gt;=$FK$5),OR(EW52&gt;=$FL$5,H52="x"),EY52),"Yes!",""),IF(AND(FE52="Yes!",FD52="x"),IF(AND(((EU52+(EV52-(#REF!+$FK50)))&gt;=$FJ$5+$FJ$4),(EV52&gt;=$FK$5+$FK$4),OR(EW52&gt;=($FL$5+$FL$4),H52="x"),EX52,EY52),"Yes!",""),IF(AND(FE52="Yes!",FD52="Yes!"),IF(AND((EU52+(EV52-($FK$5+$FK$4+$FK$3))&gt;=$FJ$5+$FJ$4+$FJ$3),(EV52&gt;=$FK$5+$FK$4+$FK$3),OR(EW52&gt;=($FL$5+$FL$4+$FL$3),H52="x"),EX52,EY52),"Yes!",""),""))),"x")</f>
        <v/>
      </c>
      <c r="FG52" s="52" t="str">
        <f t="shared" si="28"/>
        <v/>
      </c>
    </row>
    <row r="53" spans="1:163" ht="15.5">
      <c r="A53" s="5" t="s">
        <v>115</v>
      </c>
      <c r="B53" s="35" t="s">
        <v>116</v>
      </c>
      <c r="C53" s="85" t="s">
        <v>43</v>
      </c>
      <c r="D53" s="85" t="s">
        <v>43</v>
      </c>
      <c r="E53" s="85"/>
      <c r="F53" s="85"/>
      <c r="G53" s="86"/>
      <c r="H53" s="108"/>
      <c r="I53" s="227"/>
      <c r="J53" s="108"/>
      <c r="K53" s="108"/>
      <c r="L53" s="227"/>
      <c r="M53" s="227"/>
      <c r="N53" s="227"/>
      <c r="O53" s="227"/>
      <c r="P53" s="227" t="s">
        <v>43</v>
      </c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 t="s">
        <v>43</v>
      </c>
      <c r="AD53" s="227" t="s">
        <v>43</v>
      </c>
      <c r="AE53" s="227"/>
      <c r="AF53" s="227"/>
      <c r="AG53" s="227"/>
      <c r="AH53" s="227" t="s">
        <v>43</v>
      </c>
      <c r="AI53" s="227"/>
      <c r="AJ53" s="227"/>
      <c r="AK53" s="227"/>
      <c r="AL53" s="227"/>
      <c r="AM53" s="227" t="s">
        <v>43</v>
      </c>
      <c r="AN53" s="227"/>
      <c r="AO53" s="227" t="s">
        <v>43</v>
      </c>
      <c r="AP53" s="227"/>
      <c r="AQ53" s="227"/>
      <c r="AR53" s="109" t="s">
        <v>43</v>
      </c>
      <c r="AS53" s="109" t="s">
        <v>43</v>
      </c>
      <c r="AT53" s="227"/>
      <c r="AU53" s="109"/>
      <c r="AV53" s="227" t="s">
        <v>43</v>
      </c>
      <c r="AW53" s="227"/>
      <c r="AX53" s="109"/>
      <c r="AY53" s="109"/>
      <c r="AZ53" s="112"/>
      <c r="BA53" s="112"/>
      <c r="BB53" s="109" t="s">
        <v>43</v>
      </c>
      <c r="BC53" s="109"/>
      <c r="BD53" s="109" t="s">
        <v>43</v>
      </c>
      <c r="BE53" s="109" t="s">
        <v>43</v>
      </c>
      <c r="BF53" s="109"/>
      <c r="BG53" s="109" t="s">
        <v>43</v>
      </c>
      <c r="BH53" s="109" t="s">
        <v>43</v>
      </c>
      <c r="BI53" s="109"/>
      <c r="BJ53" s="109" t="s">
        <v>43</v>
      </c>
      <c r="BK53" s="109"/>
      <c r="BL53" s="109" t="s">
        <v>43</v>
      </c>
      <c r="BM53" s="109"/>
      <c r="BN53" s="110"/>
      <c r="BO53" s="112" t="s">
        <v>43</v>
      </c>
      <c r="BP53" s="112"/>
      <c r="BQ53" s="112" t="s">
        <v>43</v>
      </c>
      <c r="BR53" s="112"/>
      <c r="BS53" s="109"/>
      <c r="BT53" s="109" t="s">
        <v>43</v>
      </c>
      <c r="BU53" s="158" t="s">
        <v>43</v>
      </c>
      <c r="BV53" s="113"/>
      <c r="BW53" s="109"/>
      <c r="BX53" s="112"/>
      <c r="BY53" s="112" t="s">
        <v>43</v>
      </c>
      <c r="BZ53" s="109" t="s">
        <v>43</v>
      </c>
      <c r="CA53" s="112"/>
      <c r="CB53" s="112"/>
      <c r="CC53" s="109"/>
      <c r="CD53" s="112"/>
      <c r="CE53" s="112"/>
      <c r="CF53" s="109"/>
      <c r="CG53" s="109"/>
      <c r="CH53" s="112"/>
      <c r="CI53" s="109"/>
      <c r="CJ53" s="109" t="s">
        <v>43</v>
      </c>
      <c r="CK53" s="109"/>
      <c r="CL53" s="109" t="s">
        <v>43</v>
      </c>
      <c r="CM53" s="109" t="s">
        <v>43</v>
      </c>
      <c r="CN53" s="112"/>
      <c r="CO53" s="112"/>
      <c r="CP53" s="109"/>
      <c r="CQ53" s="112"/>
      <c r="CR53" s="109"/>
      <c r="CS53" s="112"/>
      <c r="CT53" s="109"/>
      <c r="CU53" s="109"/>
      <c r="CV53" s="109"/>
      <c r="CW53" s="109"/>
      <c r="CX53" s="109" t="s">
        <v>43</v>
      </c>
      <c r="CY53" s="109"/>
      <c r="CZ53" s="109"/>
      <c r="DA53" s="109" t="s">
        <v>43</v>
      </c>
      <c r="DB53" s="109"/>
      <c r="DC53" s="109"/>
      <c r="DD53" s="109"/>
      <c r="DE53" s="109"/>
      <c r="DF53" s="112"/>
      <c r="DG53" s="109"/>
      <c r="DH53" s="112"/>
      <c r="DI53" s="109"/>
      <c r="DJ53" s="109"/>
      <c r="DK53" s="109"/>
      <c r="DL53" s="109"/>
      <c r="DM53" s="109"/>
      <c r="DN53" s="109"/>
      <c r="DO53" s="109"/>
      <c r="DP53" s="112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47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12"/>
      <c r="EP53" s="109"/>
      <c r="EQ53" s="109"/>
      <c r="ER53" s="109"/>
      <c r="ES53" s="109"/>
      <c r="ET53" s="77">
        <f t="shared" si="18"/>
        <v>42</v>
      </c>
      <c r="EU53" s="13">
        <f t="shared" si="19"/>
        <v>15</v>
      </c>
      <c r="EV53" s="13">
        <f t="shared" si="20"/>
        <v>0</v>
      </c>
      <c r="EW53" s="13">
        <f t="shared" si="21"/>
        <v>5</v>
      </c>
      <c r="EX53" s="13">
        <f t="shared" si="22"/>
        <v>0</v>
      </c>
      <c r="EY53" s="13">
        <f t="shared" si="23"/>
        <v>0</v>
      </c>
      <c r="EZ53" s="13">
        <f t="shared" si="24"/>
        <v>0</v>
      </c>
      <c r="FA53" s="21">
        <f t="shared" si="25"/>
        <v>2684</v>
      </c>
      <c r="FC53" s="139" t="str">
        <f t="shared" si="26"/>
        <v>x</v>
      </c>
      <c r="FD53" s="140" t="str">
        <f t="shared" si="17"/>
        <v>x</v>
      </c>
      <c r="FE53" s="51" t="str">
        <f t="shared" si="27"/>
        <v/>
      </c>
      <c r="FF53" s="51" t="str">
        <f>IF(ISBLANK(F53),IF(FE53="x",IF(AND(((EU53+(EV53-$FK$5))&gt;=$FJ$5),(EV53&gt;=$FK$5),OR(EW53&gt;=$FL$5,H53="x"),EY53),"Yes!",""),IF(AND(FE53="Yes!",FD53="x"),IF(AND(((EU53+(EV53-($FK50+$FK51)))&gt;=$FJ$5+$FJ$4),(EV53&gt;=$FK$5+$FK$4),OR(EW53&gt;=($FL$5+$FL$4),H53="x"),EX53,EY53),"Yes!",""),IF(AND(FE53="Yes!",FD53="Yes!"),IF(AND((EU53+(EV53-($FK$5+$FK$4+$FK$3))&gt;=$FJ$5+$FJ$4+$FJ$3),(EV53&gt;=$FK$5+$FK$4+$FK$3),OR(EW53&gt;=($FL$5+$FL$4+$FL$3),H53="x"),EX53,EY53),"Yes!",""),""))),"x")</f>
        <v/>
      </c>
      <c r="FG53" s="52" t="str">
        <f t="shared" si="28"/>
        <v/>
      </c>
    </row>
    <row r="54" spans="1:163" ht="15.5">
      <c r="A54" s="5" t="s">
        <v>117</v>
      </c>
      <c r="B54" s="35" t="s">
        <v>118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109"/>
      <c r="AS54" s="109"/>
      <c r="AT54" s="227"/>
      <c r="AU54" s="109"/>
      <c r="AV54" s="227"/>
      <c r="AW54" s="227"/>
      <c r="AX54" s="109"/>
      <c r="AY54" s="109"/>
      <c r="AZ54" s="112"/>
      <c r="BA54" s="112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10"/>
      <c r="BO54" s="112"/>
      <c r="BP54" s="112"/>
      <c r="BQ54" s="112"/>
      <c r="BR54" s="112"/>
      <c r="BS54" s="109"/>
      <c r="BT54" s="109"/>
      <c r="BU54" s="113"/>
      <c r="BV54" s="113"/>
      <c r="BW54" s="109"/>
      <c r="BX54" s="112"/>
      <c r="BY54" s="112"/>
      <c r="BZ54" s="109"/>
      <c r="CA54" s="112"/>
      <c r="CB54" s="112"/>
      <c r="CC54" s="109"/>
      <c r="CD54" s="112"/>
      <c r="CE54" s="112"/>
      <c r="CF54" s="109"/>
      <c r="CG54" s="109"/>
      <c r="CH54" s="112"/>
      <c r="CI54" s="109"/>
      <c r="CJ54" s="109"/>
      <c r="CK54" s="109"/>
      <c r="CL54" s="109"/>
      <c r="CM54" s="109"/>
      <c r="CN54" s="112"/>
      <c r="CO54" s="112"/>
      <c r="CP54" s="109"/>
      <c r="CQ54" s="112"/>
      <c r="CR54" s="109"/>
      <c r="CS54" s="112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12"/>
      <c r="DG54" s="109"/>
      <c r="DH54" s="112"/>
      <c r="DI54" s="109"/>
      <c r="DJ54" s="109"/>
      <c r="DK54" s="109"/>
      <c r="DL54" s="109"/>
      <c r="DM54" s="109"/>
      <c r="DN54" s="109"/>
      <c r="DO54" s="109"/>
      <c r="DP54" s="112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47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12"/>
      <c r="EP54" s="109"/>
      <c r="EQ54" s="109"/>
      <c r="ER54" s="109"/>
      <c r="ES54" s="109"/>
      <c r="ET54" s="77">
        <f t="shared" si="18"/>
        <v>0</v>
      </c>
      <c r="EU54" s="13">
        <f t="shared" si="19"/>
        <v>0</v>
      </c>
      <c r="EV54" s="13">
        <f t="shared" si="20"/>
        <v>0</v>
      </c>
      <c r="EW54" s="13">
        <f t="shared" si="21"/>
        <v>0</v>
      </c>
      <c r="EX54" s="13">
        <f t="shared" si="22"/>
        <v>0</v>
      </c>
      <c r="EY54" s="13">
        <f t="shared" si="23"/>
        <v>0</v>
      </c>
      <c r="EZ54" s="13">
        <f t="shared" si="24"/>
        <v>0</v>
      </c>
      <c r="FA54" s="21">
        <f t="shared" si="25"/>
        <v>0</v>
      </c>
      <c r="FC54" s="44" t="str">
        <f t="shared" si="26"/>
        <v/>
      </c>
      <c r="FD54" s="51" t="str">
        <f t="shared" si="17"/>
        <v/>
      </c>
      <c r="FE54" s="51" t="str">
        <f t="shared" si="27"/>
        <v/>
      </c>
      <c r="FF54" s="51" t="str">
        <f>IF(ISBLANK(F54),IF(FE54="x",IF(AND(((EU54+(EV54-$FK$5))&gt;=$FJ$5),(EV54&gt;=$FK$5),OR(EW54&gt;=$FL$5,H54="x"),EY54),"Yes!",""),IF(AND(FE54="Yes!",FD54="x"),IF(AND(((EU54+(EV54-($FK51+$FK52)))&gt;=$FJ$5+$FJ$4),(EV54&gt;=$FK$5+$FK$4),OR(EW54&gt;=($FL$5+$FL$4),H54="x"),EX54,EY54),"Yes!",""),IF(AND(FE54="Yes!",FD54="Yes!"),IF(AND((EU54+(EV54-($FK$5+$FK$4+$FK$3))&gt;=$FJ$5+$FJ$4+$FJ$3),(EV54&gt;=$FK$5+$FK$4+$FK$3),OR(EW54&gt;=($FL$5+$FL$4+$FL$3),H54="x"),EX54,EY54),"Yes!",""),""))),"x")</f>
        <v/>
      </c>
      <c r="FG54" s="52" t="str">
        <f t="shared" si="28"/>
        <v/>
      </c>
    </row>
    <row r="55" spans="1:163" ht="15.5">
      <c r="A55" s="5" t="s">
        <v>119</v>
      </c>
      <c r="B55" s="35" t="s">
        <v>120</v>
      </c>
      <c r="C55" s="85"/>
      <c r="D55" s="85"/>
      <c r="E55" s="85"/>
      <c r="F55" s="85"/>
      <c r="G55" s="86"/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109"/>
      <c r="AS55" s="109"/>
      <c r="AT55" s="227"/>
      <c r="AU55" s="109"/>
      <c r="AV55" s="227"/>
      <c r="AW55" s="227"/>
      <c r="AX55" s="109"/>
      <c r="AY55" s="109"/>
      <c r="AZ55" s="112"/>
      <c r="BA55" s="112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10"/>
      <c r="BO55" s="112"/>
      <c r="BP55" s="112"/>
      <c r="BQ55" s="112"/>
      <c r="BR55" s="112"/>
      <c r="BS55" s="109"/>
      <c r="BT55" s="109"/>
      <c r="BU55" s="113"/>
      <c r="BV55" s="113"/>
      <c r="BW55" s="109"/>
      <c r="BX55" s="112"/>
      <c r="BY55" s="112"/>
      <c r="BZ55" s="109"/>
      <c r="CA55" s="112"/>
      <c r="CB55" s="112"/>
      <c r="CC55" s="109"/>
      <c r="CD55" s="112"/>
      <c r="CE55" s="112"/>
      <c r="CF55" s="109"/>
      <c r="CG55" s="109"/>
      <c r="CH55" s="112"/>
      <c r="CI55" s="109"/>
      <c r="CJ55" s="109"/>
      <c r="CK55" s="109"/>
      <c r="CL55" s="109"/>
      <c r="CM55" s="109"/>
      <c r="CN55" s="112"/>
      <c r="CO55" s="112"/>
      <c r="CP55" s="109"/>
      <c r="CQ55" s="112"/>
      <c r="CR55" s="109"/>
      <c r="CS55" s="112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12"/>
      <c r="DG55" s="109"/>
      <c r="DH55" s="112"/>
      <c r="DI55" s="109"/>
      <c r="DJ55" s="109"/>
      <c r="DK55" s="109"/>
      <c r="DL55" s="109"/>
      <c r="DM55" s="109"/>
      <c r="DN55" s="109"/>
      <c r="DO55" s="109"/>
      <c r="DP55" s="112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47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12"/>
      <c r="EP55" s="109"/>
      <c r="EQ55" s="109"/>
      <c r="ER55" s="109"/>
      <c r="ES55" s="109"/>
      <c r="ET55" s="77">
        <f t="shared" si="18"/>
        <v>0</v>
      </c>
      <c r="EU55" s="13">
        <f t="shared" si="19"/>
        <v>0</v>
      </c>
      <c r="EV55" s="13">
        <f t="shared" si="20"/>
        <v>0</v>
      </c>
      <c r="EW55" s="13">
        <f t="shared" si="21"/>
        <v>0</v>
      </c>
      <c r="EX55" s="13">
        <f t="shared" si="22"/>
        <v>0</v>
      </c>
      <c r="EY55" s="13">
        <f t="shared" si="23"/>
        <v>0</v>
      </c>
      <c r="EZ55" s="13">
        <f t="shared" si="24"/>
        <v>0</v>
      </c>
      <c r="FA55" s="21">
        <f t="shared" si="25"/>
        <v>0</v>
      </c>
      <c r="FC55" s="44" t="str">
        <f t="shared" si="26"/>
        <v/>
      </c>
      <c r="FD55" s="51" t="str">
        <f t="shared" si="17"/>
        <v/>
      </c>
      <c r="FE55" s="51" t="str">
        <f t="shared" si="27"/>
        <v/>
      </c>
      <c r="FF55" s="51" t="str">
        <f>IF(ISBLANK(F55),IF(FE55="x",IF(AND(((EU55+(EV55-$FK$5))&gt;=$FJ$5),(EV55&gt;=$FK$5),OR(EW55&gt;=$FL$5,H55="x"),EY55),"Yes!",""),IF(AND(FE55="Yes!",FD55="x"),IF(AND(((EU55+(EV55-($FK53+$FK54)))&gt;=$FJ$5+$FJ$4),(EV55&gt;=$FK$5+$FK$4),OR(EW55&gt;=($FL$5+$FL$4),H55="x"),EX55,EY55),"Yes!",""),IF(AND(FE55="Yes!",FD55="Yes!"),IF(AND((EU55+(EV55-($FK$5+$FK$4+$FK$3))&gt;=$FJ$5+$FJ$4+$FJ$3),(EV55&gt;=$FK$5+$FK$4+$FK$3),OR(EW55&gt;=($FL$5+$FL$4+$FL$3),H55="x"),EX55,EY55),"Yes!",""),""))),"x")</f>
        <v/>
      </c>
      <c r="FG55" s="52" t="str">
        <f t="shared" si="28"/>
        <v/>
      </c>
    </row>
    <row r="56" spans="1:163" ht="15.5">
      <c r="A56" s="5" t="s">
        <v>121</v>
      </c>
      <c r="B56" s="30" t="s">
        <v>122</v>
      </c>
      <c r="C56" s="85" t="s">
        <v>43</v>
      </c>
      <c r="D56" s="85"/>
      <c r="E56" s="85"/>
      <c r="F56" s="85"/>
      <c r="G56" s="86"/>
      <c r="H56" s="108"/>
      <c r="I56" s="227"/>
      <c r="J56" s="108" t="s">
        <v>43</v>
      </c>
      <c r="K56" s="108"/>
      <c r="L56" s="227" t="s">
        <v>43</v>
      </c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109"/>
      <c r="AS56" s="109"/>
      <c r="AT56" s="227"/>
      <c r="AU56" s="109"/>
      <c r="AV56" s="227"/>
      <c r="AW56" s="227"/>
      <c r="AX56" s="109"/>
      <c r="AY56" s="109"/>
      <c r="AZ56" s="112"/>
      <c r="BA56" s="112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10"/>
      <c r="BO56" s="112"/>
      <c r="BP56" s="112"/>
      <c r="BQ56" s="112"/>
      <c r="BR56" s="112"/>
      <c r="BS56" s="109"/>
      <c r="BT56" s="109"/>
      <c r="BU56" s="113"/>
      <c r="BV56" s="113"/>
      <c r="BW56" s="109"/>
      <c r="BX56" s="112"/>
      <c r="BY56" s="112"/>
      <c r="BZ56" s="109"/>
      <c r="CA56" s="112"/>
      <c r="CB56" s="112"/>
      <c r="CC56" s="109"/>
      <c r="CD56" s="112"/>
      <c r="CE56" s="112"/>
      <c r="CF56" s="109"/>
      <c r="CG56" s="109"/>
      <c r="CH56" s="112"/>
      <c r="CI56" s="109"/>
      <c r="CJ56" s="109"/>
      <c r="CK56" s="109"/>
      <c r="CL56" s="109"/>
      <c r="CM56" s="109"/>
      <c r="CN56" s="112"/>
      <c r="CO56" s="112"/>
      <c r="CP56" s="109"/>
      <c r="CQ56" s="112"/>
      <c r="CR56" s="109"/>
      <c r="CS56" s="112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12"/>
      <c r="DG56" s="109"/>
      <c r="DH56" s="112"/>
      <c r="DI56" s="109"/>
      <c r="DJ56" s="109"/>
      <c r="DK56" s="109"/>
      <c r="DL56" s="109"/>
      <c r="DM56" s="109"/>
      <c r="DN56" s="109"/>
      <c r="DO56" s="109"/>
      <c r="DP56" s="112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47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12"/>
      <c r="EP56" s="109"/>
      <c r="EQ56" s="109"/>
      <c r="ER56" s="109"/>
      <c r="ES56" s="109"/>
      <c r="ET56" s="77">
        <f t="shared" si="18"/>
        <v>3</v>
      </c>
      <c r="EU56" s="13">
        <f t="shared" si="19"/>
        <v>1</v>
      </c>
      <c r="EV56" s="13">
        <f t="shared" si="20"/>
        <v>0</v>
      </c>
      <c r="EW56" s="13">
        <f t="shared" si="21"/>
        <v>0</v>
      </c>
      <c r="EX56" s="13">
        <f t="shared" si="22"/>
        <v>0</v>
      </c>
      <c r="EY56" s="13">
        <f t="shared" si="23"/>
        <v>0</v>
      </c>
      <c r="EZ56" s="13">
        <f t="shared" si="24"/>
        <v>0</v>
      </c>
      <c r="FA56" s="21">
        <f t="shared" si="25"/>
        <v>37</v>
      </c>
      <c r="FC56" s="139" t="str">
        <f t="shared" si="26"/>
        <v>x</v>
      </c>
      <c r="FD56" s="51" t="str">
        <f t="shared" si="17"/>
        <v/>
      </c>
      <c r="FE56" s="51" t="str">
        <f t="shared" si="27"/>
        <v/>
      </c>
      <c r="FF56" s="51" t="str">
        <f>IF(ISBLANK(F56),IF(FE56="x",IF(AND(((EU56+(EV56-$FK$5))&gt;=$FJ$5),(EV56&gt;=$FK$5),OR(EW56&gt;=$FL$5,H56="x"),EY56),"Yes!",""),IF(AND(FE56="Yes!",FD56="x"),IF(AND(((EU56+(EV56-($FK54+#REF!)))&gt;=$FJ$5+$FJ$4),(EV56&gt;=$FK$5+$FK$4),OR(EW56&gt;=($FL$5+$FL$4),H56="x"),EX56,EY56),"Yes!",""),IF(AND(FE56="Yes!",FD56="Yes!"),IF(AND((EU56+(EV56-($FK$5+$FK$4+$FK$3))&gt;=$FJ$5+$FJ$4+$FJ$3),(EV56&gt;=$FK$5+$FK$4+$FK$3),OR(EW56&gt;=($FL$5+$FL$4+$FL$3),H56="x"),EX56,EY56),"Yes!",""),""))),"x")</f>
        <v/>
      </c>
      <c r="FG56" s="52" t="str">
        <f t="shared" si="28"/>
        <v/>
      </c>
    </row>
    <row r="57" spans="1:163" ht="15.5">
      <c r="A57" s="5" t="s">
        <v>123</v>
      </c>
      <c r="B57" s="35" t="s">
        <v>124</v>
      </c>
      <c r="C57" s="85"/>
      <c r="D57" s="85"/>
      <c r="E57" s="85"/>
      <c r="F57" s="85"/>
      <c r="G57" s="86"/>
      <c r="H57" s="108"/>
      <c r="I57" s="227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109"/>
      <c r="AS57" s="109"/>
      <c r="AT57" s="227"/>
      <c r="AU57" s="109"/>
      <c r="AV57" s="227"/>
      <c r="AW57" s="227"/>
      <c r="AX57" s="109"/>
      <c r="AY57" s="109"/>
      <c r="AZ57" s="112"/>
      <c r="BA57" s="112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10"/>
      <c r="BO57" s="112"/>
      <c r="BP57" s="112"/>
      <c r="BQ57" s="112"/>
      <c r="BR57" s="112"/>
      <c r="BS57" s="109"/>
      <c r="BT57" s="109"/>
      <c r="BU57" s="113"/>
      <c r="BV57" s="113"/>
      <c r="BW57" s="109"/>
      <c r="BX57" s="112"/>
      <c r="BY57" s="112"/>
      <c r="BZ57" s="109"/>
      <c r="CA57" s="112"/>
      <c r="CB57" s="112"/>
      <c r="CC57" s="109"/>
      <c r="CD57" s="112"/>
      <c r="CE57" s="112"/>
      <c r="CF57" s="109"/>
      <c r="CG57" s="109"/>
      <c r="CH57" s="112"/>
      <c r="CI57" s="109"/>
      <c r="CJ57" s="109"/>
      <c r="CK57" s="109"/>
      <c r="CL57" s="109"/>
      <c r="CM57" s="109"/>
      <c r="CN57" s="112"/>
      <c r="CO57" s="112"/>
      <c r="CP57" s="109"/>
      <c r="CQ57" s="112"/>
      <c r="CR57" s="109"/>
      <c r="CS57" s="112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12"/>
      <c r="DG57" s="109"/>
      <c r="DH57" s="112"/>
      <c r="DI57" s="109"/>
      <c r="DJ57" s="109"/>
      <c r="DK57" s="109"/>
      <c r="DL57" s="109"/>
      <c r="DM57" s="109"/>
      <c r="DN57" s="109"/>
      <c r="DO57" s="109"/>
      <c r="DP57" s="112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47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12"/>
      <c r="EP57" s="109"/>
      <c r="EQ57" s="109"/>
      <c r="ER57" s="109"/>
      <c r="ES57" s="109"/>
      <c r="ET57" s="77">
        <f t="shared" si="18"/>
        <v>0</v>
      </c>
      <c r="EU57" s="13">
        <f t="shared" si="19"/>
        <v>0</v>
      </c>
      <c r="EV57" s="13">
        <f t="shared" si="20"/>
        <v>0</v>
      </c>
      <c r="EW57" s="13">
        <f t="shared" si="21"/>
        <v>0</v>
      </c>
      <c r="EX57" s="13">
        <f t="shared" si="22"/>
        <v>0</v>
      </c>
      <c r="EY57" s="13">
        <f t="shared" si="23"/>
        <v>0</v>
      </c>
      <c r="EZ57" s="13">
        <f t="shared" si="24"/>
        <v>0</v>
      </c>
      <c r="FA57" s="21">
        <f t="shared" si="25"/>
        <v>0</v>
      </c>
      <c r="FC57" s="44" t="str">
        <f t="shared" si="26"/>
        <v/>
      </c>
      <c r="FD57" s="51" t="str">
        <f t="shared" si="17"/>
        <v/>
      </c>
      <c r="FE57" s="51" t="str">
        <f t="shared" si="27"/>
        <v/>
      </c>
      <c r="FF57" s="51" t="str">
        <f>IF(ISBLANK(F57),IF(FE57="x",IF(AND(((EU57+(EV57-$FK$5))&gt;=$FJ$5),(EV57&gt;=$FK$5),OR(EW57&gt;=$FL$5,H57="x"),EY57),"Yes!",""),IF(AND(FE57="Yes!",FD57="x"),IF(AND(((EU57+(EV57-($FK55+#REF!)))&gt;=$FJ$5+$FJ$4),(EV57&gt;=$FK$5+$FK$4),OR(EW57&gt;=($FL$5+$FL$4),H57="x"),EX57,EY57),"Yes!",""),IF(AND(FE57="Yes!",FD57="Yes!"),IF(AND((EU57+(EV57-($FK$5+$FK$4+$FK$3))&gt;=$FJ$5+$FJ$4+$FJ$3),(EV57&gt;=$FK$5+$FK$4+$FK$3),OR(EW57&gt;=($FL$5+$FL$4+$FL$3),H57="x"),EX57,EY57),"Yes!",""),""))),"x")</f>
        <v/>
      </c>
      <c r="FG57" s="52" t="str">
        <f t="shared" si="28"/>
        <v/>
      </c>
    </row>
    <row r="58" spans="1:163" ht="15.5">
      <c r="A58" s="6" t="s">
        <v>125</v>
      </c>
      <c r="B58" s="37" t="s">
        <v>46</v>
      </c>
      <c r="C58" s="87" t="s">
        <v>43</v>
      </c>
      <c r="D58" s="87"/>
      <c r="E58" s="87"/>
      <c r="F58" s="87"/>
      <c r="G58" s="88"/>
      <c r="H58" s="108"/>
      <c r="I58" s="227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109"/>
      <c r="AS58" s="109"/>
      <c r="AT58" s="227"/>
      <c r="AU58" s="109"/>
      <c r="AV58" s="227"/>
      <c r="AW58" s="227"/>
      <c r="AX58" s="109"/>
      <c r="AY58" s="109"/>
      <c r="AZ58" s="112"/>
      <c r="BA58" s="112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10"/>
      <c r="BO58" s="112"/>
      <c r="BP58" s="112"/>
      <c r="BQ58" s="112"/>
      <c r="BR58" s="112"/>
      <c r="BS58" s="109"/>
      <c r="BT58" s="109"/>
      <c r="BU58" s="113"/>
      <c r="BV58" s="113"/>
      <c r="BW58" s="109"/>
      <c r="BX58" s="112"/>
      <c r="BY58" s="112"/>
      <c r="BZ58" s="109"/>
      <c r="CA58" s="112"/>
      <c r="CB58" s="112"/>
      <c r="CC58" s="109"/>
      <c r="CD58" s="112"/>
      <c r="CE58" s="112"/>
      <c r="CF58" s="109"/>
      <c r="CG58" s="109"/>
      <c r="CH58" s="112"/>
      <c r="CI58" s="109"/>
      <c r="CJ58" s="109"/>
      <c r="CK58" s="109"/>
      <c r="CL58" s="109"/>
      <c r="CM58" s="109"/>
      <c r="CN58" s="112"/>
      <c r="CO58" s="112"/>
      <c r="CP58" s="109"/>
      <c r="CQ58" s="112"/>
      <c r="CR58" s="109"/>
      <c r="CS58" s="112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12"/>
      <c r="DG58" s="109"/>
      <c r="DH58" s="112"/>
      <c r="DI58" s="109"/>
      <c r="DJ58" s="109"/>
      <c r="DK58" s="109"/>
      <c r="DL58" s="109"/>
      <c r="DM58" s="109"/>
      <c r="DN58" s="109"/>
      <c r="DO58" s="109"/>
      <c r="DP58" s="112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47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12"/>
      <c r="EP58" s="109"/>
      <c r="EQ58" s="109"/>
      <c r="ER58" s="109"/>
      <c r="ES58" s="109"/>
      <c r="ET58" s="77">
        <f t="shared" si="18"/>
        <v>0</v>
      </c>
      <c r="EU58" s="13">
        <f t="shared" si="19"/>
        <v>0</v>
      </c>
      <c r="EV58" s="13">
        <f t="shared" si="20"/>
        <v>0</v>
      </c>
      <c r="EW58" s="13">
        <f t="shared" si="21"/>
        <v>0</v>
      </c>
      <c r="EX58" s="13">
        <f t="shared" si="22"/>
        <v>0</v>
      </c>
      <c r="EY58" s="13">
        <f t="shared" si="23"/>
        <v>0</v>
      </c>
      <c r="EZ58" s="13">
        <f t="shared" si="24"/>
        <v>0</v>
      </c>
      <c r="FA58" s="21">
        <f t="shared" si="25"/>
        <v>0</v>
      </c>
      <c r="FC58" s="139" t="str">
        <f t="shared" si="26"/>
        <v>x</v>
      </c>
      <c r="FD58" s="51" t="str">
        <f t="shared" ref="FD58:FD91" si="29">IF(ISBLANK(D58),IF(FC58="x",IF(AND((EU58+EV58)&gt;=($FJ$3+$FK$3),OR(EW58&gt;=$FL$3,H58="x")),"Yes!",""),IF(FC58="Yes!",IF(AND((EU58+EV58)&gt;=($FJ$2+$FJ$3+$FK$2+$FK$3),OR(EW58&gt;=($FL$3+$FL$2),H58="x")),"Yes!",""),"")),"x")</f>
        <v/>
      </c>
      <c r="FE58" s="51" t="str">
        <f t="shared" si="27"/>
        <v/>
      </c>
      <c r="FF58" s="51" t="str">
        <f>IF(ISBLANK(F58),IF(FE58="x",IF(AND(((EU58+(EV58-$FK$5))&gt;=$FJ$5),(EV58&gt;=$FK$5),OR(EW58&gt;=$FL$5,H58="x"),EY58),"Yes!",""),IF(AND(FE58="Yes!",FD58="x"),IF(AND(((EU58+(EV58-($FK56+#REF!)))&gt;=$FJ$5+$FJ$4),(EV58&gt;=$FK$5+$FK$4),OR(EW58&gt;=($FL$5+$FL$4),H58="x"),EX58,EY58),"Yes!",""),IF(AND(FE58="Yes!",FD58="Yes!"),IF(AND((EU58+(EV58-($FK$5+$FK$4+$FK$3))&gt;=$FJ$5+$FJ$4+$FJ$3),(EV58&gt;=$FK$5+$FK$4+$FK$3),OR(EW58&gt;=($FL$5+$FL$4+$FL$3),H58="x"),EX58,EY58),"Yes!",""),""))),"x")</f>
        <v/>
      </c>
      <c r="FG58" s="52" t="str">
        <f t="shared" si="28"/>
        <v/>
      </c>
    </row>
    <row r="59" spans="1:163" ht="15.5">
      <c r="A59" s="6" t="s">
        <v>126</v>
      </c>
      <c r="B59" s="37" t="s">
        <v>51</v>
      </c>
      <c r="C59" s="87"/>
      <c r="D59" s="87"/>
      <c r="E59" s="87"/>
      <c r="F59" s="87"/>
      <c r="G59" s="88"/>
      <c r="H59" s="108"/>
      <c r="I59" s="227"/>
      <c r="J59" s="108"/>
      <c r="K59" s="108"/>
      <c r="L59" s="227"/>
      <c r="M59" s="227" t="s">
        <v>43</v>
      </c>
      <c r="N59" s="227" t="s">
        <v>43</v>
      </c>
      <c r="O59" s="227"/>
      <c r="P59" s="227" t="s">
        <v>43</v>
      </c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 t="s">
        <v>43</v>
      </c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109" t="s">
        <v>43</v>
      </c>
      <c r="AS59" s="109" t="s">
        <v>43</v>
      </c>
      <c r="AT59" s="227"/>
      <c r="AU59" s="109"/>
      <c r="AV59" s="227"/>
      <c r="AW59" s="227"/>
      <c r="AX59" s="109"/>
      <c r="AY59" s="109" t="s">
        <v>43</v>
      </c>
      <c r="AZ59" s="112"/>
      <c r="BA59" s="112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 t="s">
        <v>43</v>
      </c>
      <c r="BM59" s="109"/>
      <c r="BN59" s="110"/>
      <c r="BO59" s="112"/>
      <c r="BP59" s="112"/>
      <c r="BQ59" s="112" t="s">
        <v>43</v>
      </c>
      <c r="BR59" s="112"/>
      <c r="BS59" s="109"/>
      <c r="BT59" s="109"/>
      <c r="BU59" s="113"/>
      <c r="BV59" s="113"/>
      <c r="BW59" s="109"/>
      <c r="BX59" s="112"/>
      <c r="BY59" s="112"/>
      <c r="BZ59" s="109"/>
      <c r="CA59" s="112" t="s">
        <v>43</v>
      </c>
      <c r="CB59" s="112"/>
      <c r="CC59" s="109"/>
      <c r="CD59" s="112"/>
      <c r="CE59" s="112"/>
      <c r="CF59" s="109"/>
      <c r="CG59" s="109"/>
      <c r="CH59" s="112"/>
      <c r="CI59" s="109"/>
      <c r="CJ59" s="109"/>
      <c r="CK59" s="109"/>
      <c r="CL59" s="109"/>
      <c r="CM59" s="109"/>
      <c r="CN59" s="112"/>
      <c r="CO59" s="112"/>
      <c r="CP59" s="109"/>
      <c r="CQ59" s="112"/>
      <c r="CR59" s="109"/>
      <c r="CS59" s="112"/>
      <c r="CT59" s="109"/>
      <c r="CU59" s="109"/>
      <c r="CV59" s="109"/>
      <c r="CW59" s="109"/>
      <c r="CX59" s="109"/>
      <c r="CY59" s="109" t="s">
        <v>43</v>
      </c>
      <c r="CZ59" s="109"/>
      <c r="DA59" s="109"/>
      <c r="DB59" s="109"/>
      <c r="DC59" s="109"/>
      <c r="DD59" s="109"/>
      <c r="DE59" s="109"/>
      <c r="DF59" s="112"/>
      <c r="DG59" s="109"/>
      <c r="DH59" s="112"/>
      <c r="DI59" s="109"/>
      <c r="DJ59" s="109"/>
      <c r="DK59" s="109"/>
      <c r="DL59" s="109"/>
      <c r="DM59" s="109"/>
      <c r="DN59" s="109"/>
      <c r="DO59" s="109"/>
      <c r="DP59" s="112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47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12"/>
      <c r="EP59" s="109"/>
      <c r="EQ59" s="109"/>
      <c r="ER59" s="109"/>
      <c r="ES59" s="109"/>
      <c r="ET59" s="77">
        <f t="shared" si="18"/>
        <v>18</v>
      </c>
      <c r="EU59" s="13">
        <f t="shared" si="19"/>
        <v>7</v>
      </c>
      <c r="EV59" s="13">
        <f t="shared" si="20"/>
        <v>0</v>
      </c>
      <c r="EW59" s="13">
        <f t="shared" si="21"/>
        <v>2</v>
      </c>
      <c r="EX59" s="13">
        <f t="shared" si="22"/>
        <v>0</v>
      </c>
      <c r="EY59" s="13">
        <f t="shared" si="23"/>
        <v>0</v>
      </c>
      <c r="EZ59" s="13">
        <f t="shared" si="24"/>
        <v>0</v>
      </c>
      <c r="FA59" s="21">
        <f t="shared" si="25"/>
        <v>1017</v>
      </c>
      <c r="FC59" s="44" t="str">
        <f t="shared" si="26"/>
        <v/>
      </c>
      <c r="FD59" s="51" t="str">
        <f t="shared" si="29"/>
        <v/>
      </c>
      <c r="FE59" s="51" t="str">
        <f t="shared" si="27"/>
        <v/>
      </c>
      <c r="FF59" s="51" t="str">
        <f>IF(ISBLANK(F59),IF(FE59="x",IF(AND(((EU59+(EV59-$FK$5))&gt;=$FJ$5),(EV59&gt;=$FK$5),OR(EW59&gt;=$FL$5,H59="x"),EY59),"Yes!",""),IF(AND(FE59="Yes!",FD59="x"),IF(AND(((EU59+(EV59-($FK56+$FK57)))&gt;=$FJ$5+$FJ$4),(EV59&gt;=$FK$5+$FK$4),OR(EW59&gt;=($FL$5+$FL$4),H59="x"),EX59,EY59),"Yes!",""),IF(AND(FE59="Yes!",FD59="Yes!"),IF(AND((EU59+(EV59-($FK$5+$FK$4+$FK$3))&gt;=$FJ$5+$FJ$4+$FJ$3),(EV59&gt;=$FK$5+$FK$4+$FK$3),OR(EW59&gt;=($FL$5+$FL$4+$FL$3),H59="x"),EX59,EY59),"Yes!",""),""))),"x")</f>
        <v/>
      </c>
      <c r="FG59" s="52" t="str">
        <f t="shared" si="28"/>
        <v/>
      </c>
    </row>
    <row r="60" spans="1:163" ht="14.5">
      <c r="A60" s="9" t="s">
        <v>127</v>
      </c>
      <c r="B60" s="38" t="s">
        <v>108</v>
      </c>
      <c r="C60" s="89"/>
      <c r="D60" s="89"/>
      <c r="E60" s="89"/>
      <c r="F60" s="89"/>
      <c r="G60" s="90"/>
      <c r="H60" s="108"/>
      <c r="I60" s="227"/>
      <c r="J60" s="108"/>
      <c r="K60" s="108"/>
      <c r="L60" s="227"/>
      <c r="M60" s="227"/>
      <c r="N60" s="227" t="s">
        <v>43</v>
      </c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109"/>
      <c r="AS60" s="109"/>
      <c r="AT60" s="227"/>
      <c r="AU60" s="109"/>
      <c r="AV60" s="227"/>
      <c r="AW60" s="227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 t="s">
        <v>43</v>
      </c>
      <c r="CY60" s="109"/>
      <c r="CZ60" s="109"/>
      <c r="DA60" s="109" t="s">
        <v>43</v>
      </c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77">
        <f>SUMIF(H60:ES60,"x",$H$2:$ES$2)</f>
        <v>4</v>
      </c>
      <c r="EU60" s="13">
        <f>COUNTIFS(H60:ES60,"x",H$4:ES$4,"d")</f>
        <v>1</v>
      </c>
      <c r="EV60" s="13">
        <f>COUNTIFS(H60:ES60,"x",H$4:ES$4,"w")</f>
        <v>0</v>
      </c>
      <c r="EW60" s="13">
        <f>COUNTIFS(H60:ES60,"x",H$4:ES$4,"v")</f>
        <v>2</v>
      </c>
      <c r="EX60" s="13">
        <f>COUNTIFS(H60:ES60,"x",H$4:ES$4,"s")</f>
        <v>0</v>
      </c>
      <c r="EY60" s="13">
        <f>COUNTIFS(H60:ES60,"x",H$4:ES$4,"m")</f>
        <v>0</v>
      </c>
      <c r="EZ60" s="13">
        <f>COUNTIFS(H60:ES60,"x",H$4:ES$4,"r")</f>
        <v>0</v>
      </c>
      <c r="FA60" s="21">
        <f>SUMIF(H60:ES60,"x",$H$3:$ES$3)</f>
        <v>41</v>
      </c>
      <c r="FC60" s="44" t="str">
        <f>IF(ISBLANK(C60),IF(AND((EU60+EV60)&gt;=($FJ$2+$FK$2),OR(EW60&gt;=$FL$2,H60="x")),"Yes!",""),"x")</f>
        <v/>
      </c>
      <c r="FD60" s="51" t="str">
        <f>IF(ISBLANK(D60),IF(FC60="x",IF(AND((EU60+EV60)&gt;=($FJ$3+$FK$3),OR(EW60&gt;=$FL$3,H60="x")),"Yes!",""),IF(FC60="Yes!",IF(AND((EU60+EV60)&gt;=($FJ$2+$FJ$3+$FK$2+$FK$3),OR(EW60&gt;=($FL$3+$FL$2),H60="x")),"Yes!",""),"")),"x")</f>
        <v/>
      </c>
      <c r="FE60" s="51" t="str">
        <f>IF(ISBLANK(E60),IF(FD60="x",IF(AND((EU60+(EV60-$FK$4)&gt;=$FJ$4),(EV60&gt;=$FK$4),OR(EW60&gt;=$FL$4,H60="x"),OR(EX60,EY60)),"Yes!",""),IF(AND(FD60="Yes!",FC60="x"),IF(AND((EU60+(EV60-($FK$4+$FK$3))&gt;=$FJ$3+$FJ$4),(EV60&gt;=$FK$4),OR(EW60&gt;=($FL$3+$FL$4),H60="x"),OR(EX60,EY60)),"Yes!",""),IF(AND(FD60="Yes!",FC60="Yes!"),IF(AND((EU60+(EV60-($FK$4+$FK$3+$FK$2))&gt;=$FJ$2+$FJ$3+$FJ$4),(EV60&gt;=$FK$2+$FK$3+$FK$4),OR(EW60&gt;=($FL$2+$FL$3+$FL$4),H60="x"),OR(EX60,EY60)),"Yes!",""),""))),"x")</f>
        <v/>
      </c>
      <c r="FF60" s="51" t="str">
        <f>IF(ISBLANK(F60),IF(FE60="x",IF(AND(((EU60+(EV60-$FK$5))&gt;=$FJ$5),(EV60&gt;=$FK$5),OR(EW60&gt;=$FL$5,H60="x"),EY60),"Yes!",""),IF(AND(FE60="Yes!",FD60="x"),IF(AND(((EU60+(EV60-($FK28+$FK29)))&gt;=$FJ$5+$FJ$4),(EV60&gt;=$FK$5+$FK$4),OR(EW60&gt;=($FL$5+$FL$4),H60="x"),EX60,EY60),"Yes!",""),IF(AND(FE60="Yes!",FD60="Yes!"),IF(AND((EU60+(EV60-($FK$5+$FK$4+$FK$3))&gt;=$FJ$5+$FJ$4+$FJ$3),(EV60&gt;=$FK$5+$FK$4+$FK$3),OR(EW60&gt;=($FL$5+$FL$4+$FL$3),H60="x"),EX60,EY60),"Yes!",""),""))),"x")</f>
        <v/>
      </c>
      <c r="FG60" s="52" t="str">
        <f>IF(ISBLANK(G60),IF(FF60="x",IF(AND((EU60+(EV60-$FK$6)&gt;=$FJ$6),(EV60&gt;=$FK$6),OR(EW60&gt;=$FL$6,H60="x"),EZ60),"Yes!",""),IF(AND(FF60="Yes!",FE60="x"),IF(AND((EU60+(EV60-($FJ$6+$FJ$5))&gt;=$FJ$6+$FJ$5),(EV60&gt;=$FK$6+$FK$5),OR(EW60&gt;=($FL$6+$FL$5),H60="x"),EY60,EZ60),"Yes!",""),IF(AND(FF60="Yes!",FE60="Yes!"),IF(AND((EU60+(EV60-($FJ$6+$FJ$5+$FJ$4))&gt;=$FJ$6+$FJ$5+$FJ$4),(EV60&gt;=$FK$6+$FK$5+$FK$4),OR(EW60&gt;=($FL$6+$FL$5+$FL$4),H60="x"),EY60,EZ60),"Yes!",""),""))),"x")</f>
        <v/>
      </c>
    </row>
    <row r="61" spans="1:163" ht="15.5">
      <c r="A61" s="5" t="s">
        <v>128</v>
      </c>
      <c r="B61" s="35" t="s">
        <v>124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109"/>
      <c r="AS61" s="109"/>
      <c r="AT61" s="227"/>
      <c r="AU61" s="109"/>
      <c r="AV61" s="227"/>
      <c r="AW61" s="227"/>
      <c r="AX61" s="109"/>
      <c r="AY61" s="109"/>
      <c r="AZ61" s="112"/>
      <c r="BA61" s="112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10"/>
      <c r="BO61" s="112"/>
      <c r="BP61" s="112"/>
      <c r="BQ61" s="112"/>
      <c r="BR61" s="112"/>
      <c r="BS61" s="109"/>
      <c r="BT61" s="109"/>
      <c r="BU61" s="113"/>
      <c r="BV61" s="113"/>
      <c r="BW61" s="109"/>
      <c r="BX61" s="112"/>
      <c r="BY61" s="112"/>
      <c r="BZ61" s="109"/>
      <c r="CA61" s="112"/>
      <c r="CB61" s="112"/>
      <c r="CC61" s="109"/>
      <c r="CD61" s="112"/>
      <c r="CE61" s="112"/>
      <c r="CF61" s="109"/>
      <c r="CG61" s="109"/>
      <c r="CH61" s="112"/>
      <c r="CI61" s="109"/>
      <c r="CJ61" s="109"/>
      <c r="CK61" s="109"/>
      <c r="CL61" s="109"/>
      <c r="CM61" s="109"/>
      <c r="CN61" s="112"/>
      <c r="CO61" s="112"/>
      <c r="CP61" s="109"/>
      <c r="CQ61" s="112"/>
      <c r="CR61" s="109"/>
      <c r="CS61" s="112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12"/>
      <c r="DG61" s="109"/>
      <c r="DH61" s="112"/>
      <c r="DI61" s="109"/>
      <c r="DJ61" s="109"/>
      <c r="DK61" s="109"/>
      <c r="DL61" s="109"/>
      <c r="DM61" s="109"/>
      <c r="DN61" s="109"/>
      <c r="DO61" s="109"/>
      <c r="DP61" s="112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47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12"/>
      <c r="EP61" s="109"/>
      <c r="EQ61" s="109"/>
      <c r="ER61" s="109"/>
      <c r="ES61" s="109"/>
      <c r="ET61" s="77">
        <f t="shared" si="18"/>
        <v>0</v>
      </c>
      <c r="EU61" s="13">
        <f t="shared" si="19"/>
        <v>0</v>
      </c>
      <c r="EV61" s="13">
        <f t="shared" si="20"/>
        <v>0</v>
      </c>
      <c r="EW61" s="13">
        <f t="shared" si="21"/>
        <v>0</v>
      </c>
      <c r="EX61" s="13">
        <f t="shared" si="22"/>
        <v>0</v>
      </c>
      <c r="EY61" s="13">
        <f t="shared" si="23"/>
        <v>0</v>
      </c>
      <c r="EZ61" s="13">
        <f t="shared" si="24"/>
        <v>0</v>
      </c>
      <c r="FA61" s="21">
        <f t="shared" si="25"/>
        <v>0</v>
      </c>
      <c r="FC61" s="44" t="str">
        <f t="shared" si="26"/>
        <v/>
      </c>
      <c r="FD61" s="51" t="str">
        <f t="shared" si="29"/>
        <v/>
      </c>
      <c r="FE61" s="51" t="str">
        <f t="shared" si="27"/>
        <v/>
      </c>
      <c r="FF61" s="51" t="str">
        <f>IF(ISBLANK(F61),IF(FE61="x",IF(AND(((EU61+(EV61-$FK$5))&gt;=$FJ$5),(EV61&gt;=$FK$5),OR(EW61&gt;=$FL$5,H61="x"),EY61),"Yes!",""),IF(AND(FE61="Yes!",FD61="x"),IF(AND(((EU61+(EV61-(#REF!+$FK58)))&gt;=$FJ$5+$FJ$4),(EV61&gt;=$FK$5+$FK$4),OR(EW61&gt;=($FL$5+$FL$4),H61="x"),EX61,EY61),"Yes!",""),IF(AND(FE61="Yes!",FD61="Yes!"),IF(AND((EU61+(EV61-($FK$5+$FK$4+$FK$3))&gt;=$FJ$5+$FJ$4+$FJ$3),(EV61&gt;=$FK$5+$FK$4+$FK$3),OR(EW61&gt;=($FL$5+$FL$4+$FL$3),H61="x"),EX61,EY61),"Yes!",""),""))),"x")</f>
        <v/>
      </c>
      <c r="FG61" s="52" t="str">
        <f t="shared" si="28"/>
        <v/>
      </c>
    </row>
    <row r="62" spans="1:163" ht="15.5">
      <c r="A62" s="5" t="s">
        <v>129</v>
      </c>
      <c r="B62" s="35" t="s">
        <v>130</v>
      </c>
      <c r="C62" s="85" t="s">
        <v>43</v>
      </c>
      <c r="D62" s="85" t="s">
        <v>43</v>
      </c>
      <c r="E62" s="85" t="s">
        <v>43</v>
      </c>
      <c r="F62" s="85" t="s">
        <v>43</v>
      </c>
      <c r="G62" s="86" t="s">
        <v>43</v>
      </c>
      <c r="H62" s="108"/>
      <c r="I62" s="227"/>
      <c r="J62" s="108"/>
      <c r="K62" s="108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109"/>
      <c r="AS62" s="109"/>
      <c r="AT62" s="227"/>
      <c r="AU62" s="109"/>
      <c r="AV62" s="227"/>
      <c r="AW62" s="227"/>
      <c r="AX62" s="109"/>
      <c r="AY62" s="109"/>
      <c r="AZ62" s="112"/>
      <c r="BA62" s="112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10"/>
      <c r="BO62" s="112"/>
      <c r="BP62" s="112"/>
      <c r="BQ62" s="112"/>
      <c r="BR62" s="112"/>
      <c r="BS62" s="109"/>
      <c r="BT62" s="109"/>
      <c r="BU62" s="113"/>
      <c r="BV62" s="158"/>
      <c r="BW62" s="109"/>
      <c r="BX62" s="112"/>
      <c r="BY62" s="112"/>
      <c r="BZ62" s="109"/>
      <c r="CA62" s="112"/>
      <c r="CB62" s="112"/>
      <c r="CC62" s="109"/>
      <c r="CD62" s="112"/>
      <c r="CE62" s="112"/>
      <c r="CF62" s="109"/>
      <c r="CG62" s="109"/>
      <c r="CH62" s="112"/>
      <c r="CI62" s="109"/>
      <c r="CJ62" s="109"/>
      <c r="CK62" s="109"/>
      <c r="CL62" s="109"/>
      <c r="CM62" s="109"/>
      <c r="CN62" s="112"/>
      <c r="CO62" s="112"/>
      <c r="CP62" s="109"/>
      <c r="CQ62" s="112"/>
      <c r="CR62" s="109"/>
      <c r="CS62" s="112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12"/>
      <c r="DG62" s="109"/>
      <c r="DH62" s="112"/>
      <c r="DI62" s="109"/>
      <c r="DJ62" s="109"/>
      <c r="DK62" s="109"/>
      <c r="DL62" s="109"/>
      <c r="DM62" s="109"/>
      <c r="DN62" s="109"/>
      <c r="DO62" s="109"/>
      <c r="DP62" s="112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47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12"/>
      <c r="EP62" s="109"/>
      <c r="EQ62" s="109"/>
      <c r="ER62" s="109"/>
      <c r="ES62" s="109"/>
      <c r="ET62" s="77">
        <f t="shared" si="18"/>
        <v>0</v>
      </c>
      <c r="EU62" s="13">
        <f t="shared" si="19"/>
        <v>0</v>
      </c>
      <c r="EV62" s="13">
        <f t="shared" si="20"/>
        <v>0</v>
      </c>
      <c r="EW62" s="13">
        <f t="shared" si="21"/>
        <v>0</v>
      </c>
      <c r="EX62" s="13">
        <f t="shared" si="22"/>
        <v>0</v>
      </c>
      <c r="EY62" s="13">
        <f t="shared" si="23"/>
        <v>0</v>
      </c>
      <c r="EZ62" s="13">
        <f t="shared" si="24"/>
        <v>0</v>
      </c>
      <c r="FA62" s="21">
        <f t="shared" si="25"/>
        <v>0</v>
      </c>
      <c r="FC62" s="139" t="str">
        <f t="shared" si="26"/>
        <v>x</v>
      </c>
      <c r="FD62" s="140" t="str">
        <f t="shared" si="29"/>
        <v>x</v>
      </c>
      <c r="FE62" s="140" t="str">
        <f t="shared" si="27"/>
        <v>x</v>
      </c>
      <c r="FF62" s="140" t="str">
        <f>IF(ISBLANK(F62),IF(FE62="x",IF(AND(((EU62+(EV62-$FK$5))&gt;=$FJ$5),(EV62&gt;=$FK$5),OR(EW62&gt;=$FL$5,H62="x"),EY62),"Yes!",""),IF(AND(FE62="Yes!",FD62="x"),IF(AND(((EU62+(EV62-($FK58+'Removed Members'!$JL43)))&gt;=$FJ$5+$FJ$4),(EV62&gt;=$FK$5+$FK$4),OR(EW62&gt;=($FL$5+$FL$4),H62="x"),EX62,EY62),"Yes!",""),IF(AND(FE62="Yes!",FD62="Yes!"),IF(AND((EU62+(EV62-($FK$5+$FK$4+$FK$3))&gt;=$FJ$5+$FJ$4+$FJ$3),(EV62&gt;=$FK$5+$FK$4+$FK$3),OR(EW62&gt;=($FL$5+$FL$4+$FL$3),H62="x"),EX62,EY62),"Yes!",""),""))),"x")</f>
        <v>x</v>
      </c>
      <c r="FG62" s="182" t="str">
        <f t="shared" si="28"/>
        <v>x</v>
      </c>
    </row>
    <row r="63" spans="1:163" ht="15.5">
      <c r="A63" s="5" t="s">
        <v>131</v>
      </c>
      <c r="B63" s="35" t="s">
        <v>104</v>
      </c>
      <c r="C63" s="85" t="s">
        <v>43</v>
      </c>
      <c r="D63" s="85" t="s">
        <v>43</v>
      </c>
      <c r="E63" s="85" t="s">
        <v>43</v>
      </c>
      <c r="F63" s="85"/>
      <c r="G63" s="86"/>
      <c r="H63" s="108"/>
      <c r="I63" s="227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109"/>
      <c r="AS63" s="109"/>
      <c r="AT63" s="227"/>
      <c r="AU63" s="109"/>
      <c r="AV63" s="227"/>
      <c r="AW63" s="227"/>
      <c r="AX63" s="109"/>
      <c r="AY63" s="109"/>
      <c r="AZ63" s="112"/>
      <c r="BA63" s="112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10"/>
      <c r="BO63" s="112"/>
      <c r="BP63" s="112"/>
      <c r="BQ63" s="112"/>
      <c r="BR63" s="112"/>
      <c r="BS63" s="109"/>
      <c r="BT63" s="109"/>
      <c r="BU63" s="113"/>
      <c r="BV63" s="158"/>
      <c r="BW63" s="109"/>
      <c r="BX63" s="112"/>
      <c r="BY63" s="112"/>
      <c r="BZ63" s="109"/>
      <c r="CA63" s="112"/>
      <c r="CB63" s="112"/>
      <c r="CC63" s="109"/>
      <c r="CD63" s="112"/>
      <c r="CE63" s="112"/>
      <c r="CF63" s="109"/>
      <c r="CG63" s="109"/>
      <c r="CH63" s="112"/>
      <c r="CI63" s="109"/>
      <c r="CJ63" s="109"/>
      <c r="CK63" s="109"/>
      <c r="CL63" s="109"/>
      <c r="CM63" s="109"/>
      <c r="CN63" s="112"/>
      <c r="CO63" s="112"/>
      <c r="CP63" s="109"/>
      <c r="CQ63" s="112"/>
      <c r="CR63" s="109"/>
      <c r="CS63" s="112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12"/>
      <c r="DG63" s="109"/>
      <c r="DH63" s="112"/>
      <c r="DI63" s="109"/>
      <c r="DJ63" s="109"/>
      <c r="DK63" s="109"/>
      <c r="DL63" s="109"/>
      <c r="DM63" s="109"/>
      <c r="DN63" s="109"/>
      <c r="DO63" s="109"/>
      <c r="DP63" s="112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47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12"/>
      <c r="EP63" s="109"/>
      <c r="EQ63" s="109"/>
      <c r="ER63" s="109"/>
      <c r="ES63" s="109"/>
      <c r="ET63" s="77">
        <f t="shared" si="18"/>
        <v>0</v>
      </c>
      <c r="EU63" s="13">
        <f t="shared" si="19"/>
        <v>0</v>
      </c>
      <c r="EV63" s="13">
        <f t="shared" si="20"/>
        <v>0</v>
      </c>
      <c r="EW63" s="13">
        <f t="shared" si="21"/>
        <v>0</v>
      </c>
      <c r="EX63" s="13">
        <f t="shared" si="22"/>
        <v>0</v>
      </c>
      <c r="EY63" s="13">
        <f t="shared" si="23"/>
        <v>0</v>
      </c>
      <c r="EZ63" s="13">
        <f t="shared" si="24"/>
        <v>0</v>
      </c>
      <c r="FA63" s="21">
        <f t="shared" si="25"/>
        <v>0</v>
      </c>
      <c r="FC63" s="139" t="str">
        <f t="shared" si="26"/>
        <v>x</v>
      </c>
      <c r="FD63" s="140" t="str">
        <f t="shared" si="29"/>
        <v>x</v>
      </c>
      <c r="FE63" s="140" t="str">
        <f t="shared" si="27"/>
        <v>x</v>
      </c>
      <c r="FF63" s="51" t="str">
        <f>IF(ISBLANK(F63),IF(FE63="x",IF(AND(((EU63+(EV63-$FK$5))&gt;=$FJ$5),(EV63&gt;=$FK$5),OR(EW63&gt;=$FL$5,H63="x"),EY63),"Yes!",""),IF(AND(FE63="Yes!",FD63="x"),IF(AND(((EU63+(EV63-('Removed Members'!$JL51+#REF!)))&gt;=$FJ$5+$FJ$4),(EV63&gt;=$FK$5+$FK$4),OR(EW63&gt;=($FL$5+$FL$4),H63="x"),EX63,EY63),"Yes!",""),IF(AND(FE63="Yes!",FD63="Yes!"),IF(AND((EU63+(EV63-($FK$5+$FK$4+$FK$3))&gt;=$FJ$5+$FJ$4+$FJ$3),(EV63&gt;=$FK$5+$FK$4+$FK$3),OR(EW63&gt;=($FL$5+$FL$4+$FL$3),H63="x"),EX63,EY63),"Yes!",""),""))),"x")</f>
        <v/>
      </c>
      <c r="FG63" s="52" t="str">
        <f t="shared" si="28"/>
        <v/>
      </c>
    </row>
    <row r="64" spans="1:163" ht="15.5">
      <c r="A64" s="6" t="s">
        <v>132</v>
      </c>
      <c r="B64" s="37" t="s">
        <v>133</v>
      </c>
      <c r="C64" s="87" t="s">
        <v>43</v>
      </c>
      <c r="D64" s="87" t="s">
        <v>43</v>
      </c>
      <c r="E64" s="87" t="s">
        <v>43</v>
      </c>
      <c r="F64" s="87"/>
      <c r="G64" s="88"/>
      <c r="H64" s="108"/>
      <c r="I64" s="227"/>
      <c r="J64" s="108"/>
      <c r="K64" s="108"/>
      <c r="L64" s="227"/>
      <c r="M64" s="227"/>
      <c r="N64" s="227" t="s">
        <v>43</v>
      </c>
      <c r="O64" s="227"/>
      <c r="P64" s="227" t="s">
        <v>43</v>
      </c>
      <c r="Q64" s="227" t="s">
        <v>43</v>
      </c>
      <c r="R64" s="227"/>
      <c r="S64" s="227"/>
      <c r="T64" s="227"/>
      <c r="U64" s="227"/>
      <c r="V64" s="227" t="s">
        <v>43</v>
      </c>
      <c r="W64" s="227"/>
      <c r="X64" s="227"/>
      <c r="Y64" s="227"/>
      <c r="Z64" s="227"/>
      <c r="AA64" s="227"/>
      <c r="AB64" s="227"/>
      <c r="AC64" s="227"/>
      <c r="AD64" s="227"/>
      <c r="AE64" s="227"/>
      <c r="AF64" s="227" t="s">
        <v>43</v>
      </c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109"/>
      <c r="AS64" s="109" t="s">
        <v>43</v>
      </c>
      <c r="AT64" s="227"/>
      <c r="AU64" s="109"/>
      <c r="AV64" s="227"/>
      <c r="AW64" s="227"/>
      <c r="AX64" s="109"/>
      <c r="AY64" s="109"/>
      <c r="AZ64" s="112"/>
      <c r="BA64" s="112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10"/>
      <c r="BO64" s="112"/>
      <c r="BP64" s="112"/>
      <c r="BQ64" s="112"/>
      <c r="BR64" s="112"/>
      <c r="BS64" s="109"/>
      <c r="BT64" s="109" t="s">
        <v>43</v>
      </c>
      <c r="BU64" s="113"/>
      <c r="BV64" s="113"/>
      <c r="BW64" s="109"/>
      <c r="BX64" s="112"/>
      <c r="BY64" s="112"/>
      <c r="BZ64" s="109"/>
      <c r="CA64" s="112"/>
      <c r="CB64" s="112"/>
      <c r="CC64" s="109"/>
      <c r="CD64" s="112"/>
      <c r="CE64" s="112"/>
      <c r="CF64" s="109"/>
      <c r="CG64" s="109"/>
      <c r="CH64" s="112"/>
      <c r="CI64" s="109"/>
      <c r="CJ64" s="109" t="s">
        <v>43</v>
      </c>
      <c r="CK64" s="109"/>
      <c r="CL64" s="109" t="s">
        <v>43</v>
      </c>
      <c r="CM64" s="109"/>
      <c r="CN64" s="112"/>
      <c r="CO64" s="112"/>
      <c r="CP64" s="109"/>
      <c r="CQ64" s="112"/>
      <c r="CR64" s="109"/>
      <c r="CS64" s="112"/>
      <c r="CT64" s="109"/>
      <c r="CU64" s="109"/>
      <c r="CV64" s="109"/>
      <c r="CW64" s="109"/>
      <c r="CX64" s="109" t="s">
        <v>43</v>
      </c>
      <c r="CY64" s="109"/>
      <c r="CZ64" s="109"/>
      <c r="DA64" s="109"/>
      <c r="DB64" s="109"/>
      <c r="DC64" s="109"/>
      <c r="DD64" s="109"/>
      <c r="DE64" s="109"/>
      <c r="DF64" s="112"/>
      <c r="DG64" s="109"/>
      <c r="DH64" s="112"/>
      <c r="DI64" s="109"/>
      <c r="DJ64" s="109"/>
      <c r="DK64" s="109"/>
      <c r="DL64" s="109"/>
      <c r="DM64" s="109"/>
      <c r="DN64" s="109"/>
      <c r="DO64" s="109"/>
      <c r="DP64" s="112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47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12"/>
      <c r="EP64" s="109"/>
      <c r="EQ64" s="109"/>
      <c r="ER64" s="109"/>
      <c r="ES64" s="109"/>
      <c r="ET64" s="77">
        <f t="shared" si="18"/>
        <v>13</v>
      </c>
      <c r="EU64" s="13">
        <f t="shared" si="19"/>
        <v>3</v>
      </c>
      <c r="EV64" s="13">
        <f t="shared" si="20"/>
        <v>0</v>
      </c>
      <c r="EW64" s="13">
        <f t="shared" si="21"/>
        <v>1</v>
      </c>
      <c r="EX64" s="13">
        <f t="shared" si="22"/>
        <v>0</v>
      </c>
      <c r="EY64" s="13">
        <f t="shared" si="23"/>
        <v>0</v>
      </c>
      <c r="EZ64" s="13">
        <f t="shared" si="24"/>
        <v>0</v>
      </c>
      <c r="FA64" s="21">
        <f t="shared" si="25"/>
        <v>277</v>
      </c>
      <c r="FC64" s="139" t="str">
        <f t="shared" si="26"/>
        <v>x</v>
      </c>
      <c r="FD64" s="140" t="str">
        <f t="shared" si="29"/>
        <v>x</v>
      </c>
      <c r="FE64" s="140" t="str">
        <f t="shared" si="27"/>
        <v>x</v>
      </c>
      <c r="FF64" s="51" t="str">
        <f>IF(ISBLANK(F64),IF(FE64="x",IF(AND(((EU64+(EV64-$FK$5))&gt;=$FJ$5),(EV64&gt;=$FK$5),OR(EW64&gt;=$FL$5,H64="x"),EY64),"Yes!",""),IF(AND(FE64="Yes!",FD64="x"),IF(AND(((EU64+(EV64-('Removed Members'!$JL52+'Removed Members'!$JL53)))&gt;=$FJ$5+$FJ$4),(EV64&gt;=$FK$5+$FK$4),OR(EW64&gt;=($FL$5+$FL$4),H64="x"),EX64,EY64),"Yes!",""),IF(AND(FE64="Yes!",FD64="Yes!"),IF(AND((EU64+(EV64-($FK$5+$FK$4+$FK$3))&gt;=$FJ$5+$FJ$4+$FJ$3),(EV64&gt;=$FK$5+$FK$4+$FK$3),OR(EW64&gt;=($FL$5+$FL$4+$FL$3),H64="x"),EX64,EY64),"Yes!",""),""))),"x")</f>
        <v/>
      </c>
      <c r="FG64" s="52" t="str">
        <f t="shared" si="28"/>
        <v/>
      </c>
    </row>
    <row r="65" spans="1:163" ht="14.5">
      <c r="A65" s="11" t="s">
        <v>134</v>
      </c>
      <c r="B65" s="151" t="s">
        <v>62</v>
      </c>
      <c r="C65" s="95" t="s">
        <v>43</v>
      </c>
      <c r="D65" s="95"/>
      <c r="E65" s="95"/>
      <c r="F65" s="95"/>
      <c r="G65" s="96"/>
      <c r="H65" s="108"/>
      <c r="I65" s="227"/>
      <c r="J65" s="108" t="s">
        <v>43</v>
      </c>
      <c r="K65" s="108"/>
      <c r="L65" s="227"/>
      <c r="M65" s="227" t="s">
        <v>43</v>
      </c>
      <c r="N65" s="227" t="s">
        <v>43</v>
      </c>
      <c r="O65" s="227"/>
      <c r="P65" s="227" t="s">
        <v>43</v>
      </c>
      <c r="Q65" s="227"/>
      <c r="R65" s="227"/>
      <c r="S65" s="227"/>
      <c r="T65" s="227" t="s">
        <v>43</v>
      </c>
      <c r="U65" s="227"/>
      <c r="V65" s="227" t="s">
        <v>43</v>
      </c>
      <c r="W65" s="227"/>
      <c r="X65" s="227"/>
      <c r="Y65" s="227"/>
      <c r="Z65" s="227" t="s">
        <v>43</v>
      </c>
      <c r="AA65" s="227"/>
      <c r="AB65" s="227"/>
      <c r="AC65" s="227"/>
      <c r="AD65" s="227" t="s">
        <v>43</v>
      </c>
      <c r="AE65" s="227"/>
      <c r="AF65" s="227" t="s">
        <v>43</v>
      </c>
      <c r="AG65" s="227"/>
      <c r="AH65" s="227" t="s">
        <v>43</v>
      </c>
      <c r="AI65" s="227"/>
      <c r="AJ65" s="227"/>
      <c r="AK65" s="227"/>
      <c r="AL65" s="227"/>
      <c r="AM65" s="227"/>
      <c r="AN65" s="227"/>
      <c r="AO65" s="227"/>
      <c r="AP65" s="227"/>
      <c r="AQ65" s="227"/>
      <c r="AR65" s="109"/>
      <c r="AS65" s="109"/>
      <c r="AT65" s="227"/>
      <c r="AU65" s="109"/>
      <c r="AV65" s="227" t="s">
        <v>43</v>
      </c>
      <c r="AW65" s="227"/>
      <c r="AX65" s="109"/>
      <c r="AY65" s="109" t="s">
        <v>43</v>
      </c>
      <c r="AZ65" s="109" t="s">
        <v>43</v>
      </c>
      <c r="BA65" s="109"/>
      <c r="BB65" s="109"/>
      <c r="BC65" s="109"/>
      <c r="BD65" s="109"/>
      <c r="BE65" s="109"/>
      <c r="BF65" s="109"/>
      <c r="BG65" s="109" t="s">
        <v>43</v>
      </c>
      <c r="BH65" s="109" t="s">
        <v>43</v>
      </c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 t="s">
        <v>43</v>
      </c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 t="s">
        <v>43</v>
      </c>
      <c r="CZ65" s="109"/>
      <c r="DA65" s="109" t="s">
        <v>43</v>
      </c>
      <c r="DB65" s="109"/>
      <c r="DC65" s="109"/>
      <c r="DD65" s="109" t="s">
        <v>43</v>
      </c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43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77">
        <f t="shared" si="18"/>
        <v>29</v>
      </c>
      <c r="EU65" s="13">
        <f t="shared" si="19"/>
        <v>9</v>
      </c>
      <c r="EV65" s="13">
        <f t="shared" si="20"/>
        <v>1</v>
      </c>
      <c r="EW65" s="13">
        <f t="shared" si="21"/>
        <v>2</v>
      </c>
      <c r="EX65" s="13">
        <f t="shared" si="22"/>
        <v>0</v>
      </c>
      <c r="EY65" s="13">
        <f t="shared" si="23"/>
        <v>0</v>
      </c>
      <c r="EZ65" s="13">
        <f t="shared" si="24"/>
        <v>0</v>
      </c>
      <c r="FA65" s="21">
        <f t="shared" si="25"/>
        <v>1793</v>
      </c>
      <c r="FC65" s="139" t="str">
        <f t="shared" si="26"/>
        <v>x</v>
      </c>
      <c r="FD65" s="51" t="str">
        <f t="shared" si="29"/>
        <v/>
      </c>
      <c r="FE65" s="51" t="str">
        <f t="shared" si="27"/>
        <v/>
      </c>
      <c r="FF65" s="51" t="str">
        <f>IF(ISBLANK(F65),IF(FE65="x",IF(AND(((EU65+(EV65-$FK$5))&gt;=$FJ$5),(EV65&gt;=$FK$5),OR(EW65&gt;=$FL$5,H65="x"),EY65),"Yes!",""),IF(AND(FE65="Yes!",FD65="x"),IF(AND(((EU65+(EV65-('Removed Members'!$JL53+#REF!)))&gt;=$FJ$5+$FJ$4),(EV65&gt;=$FK$5+$FK$4),OR(EW65&gt;=($FL$5+$FL$4),H65="x"),EX65,EY65),"Yes!",""),IF(AND(FE65="Yes!",FD65="Yes!"),IF(AND((EU65+(EV65-($FK$5+$FK$4+$FK$3))&gt;=$FJ$5+$FJ$4+$FJ$3),(EV65&gt;=$FK$5+$FK$4+$FK$3),OR(EW65&gt;=($FL$5+$FL$4+$FL$3),H65="x"),EX65,EY65),"Yes!",""),""))),"x")</f>
        <v/>
      </c>
      <c r="FG65" s="52" t="str">
        <f t="shared" si="28"/>
        <v/>
      </c>
    </row>
    <row r="66" spans="1:163" ht="15.5">
      <c r="A66" s="5" t="s">
        <v>135</v>
      </c>
      <c r="B66" s="35" t="s">
        <v>136</v>
      </c>
      <c r="C66" s="85"/>
      <c r="D66" s="85"/>
      <c r="E66" s="85"/>
      <c r="F66" s="85"/>
      <c r="G66" s="86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109"/>
      <c r="AS66" s="109"/>
      <c r="AT66" s="227"/>
      <c r="AU66" s="109"/>
      <c r="AV66" s="227"/>
      <c r="AW66" s="227"/>
      <c r="AX66" s="109"/>
      <c r="AY66" s="109"/>
      <c r="AZ66" s="112"/>
      <c r="BA66" s="112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10"/>
      <c r="BO66" s="112"/>
      <c r="BP66" s="112"/>
      <c r="BQ66" s="112"/>
      <c r="BR66" s="112"/>
      <c r="BS66" s="109"/>
      <c r="BT66" s="109"/>
      <c r="BU66" s="113"/>
      <c r="BV66" s="113"/>
      <c r="BW66" s="109"/>
      <c r="BX66" s="112"/>
      <c r="BY66" s="112"/>
      <c r="BZ66" s="109"/>
      <c r="CA66" s="112"/>
      <c r="CB66" s="112"/>
      <c r="CC66" s="109"/>
      <c r="CD66" s="112"/>
      <c r="CE66" s="112"/>
      <c r="CF66" s="109"/>
      <c r="CG66" s="109"/>
      <c r="CH66" s="112"/>
      <c r="CI66" s="109"/>
      <c r="CJ66" s="109"/>
      <c r="CK66" s="109"/>
      <c r="CL66" s="109"/>
      <c r="CM66" s="109"/>
      <c r="CN66" s="112"/>
      <c r="CO66" s="112"/>
      <c r="CP66" s="109"/>
      <c r="CQ66" s="112"/>
      <c r="CR66" s="109"/>
      <c r="CS66" s="112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12"/>
      <c r="DG66" s="109"/>
      <c r="DH66" s="112"/>
      <c r="DI66" s="109"/>
      <c r="DJ66" s="109"/>
      <c r="DK66" s="109"/>
      <c r="DL66" s="109"/>
      <c r="DM66" s="109"/>
      <c r="DN66" s="109"/>
      <c r="DO66" s="109"/>
      <c r="DP66" s="112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47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12"/>
      <c r="EP66" s="109"/>
      <c r="EQ66" s="109"/>
      <c r="ER66" s="109"/>
      <c r="ES66" s="109"/>
      <c r="ET66" s="77">
        <f t="shared" si="18"/>
        <v>0</v>
      </c>
      <c r="EU66" s="13">
        <f t="shared" si="19"/>
        <v>0</v>
      </c>
      <c r="EV66" s="13">
        <f t="shared" si="20"/>
        <v>0</v>
      </c>
      <c r="EW66" s="13">
        <f t="shared" si="21"/>
        <v>0</v>
      </c>
      <c r="EX66" s="13">
        <f t="shared" si="22"/>
        <v>0</v>
      </c>
      <c r="EY66" s="13">
        <f t="shared" si="23"/>
        <v>0</v>
      </c>
      <c r="EZ66" s="13">
        <f t="shared" si="24"/>
        <v>0</v>
      </c>
      <c r="FA66" s="21">
        <f t="shared" si="25"/>
        <v>0</v>
      </c>
      <c r="FC66" s="44" t="str">
        <f t="shared" si="26"/>
        <v/>
      </c>
      <c r="FD66" s="51" t="str">
        <f t="shared" si="29"/>
        <v/>
      </c>
      <c r="FE66" s="51" t="str">
        <f t="shared" si="27"/>
        <v/>
      </c>
      <c r="FF66" s="51" t="str">
        <f>IF(ISBLANK(F66),IF(FE66="x",IF(AND(((EU66+(EV66-$FK$5))&gt;=$FJ$5),(EV66&gt;=$FK$5),OR(EW66&gt;=$FL$5,H66="x"),EY66),"Yes!",""),IF(AND(FE66="Yes!",FD66="x"),IF(AND(((EU66+(EV66-(#REF!+$FK64)))&gt;=$FJ$5+$FJ$4),(EV66&gt;=$FK$5+$FK$4),OR(EW66&gt;=($FL$5+$FL$4),H66="x"),EX66,EY66),"Yes!",""),IF(AND(FE66="Yes!",FD66="Yes!"),IF(AND((EU66+(EV66-($FK$5+$FK$4+$FK$3))&gt;=$FJ$5+$FJ$4+$FJ$3),(EV66&gt;=$FK$5+$FK$4+$FK$3),OR(EW66&gt;=($FL$5+$FL$4+$FL$3),H66="x"),EX66,EY66),"Yes!",""),""))),"x")</f>
        <v/>
      </c>
      <c r="FG66" s="52" t="str">
        <f t="shared" si="28"/>
        <v/>
      </c>
    </row>
    <row r="67" spans="1:163" ht="14.5">
      <c r="A67" s="6" t="s">
        <v>137</v>
      </c>
      <c r="B67" s="37" t="s">
        <v>138</v>
      </c>
      <c r="C67" s="97"/>
      <c r="D67" s="97"/>
      <c r="E67" s="97"/>
      <c r="F67" s="97"/>
      <c r="G67" s="98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109"/>
      <c r="AS67" s="109"/>
      <c r="AT67" s="227"/>
      <c r="AU67" s="109"/>
      <c r="AV67" s="227"/>
      <c r="AW67" s="227"/>
      <c r="AX67" s="109"/>
      <c r="AY67" s="109"/>
      <c r="AZ67" s="109"/>
      <c r="BA67" s="109"/>
      <c r="BB67" s="109"/>
      <c r="BC67" s="109"/>
      <c r="BD67" s="109" t="s">
        <v>43</v>
      </c>
      <c r="BE67" s="109" t="s">
        <v>43</v>
      </c>
      <c r="BF67" s="109"/>
      <c r="BG67" s="109" t="s">
        <v>43</v>
      </c>
      <c r="BH67" s="109" t="s">
        <v>43</v>
      </c>
      <c r="BI67" s="109"/>
      <c r="BJ67" s="109"/>
      <c r="BK67" s="109"/>
      <c r="BL67" s="109"/>
      <c r="BM67" s="109"/>
      <c r="BN67" s="109" t="s">
        <v>43</v>
      </c>
      <c r="BO67" s="109"/>
      <c r="BP67" s="109"/>
      <c r="BQ67" s="109"/>
      <c r="BR67" s="109"/>
      <c r="BS67" s="109"/>
      <c r="BT67" s="109"/>
      <c r="BU67" s="109" t="s">
        <v>43</v>
      </c>
      <c r="BV67" s="109"/>
      <c r="BW67" s="109" t="s">
        <v>43</v>
      </c>
      <c r="BX67" s="109"/>
      <c r="BY67" s="109" t="s">
        <v>43</v>
      </c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 t="s">
        <v>43</v>
      </c>
      <c r="CN67" s="109"/>
      <c r="CO67" s="109"/>
      <c r="CP67" s="109"/>
      <c r="CQ67" s="109" t="s">
        <v>43</v>
      </c>
      <c r="CR67" s="109"/>
      <c r="CS67" s="109"/>
      <c r="CT67" s="109"/>
      <c r="CU67" s="109"/>
      <c r="CV67" s="109"/>
      <c r="CW67" s="109"/>
      <c r="CX67" s="109" t="s">
        <v>43</v>
      </c>
      <c r="CY67" s="109"/>
      <c r="CZ67" s="109"/>
      <c r="DA67" s="109" t="s">
        <v>43</v>
      </c>
      <c r="DB67" s="109"/>
      <c r="DC67" s="109"/>
      <c r="DD67" s="109" t="s">
        <v>43</v>
      </c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77">
        <f t="shared" si="18"/>
        <v>21</v>
      </c>
      <c r="EU67" s="13">
        <f t="shared" si="19"/>
        <v>6</v>
      </c>
      <c r="EV67" s="13">
        <f t="shared" si="20"/>
        <v>1</v>
      </c>
      <c r="EW67" s="13">
        <f t="shared" si="21"/>
        <v>4</v>
      </c>
      <c r="EX67" s="13">
        <f t="shared" si="22"/>
        <v>0</v>
      </c>
      <c r="EY67" s="13">
        <f t="shared" si="23"/>
        <v>0</v>
      </c>
      <c r="EZ67" s="13">
        <f t="shared" si="24"/>
        <v>0</v>
      </c>
      <c r="FA67" s="21">
        <f t="shared" si="25"/>
        <v>1135</v>
      </c>
      <c r="FC67" s="44" t="str">
        <f t="shared" si="26"/>
        <v/>
      </c>
      <c r="FD67" s="51" t="str">
        <f t="shared" si="29"/>
        <v/>
      </c>
      <c r="FE67" s="51" t="str">
        <f t="shared" si="27"/>
        <v/>
      </c>
      <c r="FF67" s="51" t="str">
        <f>IF(ISBLANK(F67),IF(FE67="x",IF(AND(((EU67+(EV67-$FK$5))&gt;=$FJ$5),(EV67&gt;=$FK$5),OR(EW67&gt;=$FL$5,H67="x"),EY67),"Yes!",""),IF(AND(FE67="Yes!",FD67="x"),IF(AND(((EU67+(EV67-(#REF!+#REF!)))&gt;=$FJ$5+$FJ$4),(EV67&gt;=$FK$5+$FK$4),OR(EW67&gt;=($FL$5+$FL$4),H67="x"),EX67,EY67),"Yes!",""),IF(AND(FE67="Yes!",FD67="Yes!"),IF(AND((EU67+(EV67-($FK$5+$FK$4+$FK$3))&gt;=$FJ$5+$FJ$4+$FJ$3),(EV67&gt;=$FK$5+$FK$4+$FK$3),OR(EW67&gt;=($FL$5+$FL$4+$FL$3),H67="x"),EX67,EY67),"Yes!",""),""))),"x")</f>
        <v/>
      </c>
      <c r="FG67" s="52" t="str">
        <f t="shared" si="28"/>
        <v/>
      </c>
    </row>
    <row r="68" spans="1:163" ht="15.5">
      <c r="A68" s="6" t="s">
        <v>139</v>
      </c>
      <c r="B68" s="37" t="s">
        <v>140</v>
      </c>
      <c r="C68" s="87"/>
      <c r="D68" s="87"/>
      <c r="E68" s="87"/>
      <c r="F68" s="87"/>
      <c r="G68" s="88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109"/>
      <c r="AS68" s="109"/>
      <c r="AT68" s="227"/>
      <c r="AU68" s="109"/>
      <c r="AV68" s="227"/>
      <c r="AW68" s="227"/>
      <c r="AX68" s="109"/>
      <c r="AY68" s="109"/>
      <c r="AZ68" s="112"/>
      <c r="BA68" s="112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10"/>
      <c r="BO68" s="112"/>
      <c r="BP68" s="112"/>
      <c r="BQ68" s="112"/>
      <c r="BR68" s="112"/>
      <c r="BS68" s="109"/>
      <c r="BT68" s="109"/>
      <c r="BU68" s="113"/>
      <c r="BV68" s="113"/>
      <c r="BW68" s="109"/>
      <c r="BX68" s="112"/>
      <c r="BY68" s="112"/>
      <c r="BZ68" s="109"/>
      <c r="CA68" s="112"/>
      <c r="CB68" s="112"/>
      <c r="CC68" s="109"/>
      <c r="CD68" s="112"/>
      <c r="CE68" s="112"/>
      <c r="CF68" s="109"/>
      <c r="CG68" s="109"/>
      <c r="CH68" s="112"/>
      <c r="CI68" s="109"/>
      <c r="CJ68" s="109"/>
      <c r="CK68" s="109"/>
      <c r="CL68" s="109"/>
      <c r="CM68" s="109"/>
      <c r="CN68" s="112"/>
      <c r="CO68" s="112"/>
      <c r="CP68" s="109"/>
      <c r="CQ68" s="112"/>
      <c r="CR68" s="109"/>
      <c r="CS68" s="112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12"/>
      <c r="DG68" s="109"/>
      <c r="DH68" s="112"/>
      <c r="DI68" s="109"/>
      <c r="DJ68" s="109"/>
      <c r="DK68" s="109"/>
      <c r="DL68" s="109"/>
      <c r="DM68" s="109"/>
      <c r="DN68" s="109"/>
      <c r="DO68" s="109"/>
      <c r="DP68" s="112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47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12"/>
      <c r="EP68" s="109"/>
      <c r="EQ68" s="109"/>
      <c r="ER68" s="109"/>
      <c r="ES68" s="109"/>
      <c r="ET68" s="77">
        <f t="shared" si="18"/>
        <v>0</v>
      </c>
      <c r="EU68" s="13">
        <f t="shared" si="19"/>
        <v>0</v>
      </c>
      <c r="EV68" s="13">
        <f t="shared" si="20"/>
        <v>0</v>
      </c>
      <c r="EW68" s="13">
        <f t="shared" si="21"/>
        <v>0</v>
      </c>
      <c r="EX68" s="13">
        <f t="shared" si="22"/>
        <v>0</v>
      </c>
      <c r="EY68" s="13">
        <f t="shared" si="23"/>
        <v>0</v>
      </c>
      <c r="EZ68" s="13">
        <f t="shared" si="24"/>
        <v>0</v>
      </c>
      <c r="FA68" s="21">
        <f t="shared" si="25"/>
        <v>0</v>
      </c>
      <c r="FC68" s="44" t="str">
        <f t="shared" si="26"/>
        <v/>
      </c>
      <c r="FD68" s="51" t="str">
        <f t="shared" si="29"/>
        <v/>
      </c>
      <c r="FE68" s="51" t="str">
        <f t="shared" si="27"/>
        <v/>
      </c>
      <c r="FF68" s="51" t="str">
        <f>IF(ISBLANK(F68),IF(FE68="x",IF(AND(((EU68+(EV68-$FK$5))&gt;=$FJ$5),(EV68&gt;=$FK$5),OR(EW68&gt;=$FL$5,H68="x"),EY68),"Yes!",""),IF(AND(FE68="Yes!",FD68="x"),IF(AND(((EU68+(EV68-(#REF!+#REF!)))&gt;=$FJ$5+$FJ$4),(EV68&gt;=$FK$5+$FK$4),OR(EW68&gt;=($FL$5+$FL$4),H68="x"),EX68,EY68),"Yes!",""),IF(AND(FE68="Yes!",FD68="Yes!"),IF(AND((EU68+(EV68-($FK$5+$FK$4+$FK$3))&gt;=$FJ$5+$FJ$4+$FJ$3),(EV68&gt;=$FK$5+$FK$4+$FK$3),OR(EW68&gt;=($FL$5+$FL$4+$FL$3),H68="x"),EX68,EY68),"Yes!",""),""))),"x")</f>
        <v/>
      </c>
      <c r="FG68" s="52" t="str">
        <f t="shared" si="28"/>
        <v/>
      </c>
    </row>
    <row r="69" spans="1:163" ht="15.5">
      <c r="A69" s="5" t="s">
        <v>139</v>
      </c>
      <c r="B69" s="35" t="s">
        <v>141</v>
      </c>
      <c r="C69" s="85" t="s">
        <v>43</v>
      </c>
      <c r="D69" s="85" t="s">
        <v>43</v>
      </c>
      <c r="E69" s="85" t="s">
        <v>43</v>
      </c>
      <c r="F69" s="85"/>
      <c r="G69" s="86"/>
      <c r="H69" s="108"/>
      <c r="I69" s="227"/>
      <c r="J69" s="108" t="s">
        <v>43</v>
      </c>
      <c r="K69" s="108"/>
      <c r="L69" s="227" t="s">
        <v>43</v>
      </c>
      <c r="M69" s="227" t="s">
        <v>43</v>
      </c>
      <c r="N69" s="227" t="s">
        <v>43</v>
      </c>
      <c r="O69" s="227"/>
      <c r="P69" s="227" t="s">
        <v>43</v>
      </c>
      <c r="Q69" s="227" t="s">
        <v>43</v>
      </c>
      <c r="R69" s="227" t="s">
        <v>43</v>
      </c>
      <c r="S69" s="227"/>
      <c r="T69" s="227" t="s">
        <v>43</v>
      </c>
      <c r="U69" s="227"/>
      <c r="V69" s="227"/>
      <c r="W69" s="227" t="s">
        <v>43</v>
      </c>
      <c r="X69" s="227"/>
      <c r="Y69" s="227"/>
      <c r="Z69" s="227"/>
      <c r="AA69" s="227" t="s">
        <v>43</v>
      </c>
      <c r="AB69" s="227"/>
      <c r="AC69" s="227"/>
      <c r="AD69" s="227" t="s">
        <v>43</v>
      </c>
      <c r="AE69" s="227"/>
      <c r="AF69" s="227" t="s">
        <v>43</v>
      </c>
      <c r="AG69" s="227"/>
      <c r="AH69" s="227" t="s">
        <v>43</v>
      </c>
      <c r="AI69" s="227"/>
      <c r="AJ69" s="227" t="s">
        <v>43</v>
      </c>
      <c r="AK69" s="227"/>
      <c r="AL69" s="227"/>
      <c r="AM69" s="227"/>
      <c r="AN69" s="227"/>
      <c r="AO69" s="227"/>
      <c r="AP69" s="227" t="s">
        <v>43</v>
      </c>
      <c r="AQ69" s="227"/>
      <c r="AR69" s="109"/>
      <c r="AS69" s="109"/>
      <c r="AT69" s="227"/>
      <c r="AU69" s="109"/>
      <c r="AV69" s="227" t="s">
        <v>43</v>
      </c>
      <c r="AW69" s="227"/>
      <c r="AX69" s="109"/>
      <c r="AY69" s="109" t="s">
        <v>43</v>
      </c>
      <c r="AZ69" s="112" t="s">
        <v>43</v>
      </c>
      <c r="BA69" s="112"/>
      <c r="BB69" s="109"/>
      <c r="BC69" s="109"/>
      <c r="BD69" s="109" t="s">
        <v>43</v>
      </c>
      <c r="BE69" s="109"/>
      <c r="BF69" s="109"/>
      <c r="BG69" s="109"/>
      <c r="BH69" s="109" t="s">
        <v>43</v>
      </c>
      <c r="BI69" s="109"/>
      <c r="BJ69" s="109"/>
      <c r="BK69" s="109"/>
      <c r="BL69" s="109"/>
      <c r="BM69" s="109"/>
      <c r="BN69" s="110"/>
      <c r="BO69" s="112" t="s">
        <v>43</v>
      </c>
      <c r="BP69" s="112"/>
      <c r="BQ69" s="112" t="s">
        <v>43</v>
      </c>
      <c r="BR69" s="112"/>
      <c r="BS69" s="109"/>
      <c r="BT69" s="109" t="s">
        <v>43</v>
      </c>
      <c r="BU69" s="158" t="s">
        <v>43</v>
      </c>
      <c r="BV69" s="158"/>
      <c r="BW69" s="109"/>
      <c r="BX69" s="112"/>
      <c r="BY69" s="112"/>
      <c r="BZ69" s="109"/>
      <c r="CA69" s="112"/>
      <c r="CB69" s="112"/>
      <c r="CC69" s="109" t="s">
        <v>43</v>
      </c>
      <c r="CD69" s="112"/>
      <c r="CE69" s="112"/>
      <c r="CF69" s="109"/>
      <c r="CG69" s="109"/>
      <c r="CH69" s="112"/>
      <c r="CI69" s="109"/>
      <c r="CJ69" s="109"/>
      <c r="CK69" s="109"/>
      <c r="CL69" s="109"/>
      <c r="CM69" s="109"/>
      <c r="CN69" s="112"/>
      <c r="CO69" s="112"/>
      <c r="CP69" s="109"/>
      <c r="CQ69" s="112"/>
      <c r="CR69" s="109"/>
      <c r="CS69" s="112"/>
      <c r="CT69" s="109"/>
      <c r="CU69" s="109"/>
      <c r="CV69" s="109"/>
      <c r="CW69" s="109"/>
      <c r="CX69" s="109"/>
      <c r="CY69" s="109" t="s">
        <v>43</v>
      </c>
      <c r="CZ69" s="109"/>
      <c r="DA69" s="109"/>
      <c r="DB69" s="109"/>
      <c r="DC69" s="109"/>
      <c r="DD69" s="109"/>
      <c r="DE69" s="109"/>
      <c r="DF69" s="112"/>
      <c r="DG69" s="109"/>
      <c r="DH69" s="112"/>
      <c r="DI69" s="109"/>
      <c r="DJ69" s="109"/>
      <c r="DK69" s="109"/>
      <c r="DL69" s="109"/>
      <c r="DM69" s="109"/>
      <c r="DN69" s="109"/>
      <c r="DO69" s="109"/>
      <c r="DP69" s="112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47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12"/>
      <c r="EP69" s="109"/>
      <c r="EQ69" s="109"/>
      <c r="ER69" s="109"/>
      <c r="ES69" s="109"/>
      <c r="ET69" s="77">
        <f t="shared" si="18"/>
        <v>44</v>
      </c>
      <c r="EU69" s="13">
        <f t="shared" si="19"/>
        <v>14</v>
      </c>
      <c r="EV69" s="13">
        <f t="shared" si="20"/>
        <v>3</v>
      </c>
      <c r="EW69" s="13">
        <f t="shared" si="21"/>
        <v>2</v>
      </c>
      <c r="EX69" s="13">
        <f t="shared" si="22"/>
        <v>0</v>
      </c>
      <c r="EY69" s="13">
        <f t="shared" si="23"/>
        <v>0</v>
      </c>
      <c r="EZ69" s="13">
        <f t="shared" si="24"/>
        <v>0</v>
      </c>
      <c r="FA69" s="21">
        <f t="shared" si="25"/>
        <v>4353</v>
      </c>
      <c r="FC69" s="139" t="str">
        <f t="shared" si="26"/>
        <v>x</v>
      </c>
      <c r="FD69" s="140" t="str">
        <f t="shared" si="29"/>
        <v>x</v>
      </c>
      <c r="FE69" s="140" t="str">
        <f t="shared" si="27"/>
        <v>x</v>
      </c>
      <c r="FF69" s="51" t="str">
        <f>IF(ISBLANK(F69),IF(FE69="x",IF(AND(((EU69+(EV69-$FK$5))&gt;=$FJ$5),(EV69&gt;=$FK$5),OR(EW69&gt;=$FL$5,H69="x"),EY69),"Yes!",""),IF(AND(FE69="Yes!",FD69="x"),IF(AND(((EU69+(EV69-(#REF!+#REF!)))&gt;=$FJ$5+$FJ$4),(EV69&gt;=$FK$5+$FK$4),OR(EW69&gt;=($FL$5+$FL$4),H69="x"),EX69,EY69),"Yes!",""),IF(AND(FE69="Yes!",FD69="Yes!"),IF(AND((EU69+(EV69-($FK$5+$FK$4+$FK$3))&gt;=$FJ$5+$FJ$4+$FJ$3),(EV69&gt;=$FK$5+$FK$4+$FK$3),OR(EW69&gt;=($FL$5+$FL$4+$FL$3),H69="x"),EX69,EY69),"Yes!",""),""))),"x")</f>
        <v/>
      </c>
      <c r="FG69" s="52" t="str">
        <f t="shared" si="28"/>
        <v/>
      </c>
    </row>
    <row r="70" spans="1:163" ht="15.5">
      <c r="A70" s="5" t="s">
        <v>139</v>
      </c>
      <c r="B70" s="35" t="s">
        <v>142</v>
      </c>
      <c r="C70" s="85" t="s">
        <v>43</v>
      </c>
      <c r="D70" s="85"/>
      <c r="E70" s="85"/>
      <c r="F70" s="85"/>
      <c r="G70" s="86"/>
      <c r="H70" s="108"/>
      <c r="I70" s="227"/>
      <c r="J70" s="108"/>
      <c r="K70" s="108"/>
      <c r="L70" s="227" t="s">
        <v>43</v>
      </c>
      <c r="M70" s="227" t="s">
        <v>43</v>
      </c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109"/>
      <c r="AS70" s="109"/>
      <c r="AT70" s="227"/>
      <c r="AU70" s="109"/>
      <c r="AV70" s="227"/>
      <c r="AW70" s="227"/>
      <c r="AX70" s="109"/>
      <c r="AY70" s="109"/>
      <c r="AZ70" s="112"/>
      <c r="BA70" s="112"/>
      <c r="BB70" s="109"/>
      <c r="BC70" s="109"/>
      <c r="BD70" s="109" t="s">
        <v>43</v>
      </c>
      <c r="BE70" s="109"/>
      <c r="BF70" s="109"/>
      <c r="BG70" s="109"/>
      <c r="BH70" s="109"/>
      <c r="BI70" s="109"/>
      <c r="BJ70" s="109"/>
      <c r="BK70" s="109"/>
      <c r="BL70" s="109"/>
      <c r="BM70" s="109"/>
      <c r="BN70" s="110"/>
      <c r="BO70" s="112"/>
      <c r="BP70" s="112"/>
      <c r="BQ70" s="112"/>
      <c r="BR70" s="112"/>
      <c r="BS70" s="109"/>
      <c r="BT70" s="109" t="s">
        <v>43</v>
      </c>
      <c r="BU70" s="113"/>
      <c r="BV70" s="113"/>
      <c r="BW70" s="109"/>
      <c r="BX70" s="112"/>
      <c r="BY70" s="112"/>
      <c r="BZ70" s="109"/>
      <c r="CA70" s="112"/>
      <c r="CB70" s="112"/>
      <c r="CC70" s="109"/>
      <c r="CD70" s="112"/>
      <c r="CE70" s="112"/>
      <c r="CF70" s="109"/>
      <c r="CG70" s="109"/>
      <c r="CH70" s="112"/>
      <c r="CI70" s="109"/>
      <c r="CJ70" s="109"/>
      <c r="CK70" s="109"/>
      <c r="CL70" s="109"/>
      <c r="CM70" s="109"/>
      <c r="CN70" s="112"/>
      <c r="CO70" s="112"/>
      <c r="CP70" s="109"/>
      <c r="CQ70" s="112"/>
      <c r="CR70" s="109"/>
      <c r="CS70" s="112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12"/>
      <c r="DG70" s="109"/>
      <c r="DH70" s="112"/>
      <c r="DI70" s="109"/>
      <c r="DJ70" s="109"/>
      <c r="DK70" s="109"/>
      <c r="DL70" s="109"/>
      <c r="DM70" s="109"/>
      <c r="DN70" s="109"/>
      <c r="DO70" s="109"/>
      <c r="DP70" s="112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47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12"/>
      <c r="EP70" s="109"/>
      <c r="EQ70" s="109"/>
      <c r="ER70" s="109"/>
      <c r="ES70" s="109"/>
      <c r="ET70" s="77">
        <f t="shared" si="18"/>
        <v>4</v>
      </c>
      <c r="EU70" s="13">
        <f t="shared" si="19"/>
        <v>0</v>
      </c>
      <c r="EV70" s="13">
        <f t="shared" si="20"/>
        <v>0</v>
      </c>
      <c r="EW70" s="13">
        <f t="shared" si="21"/>
        <v>0</v>
      </c>
      <c r="EX70" s="13">
        <f t="shared" si="22"/>
        <v>0</v>
      </c>
      <c r="EY70" s="13">
        <f t="shared" si="23"/>
        <v>0</v>
      </c>
      <c r="EZ70" s="13">
        <f t="shared" si="24"/>
        <v>0</v>
      </c>
      <c r="FA70" s="21">
        <f t="shared" si="25"/>
        <v>0</v>
      </c>
      <c r="FC70" s="139" t="str">
        <f t="shared" si="26"/>
        <v>x</v>
      </c>
      <c r="FD70" s="51" t="str">
        <f t="shared" si="29"/>
        <v/>
      </c>
      <c r="FE70" s="51" t="str">
        <f t="shared" si="27"/>
        <v/>
      </c>
      <c r="FF70" s="51" t="str">
        <f>IF(ISBLANK(F70),IF(FE70="x",IF(AND(((EU70+(EV70-$FK$5))&gt;=$FJ$5),(EV70&gt;=$FK$5),OR(EW70&gt;=$FL$5,H70="x"),EY70),"Yes!",""),IF(AND(FE70="Yes!",FD70="x"),IF(AND(((EU70+(EV70-(#REF!+$FK67)))&gt;=$FJ$5+$FJ$4),(EV70&gt;=$FK$5+$FK$4),OR(EW70&gt;=($FL$5+$FL$4),H70="x"),EX70,EY70),"Yes!",""),IF(AND(FE70="Yes!",FD70="Yes!"),IF(AND((EU70+(EV70-($FK$5+$FK$4+$FK$3))&gt;=$FJ$5+$FJ$4+$FJ$3),(EV70&gt;=$FK$5+$FK$4+$FK$3),OR(EW70&gt;=($FL$5+$FL$4+$FL$3),H70="x"),EX70,EY70),"Yes!",""),""))),"x")</f>
        <v/>
      </c>
      <c r="FG70" s="52" t="str">
        <f t="shared" si="28"/>
        <v/>
      </c>
    </row>
    <row r="71" spans="1:163" ht="15.5">
      <c r="A71" s="6" t="s">
        <v>139</v>
      </c>
      <c r="B71" s="37" t="s">
        <v>140</v>
      </c>
      <c r="C71" s="87"/>
      <c r="D71" s="87"/>
      <c r="E71" s="87"/>
      <c r="F71" s="87"/>
      <c r="G71" s="88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109"/>
      <c r="AS71" s="109" t="s">
        <v>43</v>
      </c>
      <c r="AT71" s="227"/>
      <c r="AU71" s="109"/>
      <c r="AV71" s="227"/>
      <c r="AW71" s="227"/>
      <c r="AX71" s="109"/>
      <c r="AY71" s="109"/>
      <c r="AZ71" s="112"/>
      <c r="BA71" s="112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10"/>
      <c r="BO71" s="112"/>
      <c r="BP71" s="112"/>
      <c r="BQ71" s="112"/>
      <c r="BR71" s="112"/>
      <c r="BS71" s="109"/>
      <c r="BT71" s="109"/>
      <c r="BU71" s="113"/>
      <c r="BV71" s="113"/>
      <c r="BW71" s="109"/>
      <c r="BX71" s="112"/>
      <c r="BY71" s="112"/>
      <c r="BZ71" s="109"/>
      <c r="CA71" s="112"/>
      <c r="CB71" s="112"/>
      <c r="CC71" s="109"/>
      <c r="CD71" s="112"/>
      <c r="CE71" s="112"/>
      <c r="CF71" s="109"/>
      <c r="CG71" s="109"/>
      <c r="CH71" s="112"/>
      <c r="CI71" s="109"/>
      <c r="CJ71" s="109"/>
      <c r="CK71" s="109"/>
      <c r="CL71" s="109"/>
      <c r="CM71" s="109"/>
      <c r="CN71" s="112"/>
      <c r="CO71" s="112"/>
      <c r="CP71" s="109"/>
      <c r="CQ71" s="112"/>
      <c r="CR71" s="109"/>
      <c r="CS71" s="112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12"/>
      <c r="DG71" s="109"/>
      <c r="DH71" s="112"/>
      <c r="DI71" s="109"/>
      <c r="DJ71" s="109"/>
      <c r="DK71" s="109"/>
      <c r="DL71" s="109"/>
      <c r="DM71" s="109"/>
      <c r="DN71" s="109"/>
      <c r="DO71" s="109"/>
      <c r="DP71" s="112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47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12"/>
      <c r="EP71" s="109"/>
      <c r="EQ71" s="109"/>
      <c r="ER71" s="109"/>
      <c r="ES71" s="109"/>
      <c r="ET71" s="77">
        <f t="shared" ref="ET71:ET97" si="30">SUMIF(H71:ES71,"x",$H$2:$ES$2)</f>
        <v>2</v>
      </c>
      <c r="EU71" s="13">
        <f t="shared" ref="EU71:EU97" si="31">COUNTIFS(H71:ES71,"x",H$4:ES$4,"d")</f>
        <v>1</v>
      </c>
      <c r="EV71" s="13">
        <f t="shared" ref="EV71:EV97" si="32">COUNTIFS(H71:ES71,"x",H$4:ES$4,"w")</f>
        <v>0</v>
      </c>
      <c r="EW71" s="13">
        <f t="shared" ref="EW71:EW97" si="33">COUNTIFS(H71:ES71,"x",H$4:ES$4,"v")</f>
        <v>0</v>
      </c>
      <c r="EX71" s="13">
        <f t="shared" ref="EX71:EX97" si="34">COUNTIFS(H71:ES71,"x",H$4:ES$4,"s")</f>
        <v>0</v>
      </c>
      <c r="EY71" s="13">
        <f t="shared" ref="EY71:EY97" si="35">COUNTIFS(H71:ES71,"x",H$4:ES$4,"m")</f>
        <v>0</v>
      </c>
      <c r="EZ71" s="13">
        <f t="shared" ref="EZ71:EZ97" si="36">COUNTIFS(H71:ES71,"x",H$4:ES$4,"r")</f>
        <v>0</v>
      </c>
      <c r="FA71" s="21">
        <f t="shared" ref="FA71:FA97" si="37">SUMIF(H71:ES71,"x",$H$3:$ES$3)</f>
        <v>166</v>
      </c>
      <c r="FC71" s="44" t="str">
        <f t="shared" ref="FC71:FC97" si="38">IF(ISBLANK(C71),IF(AND((EU71+EV71)&gt;=($FJ$2+$FK$2),OR(EW71&gt;=$FL$2,H71="x")),"Yes!",""),"x")</f>
        <v/>
      </c>
      <c r="FD71" s="51" t="str">
        <f t="shared" si="29"/>
        <v/>
      </c>
      <c r="FE71" s="51" t="str">
        <f t="shared" ref="FE71:FE97" si="39">IF(ISBLANK(E71),IF(FD71="x",IF(AND((EU71+(EV71-$FK$4)&gt;=$FJ$4),(EV71&gt;=$FK$4),OR(EW71&gt;=$FL$4,H71="x"),OR(EX71,EY71)),"Yes!",""),IF(AND(FD71="Yes!",FC71="x"),IF(AND((EU71+(EV71-($FK$4+$FK$3))&gt;=$FJ$3+$FJ$4),(EV71&gt;=$FK$4),OR(EW71&gt;=($FL$3+$FL$4),H71="x"),OR(EX71,EY71)),"Yes!",""),IF(AND(FD71="Yes!",FC71="Yes!"),IF(AND((EU71+(EV71-($FK$4+$FK$3+$FK$2))&gt;=$FJ$2+$FJ$3+$FJ$4),(EV71&gt;=$FK$2+$FK$3+$FK$4),OR(EW71&gt;=($FL$2+$FL$3+$FL$4),H71="x"),OR(EX71,EY71)),"Yes!",""),""))),"x")</f>
        <v/>
      </c>
      <c r="FF71" s="51" t="str">
        <f>IF(ISBLANK(F71),IF(FE71="x",IF(AND(((EU71+(EV71-$FK$5))&gt;=$FJ$5),(EV71&gt;=$FK$5),OR(EW71&gt;=$FL$5,H71="x"),EY71),"Yes!",""),IF(AND(FE71="Yes!",FD71="x"),IF(AND(((EU71+(EV71-(#REF!+#REF!)))&gt;=$FJ$5+$FJ$4),(EV71&gt;=$FK$5+$FK$4),OR(EW71&gt;=($FL$5+$FL$4),H71="x"),EX71,EY71),"Yes!",""),IF(AND(FE71="Yes!",FD71="Yes!"),IF(AND((EU71+(EV71-($FK$5+$FK$4+$FK$3))&gt;=$FJ$5+$FJ$4+$FJ$3),(EV71&gt;=$FK$5+$FK$4+$FK$3),OR(EW71&gt;=($FL$5+$FL$4+$FL$3),H71="x"),EX71,EY71),"Yes!",""),""))),"x")</f>
        <v/>
      </c>
      <c r="FG71" s="52" t="str">
        <f t="shared" ref="FG71:FG97" si="40">IF(ISBLANK(G71),IF(FF71="x",IF(AND((EU71+(EV71-$FK$6)&gt;=$FJ$6),(EV71&gt;=$FK$6),OR(EW71&gt;=$FL$6,H71="x"),EZ71),"Yes!",""),IF(AND(FF71="Yes!",FE71="x"),IF(AND((EU71+(EV71-($FJ$6+$FJ$5))&gt;=$FJ$6+$FJ$5),(EV71&gt;=$FK$6+$FK$5),OR(EW71&gt;=($FL$6+$FL$5),H71="x"),EY71,EZ71),"Yes!",""),IF(AND(FF71="Yes!",FE71="Yes!"),IF(AND((EU71+(EV71-($FJ$6+$FJ$5+$FJ$4))&gt;=$FJ$6+$FJ$5+$FJ$4),(EV71&gt;=$FK$6+$FK$5+$FK$4),OR(EW71&gt;=($FL$6+$FL$5+$FL$4),H71="x"),EY71,EZ71),"Yes!",""),""))),"x")</f>
        <v/>
      </c>
    </row>
    <row r="72" spans="1:163" ht="15.5">
      <c r="A72" s="5" t="s">
        <v>143</v>
      </c>
      <c r="B72" s="35" t="s">
        <v>109</v>
      </c>
      <c r="C72" s="85" t="s">
        <v>43</v>
      </c>
      <c r="D72" s="85"/>
      <c r="E72" s="85"/>
      <c r="F72" s="85"/>
      <c r="G72" s="8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109"/>
      <c r="AS72" s="109"/>
      <c r="AT72" s="227"/>
      <c r="AU72" s="109"/>
      <c r="AV72" s="227"/>
      <c r="AW72" s="227"/>
      <c r="AX72" s="109"/>
      <c r="AY72" s="109"/>
      <c r="AZ72" s="112"/>
      <c r="BA72" s="112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10"/>
      <c r="BO72" s="112"/>
      <c r="BP72" s="112"/>
      <c r="BQ72" s="112"/>
      <c r="BR72" s="112"/>
      <c r="BS72" s="109"/>
      <c r="BT72" s="109"/>
      <c r="BU72" s="113"/>
      <c r="BV72" s="113"/>
      <c r="BW72" s="109"/>
      <c r="BX72" s="112"/>
      <c r="BY72" s="112"/>
      <c r="BZ72" s="109"/>
      <c r="CA72" s="112"/>
      <c r="CB72" s="112"/>
      <c r="CC72" s="109"/>
      <c r="CD72" s="112"/>
      <c r="CE72" s="112"/>
      <c r="CF72" s="109"/>
      <c r="CG72" s="109"/>
      <c r="CH72" s="112"/>
      <c r="CI72" s="109"/>
      <c r="CJ72" s="109"/>
      <c r="CK72" s="109"/>
      <c r="CL72" s="109"/>
      <c r="CM72" s="109"/>
      <c r="CN72" s="112"/>
      <c r="CO72" s="112"/>
      <c r="CP72" s="109"/>
      <c r="CQ72" s="112"/>
      <c r="CR72" s="109"/>
      <c r="CS72" s="112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12"/>
      <c r="DG72" s="109"/>
      <c r="DH72" s="112"/>
      <c r="DI72" s="109"/>
      <c r="DJ72" s="109"/>
      <c r="DK72" s="109"/>
      <c r="DL72" s="109"/>
      <c r="DM72" s="109"/>
      <c r="DN72" s="109"/>
      <c r="DO72" s="109"/>
      <c r="DP72" s="112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47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12"/>
      <c r="EP72" s="109"/>
      <c r="EQ72" s="109"/>
      <c r="ER72" s="109"/>
      <c r="ES72" s="109"/>
      <c r="ET72" s="77">
        <f t="shared" si="30"/>
        <v>0</v>
      </c>
      <c r="EU72" s="13">
        <f t="shared" si="31"/>
        <v>0</v>
      </c>
      <c r="EV72" s="13">
        <f t="shared" si="32"/>
        <v>0</v>
      </c>
      <c r="EW72" s="13">
        <f t="shared" si="33"/>
        <v>0</v>
      </c>
      <c r="EX72" s="13">
        <f t="shared" si="34"/>
        <v>0</v>
      </c>
      <c r="EY72" s="13">
        <f t="shared" si="35"/>
        <v>0</v>
      </c>
      <c r="EZ72" s="13">
        <f t="shared" si="36"/>
        <v>0</v>
      </c>
      <c r="FA72" s="21">
        <f t="shared" si="37"/>
        <v>0</v>
      </c>
      <c r="FC72" s="139" t="str">
        <f t="shared" si="38"/>
        <v>x</v>
      </c>
      <c r="FD72" s="51" t="str">
        <f t="shared" si="29"/>
        <v/>
      </c>
      <c r="FE72" s="51" t="str">
        <f t="shared" si="39"/>
        <v/>
      </c>
      <c r="FF72" s="51" t="str">
        <f>IF(ISBLANK(F72),IF(FE72="x",IF(AND(((EU72+(EV72-$FK$5))&gt;=$FJ$5),(EV72&gt;=$FK$5),OR(EW72&gt;=$FL$5,H72="x"),EY72),"Yes!",""),IF(AND(FE72="Yes!",FD72="x"),IF(AND(((EU72+(EV72-($FK68+$FK70)))&gt;=$FJ$5+$FJ$4),(EV72&gt;=$FK$5+$FK$4),OR(EW72&gt;=($FL$5+$FL$4),H72="x"),EX72,EY72),"Yes!",""),IF(AND(FE72="Yes!",FD72="Yes!"),IF(AND((EU72+(EV72-($FK$5+$FK$4+$FK$3))&gt;=$FJ$5+$FJ$4+$FJ$3),(EV72&gt;=$FK$5+$FK$4+$FK$3),OR(EW72&gt;=($FL$5+$FL$4+$FL$3),H72="x"),EX72,EY72),"Yes!",""),""))),"x")</f>
        <v/>
      </c>
      <c r="FG72" s="52" t="str">
        <f t="shared" si="40"/>
        <v/>
      </c>
    </row>
    <row r="73" spans="1:163" ht="14.5">
      <c r="A73" s="11" t="s">
        <v>144</v>
      </c>
      <c r="B73" s="151" t="s">
        <v>145</v>
      </c>
      <c r="C73" s="95"/>
      <c r="D73" s="95"/>
      <c r="E73" s="95"/>
      <c r="F73" s="95"/>
      <c r="G73" s="9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109"/>
      <c r="AS73" s="109"/>
      <c r="AT73" s="227"/>
      <c r="AU73" s="109"/>
      <c r="AV73" s="227"/>
      <c r="AW73" s="227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43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77">
        <f t="shared" si="30"/>
        <v>0</v>
      </c>
      <c r="EU73" s="13">
        <f t="shared" si="31"/>
        <v>0</v>
      </c>
      <c r="EV73" s="13">
        <f t="shared" si="32"/>
        <v>0</v>
      </c>
      <c r="EW73" s="13">
        <f t="shared" si="33"/>
        <v>0</v>
      </c>
      <c r="EX73" s="13">
        <f t="shared" si="34"/>
        <v>0</v>
      </c>
      <c r="EY73" s="13">
        <f t="shared" si="35"/>
        <v>0</v>
      </c>
      <c r="EZ73" s="13">
        <f t="shared" si="36"/>
        <v>0</v>
      </c>
      <c r="FA73" s="21">
        <f t="shared" si="37"/>
        <v>0</v>
      </c>
      <c r="FC73" s="44" t="str">
        <f t="shared" si="38"/>
        <v/>
      </c>
      <c r="FD73" s="51" t="str">
        <f t="shared" si="29"/>
        <v/>
      </c>
      <c r="FE73" s="51" t="str">
        <f t="shared" si="39"/>
        <v/>
      </c>
      <c r="FF73" s="51" t="str">
        <f>IF(ISBLANK(F73),IF(FE73="x",IF(AND(((EU73+(EV73-$FK$5))&gt;=$FJ$5),(EV73&gt;=$FK$5),OR(EW73&gt;=$FL$5,H73="x"),EY73),"Yes!",""),IF(AND(FE73="Yes!",FD73="x"),IF(AND(((EU73+(EV73-($FK70+$FK71)))&gt;=$FJ$5+$FJ$4),(EV73&gt;=$FK$5+$FK$4),OR(EW73&gt;=($FL$5+$FL$4),H73="x"),EX73,EY73),"Yes!",""),IF(AND(FE73="Yes!",FD73="Yes!"),IF(AND((EU73+(EV73-($FK$5+$FK$4+$FK$3))&gt;=$FJ$5+$FJ$4+$FJ$3),(EV73&gt;=$FK$5+$FK$4+$FK$3),OR(EW73&gt;=($FL$5+$FL$4+$FL$3),H73="x"),EX73,EY73),"Yes!",""),""))),"x")</f>
        <v/>
      </c>
      <c r="FG73" s="52" t="str">
        <f t="shared" si="40"/>
        <v/>
      </c>
    </row>
    <row r="74" spans="1:163" ht="15.5">
      <c r="A74" s="5" t="s">
        <v>146</v>
      </c>
      <c r="B74" s="35" t="s">
        <v>147</v>
      </c>
      <c r="C74" s="85"/>
      <c r="D74" s="85"/>
      <c r="E74" s="85"/>
      <c r="F74" s="85"/>
      <c r="G74" s="86"/>
      <c r="H74" s="108"/>
      <c r="I74" s="227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109"/>
      <c r="AS74" s="109"/>
      <c r="AT74" s="227"/>
      <c r="AU74" s="109"/>
      <c r="AV74" s="227"/>
      <c r="AW74" s="227"/>
      <c r="AX74" s="109"/>
      <c r="AY74" s="109"/>
      <c r="AZ74" s="112"/>
      <c r="BA74" s="112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10"/>
      <c r="BO74" s="112"/>
      <c r="BP74" s="112"/>
      <c r="BQ74" s="112"/>
      <c r="BR74" s="112"/>
      <c r="BS74" s="109"/>
      <c r="BT74" s="109"/>
      <c r="BU74" s="113"/>
      <c r="BV74" s="113"/>
      <c r="BW74" s="109"/>
      <c r="BX74" s="112"/>
      <c r="BY74" s="112"/>
      <c r="BZ74" s="109"/>
      <c r="CA74" s="112"/>
      <c r="CB74" s="112"/>
      <c r="CC74" s="109"/>
      <c r="CD74" s="112"/>
      <c r="CE74" s="112"/>
      <c r="CF74" s="109"/>
      <c r="CG74" s="109"/>
      <c r="CH74" s="112"/>
      <c r="CI74" s="109"/>
      <c r="CJ74" s="109"/>
      <c r="CK74" s="109"/>
      <c r="CL74" s="109"/>
      <c r="CM74" s="109"/>
      <c r="CN74" s="112"/>
      <c r="CO74" s="112"/>
      <c r="CP74" s="109"/>
      <c r="CQ74" s="112"/>
      <c r="CR74" s="109"/>
      <c r="CS74" s="112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12"/>
      <c r="DG74" s="109"/>
      <c r="DH74" s="112"/>
      <c r="DI74" s="109"/>
      <c r="DJ74" s="109"/>
      <c r="DK74" s="109"/>
      <c r="DL74" s="109"/>
      <c r="DM74" s="109"/>
      <c r="DN74" s="109"/>
      <c r="DO74" s="109"/>
      <c r="DP74" s="112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47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12"/>
      <c r="EP74" s="109"/>
      <c r="EQ74" s="109"/>
      <c r="ER74" s="109"/>
      <c r="ES74" s="109"/>
      <c r="ET74" s="77">
        <f t="shared" si="30"/>
        <v>0</v>
      </c>
      <c r="EU74" s="13">
        <f t="shared" si="31"/>
        <v>0</v>
      </c>
      <c r="EV74" s="13">
        <f t="shared" si="32"/>
        <v>0</v>
      </c>
      <c r="EW74" s="13">
        <f t="shared" si="33"/>
        <v>0</v>
      </c>
      <c r="EX74" s="13">
        <f t="shared" si="34"/>
        <v>0</v>
      </c>
      <c r="EY74" s="13">
        <f t="shared" si="35"/>
        <v>0</v>
      </c>
      <c r="EZ74" s="13">
        <f t="shared" si="36"/>
        <v>0</v>
      </c>
      <c r="FA74" s="21">
        <f t="shared" si="37"/>
        <v>0</v>
      </c>
      <c r="FC74" s="44" t="str">
        <f t="shared" si="38"/>
        <v/>
      </c>
      <c r="FD74" s="51" t="str">
        <f t="shared" si="29"/>
        <v/>
      </c>
      <c r="FE74" s="51" t="str">
        <f t="shared" si="39"/>
        <v/>
      </c>
      <c r="FF74" s="51" t="str">
        <f>IF(ISBLANK(F74),IF(FE74="x",IF(AND(((EU74+(EV74-$FK$5))&gt;=$FJ$5),(EV74&gt;=$FK$5),OR(EW74&gt;=$FL$5,H74="x"),EY74),"Yes!",""),IF(AND(FE74="Yes!",FD74="x"),IF(AND(((EU74+(EV74-($FK71+$FK72)))&gt;=$FJ$5+$FJ$4),(EV74&gt;=$FK$5+$FK$4),OR(EW74&gt;=($FL$5+$FL$4),H74="x"),EX74,EY74),"Yes!",""),IF(AND(FE74="Yes!",FD74="Yes!"),IF(AND((EU74+(EV74-($FK$5+$FK$4+$FK$3))&gt;=$FJ$5+$FJ$4+$FJ$3),(EV74&gt;=$FK$5+$FK$4+$FK$3),OR(EW74&gt;=($FL$5+$FL$4+$FL$3),H74="x"),EX74,EY74),"Yes!",""),""))),"x")</f>
        <v/>
      </c>
      <c r="FG74" s="52" t="str">
        <f t="shared" si="40"/>
        <v/>
      </c>
    </row>
    <row r="75" spans="1:163" ht="15.5">
      <c r="A75" s="5" t="s">
        <v>146</v>
      </c>
      <c r="B75" s="35" t="s">
        <v>114</v>
      </c>
      <c r="C75" s="85" t="s">
        <v>43</v>
      </c>
      <c r="D75" s="85"/>
      <c r="E75" s="85"/>
      <c r="F75" s="85"/>
      <c r="G75" s="86"/>
      <c r="H75" s="108"/>
      <c r="I75" s="227"/>
      <c r="J75" s="108" t="s">
        <v>43</v>
      </c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 t="s">
        <v>43</v>
      </c>
      <c r="AB75" s="227" t="s">
        <v>294</v>
      </c>
      <c r="AC75" s="227"/>
      <c r="AD75" s="227"/>
      <c r="AE75" s="227"/>
      <c r="AF75" s="227"/>
      <c r="AG75" s="227"/>
      <c r="AH75" s="227"/>
      <c r="AI75" s="227"/>
      <c r="AJ75" s="227" t="s">
        <v>43</v>
      </c>
      <c r="AK75" s="227"/>
      <c r="AL75" s="227"/>
      <c r="AM75" s="227"/>
      <c r="AN75" s="227"/>
      <c r="AO75" s="227"/>
      <c r="AP75" s="227" t="s">
        <v>43</v>
      </c>
      <c r="AQ75" s="227"/>
      <c r="AR75" s="109"/>
      <c r="AS75" s="109"/>
      <c r="AT75" s="227"/>
      <c r="AU75" s="109"/>
      <c r="AV75" s="227"/>
      <c r="AW75" s="227"/>
      <c r="AX75" s="109"/>
      <c r="AY75" s="109"/>
      <c r="AZ75" s="112"/>
      <c r="BA75" s="112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10"/>
      <c r="BO75" s="112"/>
      <c r="BP75" s="112"/>
      <c r="BQ75" s="112"/>
      <c r="BR75" s="112"/>
      <c r="BS75" s="109"/>
      <c r="BT75" s="109"/>
      <c r="BU75" s="113"/>
      <c r="BV75" s="113"/>
      <c r="BW75" s="109"/>
      <c r="BX75" s="112"/>
      <c r="BY75" s="112"/>
      <c r="BZ75" s="109"/>
      <c r="CA75" s="112"/>
      <c r="CB75" s="112"/>
      <c r="CC75" s="109"/>
      <c r="CD75" s="112"/>
      <c r="CE75" s="112"/>
      <c r="CF75" s="109"/>
      <c r="CG75" s="109"/>
      <c r="CH75" s="112"/>
      <c r="CI75" s="109"/>
      <c r="CJ75" s="109"/>
      <c r="CK75" s="109"/>
      <c r="CL75" s="109"/>
      <c r="CM75" s="109"/>
      <c r="CN75" s="112"/>
      <c r="CO75" s="112"/>
      <c r="CP75" s="109"/>
      <c r="CQ75" s="112"/>
      <c r="CR75" s="109"/>
      <c r="CS75" s="112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12"/>
      <c r="DG75" s="109"/>
      <c r="DH75" s="112"/>
      <c r="DI75" s="109"/>
      <c r="DJ75" s="109"/>
      <c r="DK75" s="109"/>
      <c r="DL75" s="109"/>
      <c r="DM75" s="109"/>
      <c r="DN75" s="109"/>
      <c r="DO75" s="109"/>
      <c r="DP75" s="112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47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12"/>
      <c r="EP75" s="109"/>
      <c r="EQ75" s="109"/>
      <c r="ER75" s="109"/>
      <c r="ES75" s="109"/>
      <c r="ET75" s="77">
        <f t="shared" si="30"/>
        <v>10</v>
      </c>
      <c r="EU75" s="13">
        <f t="shared" si="31"/>
        <v>3</v>
      </c>
      <c r="EV75" s="13">
        <f t="shared" si="32"/>
        <v>1</v>
      </c>
      <c r="EW75" s="13">
        <f t="shared" si="33"/>
        <v>1</v>
      </c>
      <c r="EX75" s="13">
        <f t="shared" si="34"/>
        <v>0</v>
      </c>
      <c r="EY75" s="13">
        <f t="shared" si="35"/>
        <v>0</v>
      </c>
      <c r="EZ75" s="13">
        <f t="shared" si="36"/>
        <v>0</v>
      </c>
      <c r="FA75" s="21">
        <f t="shared" si="37"/>
        <v>1082</v>
      </c>
      <c r="FC75" s="139" t="str">
        <f t="shared" si="38"/>
        <v>x</v>
      </c>
      <c r="FD75" s="51" t="str">
        <f t="shared" si="29"/>
        <v/>
      </c>
      <c r="FE75" s="51" t="str">
        <f t="shared" si="39"/>
        <v/>
      </c>
      <c r="FF75" s="51" t="str">
        <f>IF(ISBLANK(F75),IF(FE75="x",IF(AND(((EU75+(EV75-$FK$5))&gt;=$FJ$5),(EV75&gt;=$FK$5),OR(EW75&gt;=$FL$5,H75="x"),EY75),"Yes!",""),IF(AND(FE75="Yes!",FD75="x"),IF(AND(((EU75+(EV75-($FK72+$FK73)))&gt;=$FJ$5+$FJ$4),(EV75&gt;=$FK$5+$FK$4),OR(EW75&gt;=($FL$5+$FL$4),H75="x"),EX75,EY75),"Yes!",""),IF(AND(FE75="Yes!",FD75="Yes!"),IF(AND((EU75+(EV75-($FK$5+$FK$4+$FK$3))&gt;=$FJ$5+$FJ$4+$FJ$3),(EV75&gt;=$FK$5+$FK$4+$FK$3),OR(EW75&gt;=($FL$5+$FL$4+$FL$3),H75="x"),EX75,EY75),"Yes!",""),""))),"x")</f>
        <v/>
      </c>
      <c r="FG75" s="52" t="str">
        <f t="shared" si="40"/>
        <v/>
      </c>
    </row>
    <row r="76" spans="1:163" ht="15.5">
      <c r="A76" s="5" t="s">
        <v>148</v>
      </c>
      <c r="B76" s="30" t="s">
        <v>138</v>
      </c>
      <c r="C76" s="85"/>
      <c r="D76" s="85"/>
      <c r="E76" s="85"/>
      <c r="F76" s="85"/>
      <c r="G76" s="86"/>
      <c r="H76" s="108"/>
      <c r="I76" s="227"/>
      <c r="J76" s="108"/>
      <c r="K76" s="108"/>
      <c r="L76" s="227"/>
      <c r="M76" s="227"/>
      <c r="N76" s="227"/>
      <c r="O76" s="227"/>
      <c r="P76" s="227" t="s">
        <v>43</v>
      </c>
      <c r="Q76" s="227"/>
      <c r="R76" s="227"/>
      <c r="S76" s="227"/>
      <c r="T76" s="227"/>
      <c r="U76" s="227"/>
      <c r="V76" s="227" t="s">
        <v>43</v>
      </c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109"/>
      <c r="AS76" s="109"/>
      <c r="AT76" s="227"/>
      <c r="AU76" s="109"/>
      <c r="AV76" s="227"/>
      <c r="AW76" s="227"/>
      <c r="AX76" s="109"/>
      <c r="AY76" s="109"/>
      <c r="AZ76" s="112"/>
      <c r="BA76" s="112"/>
      <c r="BB76" s="109"/>
      <c r="BC76" s="109"/>
      <c r="BD76" s="109"/>
      <c r="BE76" s="109"/>
      <c r="BF76" s="109"/>
      <c r="BG76" s="109"/>
      <c r="BH76" s="109"/>
      <c r="BI76" s="109"/>
      <c r="BJ76" s="109" t="s">
        <v>43</v>
      </c>
      <c r="BK76" s="109"/>
      <c r="BL76" s="109"/>
      <c r="BM76" s="109"/>
      <c r="BN76" s="110"/>
      <c r="BO76" s="112"/>
      <c r="BP76" s="112"/>
      <c r="BQ76" s="112"/>
      <c r="BR76" s="112"/>
      <c r="BS76" s="109"/>
      <c r="BT76" s="109" t="s">
        <v>43</v>
      </c>
      <c r="BU76" s="113"/>
      <c r="BV76" s="113"/>
      <c r="BW76" s="109"/>
      <c r="BX76" s="112"/>
      <c r="BY76" s="112"/>
      <c r="BZ76" s="109"/>
      <c r="CA76" s="112"/>
      <c r="CB76" s="112"/>
      <c r="CC76" s="109"/>
      <c r="CD76" s="112"/>
      <c r="CE76" s="112"/>
      <c r="CF76" s="109"/>
      <c r="CG76" s="109"/>
      <c r="CH76" s="112"/>
      <c r="CI76" s="109"/>
      <c r="CJ76" s="109"/>
      <c r="CK76" s="109"/>
      <c r="CL76" s="109"/>
      <c r="CM76" s="109"/>
      <c r="CN76" s="112"/>
      <c r="CO76" s="112"/>
      <c r="CP76" s="109"/>
      <c r="CQ76" s="112"/>
      <c r="CR76" s="109"/>
      <c r="CS76" s="112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12"/>
      <c r="DG76" s="109"/>
      <c r="DH76" s="112"/>
      <c r="DI76" s="109"/>
      <c r="DJ76" s="109"/>
      <c r="DK76" s="109"/>
      <c r="DL76" s="109"/>
      <c r="DM76" s="109"/>
      <c r="DN76" s="109"/>
      <c r="DO76" s="109"/>
      <c r="DP76" s="112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47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12"/>
      <c r="EP76" s="109"/>
      <c r="EQ76" s="109"/>
      <c r="ER76" s="109"/>
      <c r="ES76" s="109"/>
      <c r="ET76" s="77">
        <f t="shared" si="30"/>
        <v>5</v>
      </c>
      <c r="EU76" s="13">
        <f t="shared" si="31"/>
        <v>1</v>
      </c>
      <c r="EV76" s="13">
        <f t="shared" si="32"/>
        <v>0</v>
      </c>
      <c r="EW76" s="13">
        <f t="shared" si="33"/>
        <v>0</v>
      </c>
      <c r="EX76" s="13">
        <f t="shared" si="34"/>
        <v>0</v>
      </c>
      <c r="EY76" s="13">
        <f t="shared" si="35"/>
        <v>0</v>
      </c>
      <c r="EZ76" s="13">
        <f t="shared" si="36"/>
        <v>0</v>
      </c>
      <c r="FA76" s="21">
        <f t="shared" si="37"/>
        <v>225</v>
      </c>
      <c r="FC76" s="44" t="str">
        <f t="shared" si="38"/>
        <v/>
      </c>
      <c r="FD76" s="51" t="str">
        <f t="shared" si="29"/>
        <v/>
      </c>
      <c r="FE76" s="51" t="str">
        <f t="shared" si="39"/>
        <v/>
      </c>
      <c r="FF76" s="51" t="str">
        <f>IF(ISBLANK(F76),IF(FE76="x",IF(AND(((EU76+(EV76-$FK$5))&gt;=$FJ$5),(EV76&gt;=$FK$5),OR(EW76&gt;=$FL$5,H76="x"),EY76),"Yes!",""),IF(AND(FE76="Yes!",FD76="x"),IF(AND(((EU76+(EV76-($FK73+$FK74)))&gt;=$FJ$5+$FJ$4),(EV76&gt;=$FK$5+$FK$4),OR(EW76&gt;=($FL$5+$FL$4),H76="x"),EX76,EY76),"Yes!",""),IF(AND(FE76="Yes!",FD76="Yes!"),IF(AND((EU76+(EV76-($FK$5+$FK$4+$FK$3))&gt;=$FJ$5+$FJ$4+$FJ$3),(EV76&gt;=$FK$5+$FK$4+$FK$3),OR(EW76&gt;=($FL$5+$FL$4+$FL$3),H76="x"),EX76,EY76),"Yes!",""),""))),"x")</f>
        <v/>
      </c>
      <c r="FG76" s="52" t="str">
        <f t="shared" si="40"/>
        <v/>
      </c>
    </row>
    <row r="77" spans="1:163" ht="15.5">
      <c r="A77" s="6" t="s">
        <v>149</v>
      </c>
      <c r="B77" s="37" t="s">
        <v>150</v>
      </c>
      <c r="C77" s="87"/>
      <c r="D77" s="87"/>
      <c r="E77" s="87"/>
      <c r="F77" s="87"/>
      <c r="G77" s="88"/>
      <c r="H77" s="108"/>
      <c r="I77" s="227"/>
      <c r="J77" s="108"/>
      <c r="K77" s="108"/>
      <c r="L77" s="227"/>
      <c r="M77" s="227" t="s">
        <v>43</v>
      </c>
      <c r="N77" s="227"/>
      <c r="O77" s="227"/>
      <c r="P77" s="227" t="s">
        <v>43</v>
      </c>
      <c r="Q77" s="227"/>
      <c r="R77" s="227"/>
      <c r="S77" s="227"/>
      <c r="T77" s="227"/>
      <c r="U77" s="227"/>
      <c r="V77" s="227" t="s">
        <v>43</v>
      </c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109"/>
      <c r="AS77" s="109"/>
      <c r="AT77" s="227"/>
      <c r="AU77" s="109"/>
      <c r="AV77" s="227"/>
      <c r="AW77" s="227"/>
      <c r="AX77" s="109"/>
      <c r="AY77" s="109"/>
      <c r="AZ77" s="112" t="s">
        <v>43</v>
      </c>
      <c r="BA77" s="112"/>
      <c r="BB77" s="109"/>
      <c r="BC77" s="109"/>
      <c r="BD77" s="109"/>
      <c r="BE77" s="109"/>
      <c r="BF77" s="109"/>
      <c r="BG77" s="109" t="s">
        <v>43</v>
      </c>
      <c r="BH77" s="109"/>
      <c r="BI77" s="109"/>
      <c r="BJ77" s="109"/>
      <c r="BK77" s="109"/>
      <c r="BL77" s="109"/>
      <c r="BM77" s="109"/>
      <c r="BN77" s="110"/>
      <c r="BO77" s="112"/>
      <c r="BP77" s="112"/>
      <c r="BQ77" s="112"/>
      <c r="BR77" s="112"/>
      <c r="BS77" s="109"/>
      <c r="BT77" s="109"/>
      <c r="BU77" s="113"/>
      <c r="BV77" s="113"/>
      <c r="BW77" s="109"/>
      <c r="BX77" s="112"/>
      <c r="BY77" s="112"/>
      <c r="BZ77" s="109"/>
      <c r="CA77" s="112"/>
      <c r="CB77" s="112"/>
      <c r="CC77" s="109"/>
      <c r="CD77" s="112"/>
      <c r="CE77" s="112"/>
      <c r="CF77" s="109"/>
      <c r="CG77" s="109"/>
      <c r="CH77" s="112"/>
      <c r="CI77" s="109"/>
      <c r="CJ77" s="109"/>
      <c r="CK77" s="109"/>
      <c r="CL77" s="109"/>
      <c r="CM77" s="109"/>
      <c r="CN77" s="112"/>
      <c r="CO77" s="112"/>
      <c r="CP77" s="109"/>
      <c r="CQ77" s="112"/>
      <c r="CR77" s="109"/>
      <c r="CS77" s="112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12"/>
      <c r="DG77" s="109"/>
      <c r="DH77" s="112"/>
      <c r="DI77" s="109"/>
      <c r="DJ77" s="109"/>
      <c r="DK77" s="109"/>
      <c r="DL77" s="109"/>
      <c r="DM77" s="109"/>
      <c r="DN77" s="109"/>
      <c r="DO77" s="109"/>
      <c r="DP77" s="112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47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12"/>
      <c r="EP77" s="109"/>
      <c r="EQ77" s="109"/>
      <c r="ER77" s="109"/>
      <c r="ES77" s="109"/>
      <c r="ET77" s="77">
        <f t="shared" si="30"/>
        <v>6</v>
      </c>
      <c r="EU77" s="13">
        <f t="shared" si="31"/>
        <v>0</v>
      </c>
      <c r="EV77" s="13">
        <f t="shared" si="32"/>
        <v>1</v>
      </c>
      <c r="EW77" s="13">
        <f t="shared" si="33"/>
        <v>0</v>
      </c>
      <c r="EX77" s="13">
        <f t="shared" si="34"/>
        <v>0</v>
      </c>
      <c r="EY77" s="13">
        <f t="shared" si="35"/>
        <v>0</v>
      </c>
      <c r="EZ77" s="13">
        <f t="shared" si="36"/>
        <v>0</v>
      </c>
      <c r="FA77" s="21">
        <f t="shared" si="37"/>
        <v>615</v>
      </c>
      <c r="FC77" s="44" t="str">
        <f t="shared" si="38"/>
        <v/>
      </c>
      <c r="FD77" s="51" t="str">
        <f t="shared" si="29"/>
        <v/>
      </c>
      <c r="FE77" s="51" t="str">
        <f t="shared" si="39"/>
        <v/>
      </c>
      <c r="FF77" s="51" t="str">
        <f>IF(ISBLANK(F77),IF(FE77="x",IF(AND(((EU77+(EV77-$FK$5))&gt;=$FJ$5),(EV77&gt;=$FK$5),OR(EW77&gt;=$FL$5,H77="x"),EY77),"Yes!",""),IF(AND(FE77="Yes!",FD77="x"),IF(AND(((EU77+(EV77-($FK75+#REF!)))&gt;=$FJ$5+$FJ$4),(EV77&gt;=$FK$5+$FK$4),OR(EW77&gt;=($FL$5+$FL$4),H77="x"),EX77,EY77),"Yes!",""),IF(AND(FE77="Yes!",FD77="Yes!"),IF(AND((EU77+(EV77-($FK$5+$FK$4+$FK$3))&gt;=$FJ$5+$FJ$4+$FJ$3),(EV77&gt;=$FK$5+$FK$4+$FK$3),OR(EW77&gt;=($FL$5+$FL$4+$FL$3),H77="x"),EX77,EY77),"Yes!",""),""))),"x")</f>
        <v/>
      </c>
      <c r="FG77" s="52" t="str">
        <f t="shared" si="40"/>
        <v/>
      </c>
    </row>
    <row r="78" spans="1:163" ht="15.5">
      <c r="A78" s="6" t="s">
        <v>149</v>
      </c>
      <c r="B78" s="37" t="s">
        <v>151</v>
      </c>
      <c r="C78" s="87"/>
      <c r="D78" s="87"/>
      <c r="E78" s="87"/>
      <c r="F78" s="87"/>
      <c r="G78" s="88"/>
      <c r="H78" s="108"/>
      <c r="I78" s="227"/>
      <c r="J78" s="108"/>
      <c r="K78" s="108"/>
      <c r="L78" s="227"/>
      <c r="M78" s="227" t="s">
        <v>43</v>
      </c>
      <c r="N78" s="227"/>
      <c r="O78" s="227"/>
      <c r="P78" s="227" t="s">
        <v>43</v>
      </c>
      <c r="Q78" s="227"/>
      <c r="R78" s="227"/>
      <c r="S78" s="227"/>
      <c r="T78" s="227"/>
      <c r="U78" s="227"/>
      <c r="V78" s="227" t="s">
        <v>43</v>
      </c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109"/>
      <c r="AS78" s="109"/>
      <c r="AT78" s="227"/>
      <c r="AU78" s="109"/>
      <c r="AV78" s="227"/>
      <c r="AW78" s="227"/>
      <c r="AX78" s="109"/>
      <c r="AY78" s="109"/>
      <c r="AZ78" s="112" t="s">
        <v>43</v>
      </c>
      <c r="BA78" s="112"/>
      <c r="BB78" s="109"/>
      <c r="BC78" s="109"/>
      <c r="BD78" s="109"/>
      <c r="BE78" s="109"/>
      <c r="BF78" s="109"/>
      <c r="BG78" s="109" t="s">
        <v>43</v>
      </c>
      <c r="BH78" s="109"/>
      <c r="BI78" s="109"/>
      <c r="BJ78" s="109"/>
      <c r="BK78" s="109"/>
      <c r="BL78" s="109"/>
      <c r="BM78" s="109"/>
      <c r="BN78" s="110"/>
      <c r="BO78" s="112"/>
      <c r="BP78" s="112"/>
      <c r="BQ78" s="112"/>
      <c r="BR78" s="112"/>
      <c r="BS78" s="109"/>
      <c r="BT78" s="109"/>
      <c r="BU78" s="113"/>
      <c r="BV78" s="113"/>
      <c r="BW78" s="109"/>
      <c r="BX78" s="112"/>
      <c r="BY78" s="112"/>
      <c r="BZ78" s="109"/>
      <c r="CA78" s="112"/>
      <c r="CB78" s="112"/>
      <c r="CC78" s="109"/>
      <c r="CD78" s="112"/>
      <c r="CE78" s="112"/>
      <c r="CF78" s="109"/>
      <c r="CG78" s="109"/>
      <c r="CH78" s="112"/>
      <c r="CI78" s="109"/>
      <c r="CJ78" s="109"/>
      <c r="CK78" s="109"/>
      <c r="CL78" s="109"/>
      <c r="CM78" s="109"/>
      <c r="CN78" s="112"/>
      <c r="CO78" s="112"/>
      <c r="CP78" s="109"/>
      <c r="CQ78" s="112"/>
      <c r="CR78" s="109"/>
      <c r="CS78" s="112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12"/>
      <c r="DG78" s="109"/>
      <c r="DH78" s="112"/>
      <c r="DI78" s="109"/>
      <c r="DJ78" s="109"/>
      <c r="DK78" s="109"/>
      <c r="DL78" s="109"/>
      <c r="DM78" s="109"/>
      <c r="DN78" s="109"/>
      <c r="DO78" s="109"/>
      <c r="DP78" s="112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47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12"/>
      <c r="EP78" s="109"/>
      <c r="EQ78" s="109"/>
      <c r="ER78" s="109"/>
      <c r="ES78" s="109"/>
      <c r="ET78" s="77">
        <f t="shared" si="30"/>
        <v>6</v>
      </c>
      <c r="EU78" s="13">
        <f t="shared" si="31"/>
        <v>0</v>
      </c>
      <c r="EV78" s="13">
        <f t="shared" si="32"/>
        <v>1</v>
      </c>
      <c r="EW78" s="13">
        <f t="shared" si="33"/>
        <v>0</v>
      </c>
      <c r="EX78" s="13">
        <f t="shared" si="34"/>
        <v>0</v>
      </c>
      <c r="EY78" s="13">
        <f t="shared" si="35"/>
        <v>0</v>
      </c>
      <c r="EZ78" s="13">
        <f t="shared" si="36"/>
        <v>0</v>
      </c>
      <c r="FA78" s="21">
        <f t="shared" si="37"/>
        <v>615</v>
      </c>
      <c r="FC78" s="44" t="str">
        <f t="shared" si="38"/>
        <v/>
      </c>
      <c r="FD78" s="51" t="str">
        <f t="shared" si="29"/>
        <v/>
      </c>
      <c r="FE78" s="51" t="str">
        <f t="shared" si="39"/>
        <v/>
      </c>
      <c r="FF78" s="51" t="str">
        <f>IF(ISBLANK(F78),IF(FE78="x",IF(AND(((EU78+(EV78-$FK$5))&gt;=$FJ$5),(EV78&gt;=$FK$5),OR(EW78&gt;=$FL$5,H78="x"),EY78),"Yes!",""),IF(AND(FE78="Yes!",FD78="x"),IF(AND(((EU78+(EV78-(#REF!+#REF!)))&gt;=$FJ$5+$FJ$4),(EV78&gt;=$FK$5+$FK$4),OR(EW78&gt;=($FL$5+$FL$4),H78="x"),EX78,EY78),"Yes!",""),IF(AND(FE78="Yes!",FD78="Yes!"),IF(AND((EU78+(EV78-($FK$5+$FK$4+$FK$3))&gt;=$FJ$5+$FJ$4+$FJ$3),(EV78&gt;=$FK$5+$FK$4+$FK$3),OR(EW78&gt;=($FL$5+$FL$4+$FL$3),H78="x"),EX78,EY78),"Yes!",""),""))),"x")</f>
        <v/>
      </c>
      <c r="FG78" s="52" t="str">
        <f t="shared" si="40"/>
        <v/>
      </c>
    </row>
    <row r="79" spans="1:163" ht="15.5">
      <c r="A79" s="7" t="s">
        <v>152</v>
      </c>
      <c r="B79" s="39" t="s">
        <v>153</v>
      </c>
      <c r="C79" s="91"/>
      <c r="D79" s="91"/>
      <c r="E79" s="91"/>
      <c r="F79" s="91"/>
      <c r="G79" s="92"/>
      <c r="H79" s="108"/>
      <c r="I79" s="227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109"/>
      <c r="AS79" s="109"/>
      <c r="AT79" s="227"/>
      <c r="AU79" s="109"/>
      <c r="AV79" s="227"/>
      <c r="AW79" s="227"/>
      <c r="AX79" s="109"/>
      <c r="AY79" s="109"/>
      <c r="AZ79" s="112"/>
      <c r="BA79" s="112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10"/>
      <c r="BO79" s="112"/>
      <c r="BP79" s="112"/>
      <c r="BQ79" s="112"/>
      <c r="BR79" s="112"/>
      <c r="BS79" s="109"/>
      <c r="BT79" s="109"/>
      <c r="BU79" s="113"/>
      <c r="BV79" s="113"/>
      <c r="BW79" s="109"/>
      <c r="BX79" s="112"/>
      <c r="BY79" s="112"/>
      <c r="BZ79" s="109"/>
      <c r="CA79" s="112"/>
      <c r="CB79" s="112"/>
      <c r="CC79" s="109"/>
      <c r="CD79" s="112"/>
      <c r="CE79" s="112"/>
      <c r="CF79" s="109"/>
      <c r="CG79" s="109"/>
      <c r="CH79" s="112"/>
      <c r="CI79" s="109"/>
      <c r="CJ79" s="109"/>
      <c r="CK79" s="109"/>
      <c r="CL79" s="109"/>
      <c r="CM79" s="109"/>
      <c r="CN79" s="112"/>
      <c r="CO79" s="112"/>
      <c r="CP79" s="109"/>
      <c r="CQ79" s="112"/>
      <c r="CR79" s="109"/>
      <c r="CS79" s="112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12"/>
      <c r="DG79" s="109"/>
      <c r="DH79" s="112"/>
      <c r="DI79" s="109"/>
      <c r="DJ79" s="109"/>
      <c r="DK79" s="109"/>
      <c r="DL79" s="109"/>
      <c r="DM79" s="109"/>
      <c r="DN79" s="109"/>
      <c r="DO79" s="109"/>
      <c r="DP79" s="112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47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12"/>
      <c r="EP79" s="109"/>
      <c r="EQ79" s="109"/>
      <c r="ER79" s="109"/>
      <c r="ES79" s="109"/>
      <c r="ET79" s="77">
        <f t="shared" si="30"/>
        <v>0</v>
      </c>
      <c r="EU79" s="13">
        <f t="shared" si="31"/>
        <v>0</v>
      </c>
      <c r="EV79" s="13">
        <f t="shared" si="32"/>
        <v>0</v>
      </c>
      <c r="EW79" s="13">
        <f t="shared" si="33"/>
        <v>0</v>
      </c>
      <c r="EX79" s="13">
        <f t="shared" si="34"/>
        <v>0</v>
      </c>
      <c r="EY79" s="13">
        <f t="shared" si="35"/>
        <v>0</v>
      </c>
      <c r="EZ79" s="13">
        <f t="shared" si="36"/>
        <v>0</v>
      </c>
      <c r="FA79" s="21">
        <f t="shared" si="37"/>
        <v>0</v>
      </c>
      <c r="FC79" s="44" t="str">
        <f t="shared" si="38"/>
        <v/>
      </c>
      <c r="FD79" s="51" t="str">
        <f t="shared" si="29"/>
        <v/>
      </c>
      <c r="FE79" s="51" t="str">
        <f t="shared" si="39"/>
        <v/>
      </c>
      <c r="FF79" s="51" t="str">
        <f>IF(ISBLANK(F79),IF(FE79="x",IF(AND(((EU79+(EV79-$FK$5))&gt;=$FJ$5),(EV79&gt;=$FK$5),OR(EW79&gt;=$FL$5,H79="x"),EY79),"Yes!",""),IF(AND(FE79="Yes!",FD79="x"),IF(AND(((EU79+(EV79-($FK77+$FK78)))&gt;=$FJ$5+$FJ$4),(EV79&gt;=$FK$5+$FK$4),OR(EW79&gt;=($FL$5+$FL$4),H79="x"),EX79,EY79),"Yes!",""),IF(AND(FE79="Yes!",FD79="Yes!"),IF(AND((EU79+(EV79-($FK$5+$FK$4+$FK$3))&gt;=$FJ$5+$FJ$4+$FJ$3),(EV79&gt;=$FK$5+$FK$4+$FK$3),OR(EW79&gt;=($FL$5+$FL$4+$FL$3),H79="x"),EX79,EY79),"Yes!",""),""))),"x")</f>
        <v/>
      </c>
      <c r="FG79" s="52" t="str">
        <f t="shared" si="40"/>
        <v/>
      </c>
    </row>
    <row r="80" spans="1:163" ht="15.5">
      <c r="A80" s="5" t="s">
        <v>154</v>
      </c>
      <c r="B80" s="35" t="s">
        <v>155</v>
      </c>
      <c r="C80" s="85"/>
      <c r="D80" s="85"/>
      <c r="E80" s="85"/>
      <c r="F80" s="85"/>
      <c r="G80" s="86"/>
      <c r="H80" s="108"/>
      <c r="I80" s="227"/>
      <c r="J80" s="108"/>
      <c r="K80" s="108"/>
      <c r="L80" s="227"/>
      <c r="M80" s="227" t="s">
        <v>43</v>
      </c>
      <c r="N80" s="227"/>
      <c r="O80" s="227"/>
      <c r="P80" s="227"/>
      <c r="Q80" s="227" t="s">
        <v>43</v>
      </c>
      <c r="R80" s="227"/>
      <c r="S80" s="227"/>
      <c r="T80" s="227"/>
      <c r="U80" s="227"/>
      <c r="V80" s="227" t="s">
        <v>43</v>
      </c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109"/>
      <c r="AS80" s="109"/>
      <c r="AT80" s="227"/>
      <c r="AU80" s="109"/>
      <c r="AV80" s="227"/>
      <c r="AW80" s="227"/>
      <c r="AX80" s="109"/>
      <c r="AY80" s="109"/>
      <c r="AZ80" s="112"/>
      <c r="BA80" s="112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10"/>
      <c r="BO80" s="112"/>
      <c r="BP80" s="112"/>
      <c r="BQ80" s="112"/>
      <c r="BR80" s="112"/>
      <c r="BS80" s="109"/>
      <c r="BT80" s="109"/>
      <c r="BU80" s="113"/>
      <c r="BV80" s="113"/>
      <c r="BW80" s="109"/>
      <c r="BX80" s="112"/>
      <c r="BY80" s="112"/>
      <c r="BZ80" s="109"/>
      <c r="CA80" s="112"/>
      <c r="CB80" s="112"/>
      <c r="CC80" s="109"/>
      <c r="CD80" s="112"/>
      <c r="CE80" s="112"/>
      <c r="CF80" s="109"/>
      <c r="CG80" s="109"/>
      <c r="CH80" s="112"/>
      <c r="CI80" s="109"/>
      <c r="CJ80" s="109"/>
      <c r="CK80" s="109"/>
      <c r="CL80" s="109"/>
      <c r="CM80" s="109"/>
      <c r="CN80" s="112"/>
      <c r="CO80" s="112"/>
      <c r="CP80" s="109"/>
      <c r="CQ80" s="112"/>
      <c r="CR80" s="109"/>
      <c r="CS80" s="112"/>
      <c r="CT80" s="109"/>
      <c r="CU80" s="109"/>
      <c r="CV80" s="109"/>
      <c r="CW80" s="109"/>
      <c r="CX80" s="109" t="s">
        <v>43</v>
      </c>
      <c r="CY80" s="109"/>
      <c r="CZ80" s="109"/>
      <c r="DA80" s="109"/>
      <c r="DB80" s="109"/>
      <c r="DC80" s="109"/>
      <c r="DD80" s="109"/>
      <c r="DE80" s="109"/>
      <c r="DF80" s="112"/>
      <c r="DG80" s="109"/>
      <c r="DH80" s="112"/>
      <c r="DI80" s="109"/>
      <c r="DJ80" s="109"/>
      <c r="DK80" s="109"/>
      <c r="DL80" s="109"/>
      <c r="DM80" s="109"/>
      <c r="DN80" s="109"/>
      <c r="DO80" s="109"/>
      <c r="DP80" s="112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47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12"/>
      <c r="EP80" s="109"/>
      <c r="EQ80" s="109"/>
      <c r="ER80" s="109"/>
      <c r="ES80" s="109"/>
      <c r="ET80" s="77">
        <f t="shared" si="30"/>
        <v>4</v>
      </c>
      <c r="EU80" s="13">
        <f t="shared" si="31"/>
        <v>0</v>
      </c>
      <c r="EV80" s="13">
        <f t="shared" si="32"/>
        <v>0</v>
      </c>
      <c r="EW80" s="13">
        <f t="shared" si="33"/>
        <v>1</v>
      </c>
      <c r="EX80" s="13">
        <f t="shared" si="34"/>
        <v>0</v>
      </c>
      <c r="EY80" s="13">
        <f t="shared" si="35"/>
        <v>0</v>
      </c>
      <c r="EZ80" s="13">
        <f t="shared" si="36"/>
        <v>0</v>
      </c>
      <c r="FA80" s="21">
        <f t="shared" si="37"/>
        <v>0</v>
      </c>
      <c r="FC80" s="44" t="str">
        <f t="shared" si="38"/>
        <v/>
      </c>
      <c r="FD80" s="51" t="str">
        <f t="shared" si="29"/>
        <v/>
      </c>
      <c r="FE80" s="51" t="str">
        <f t="shared" si="39"/>
        <v/>
      </c>
      <c r="FF80" s="51" t="str">
        <f>IF(ISBLANK(F80),IF(FE80="x",IF(AND(((EU80+(EV80-$FK$5))&gt;=$FJ$5),(EV80&gt;=$FK$5),OR(EW80&gt;=$FL$5,H80="x"),EY80),"Yes!",""),IF(AND(FE80="Yes!",FD80="x"),IF(AND(((EU80+(EV80-(#REF!+$FK77)))&gt;=$FJ$5+$FJ$4),(EV80&gt;=$FK$5+$FK$4),OR(EW80&gt;=($FL$5+$FL$4),H80="x"),EX80,EY80),"Yes!",""),IF(AND(FE80="Yes!",FD80="Yes!"),IF(AND((EU80+(EV80-($FK$5+$FK$4+$FK$3))&gt;=$FJ$5+$FJ$4+$FJ$3),(EV80&gt;=$FK$5+$FK$4+$FK$3),OR(EW80&gt;=($FL$5+$FL$4+$FL$3),H80="x"),EX80,EY80),"Yes!",""),""))),"x")</f>
        <v/>
      </c>
      <c r="FG80" s="52" t="str">
        <f t="shared" si="40"/>
        <v/>
      </c>
    </row>
    <row r="81" spans="1:174" ht="15.5">
      <c r="A81" s="5" t="s">
        <v>154</v>
      </c>
      <c r="B81" s="35" t="s">
        <v>56</v>
      </c>
      <c r="C81" s="85"/>
      <c r="D81" s="85"/>
      <c r="E81" s="85"/>
      <c r="F81" s="85"/>
      <c r="G81" s="86"/>
      <c r="H81" s="108"/>
      <c r="I81" s="227"/>
      <c r="J81" s="108"/>
      <c r="K81" s="108"/>
      <c r="L81" s="227" t="s">
        <v>43</v>
      </c>
      <c r="M81" s="227" t="s">
        <v>43</v>
      </c>
      <c r="N81" s="227"/>
      <c r="O81" s="227"/>
      <c r="P81" s="227"/>
      <c r="Q81" s="227" t="s">
        <v>43</v>
      </c>
      <c r="R81" s="227"/>
      <c r="S81" s="227"/>
      <c r="T81" s="227"/>
      <c r="U81" s="227"/>
      <c r="V81" s="227" t="s">
        <v>43</v>
      </c>
      <c r="W81" s="227"/>
      <c r="X81" s="227"/>
      <c r="Y81" s="227"/>
      <c r="Z81" s="227" t="s">
        <v>43</v>
      </c>
      <c r="AA81" s="227" t="s">
        <v>43</v>
      </c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 t="s">
        <v>43</v>
      </c>
      <c r="AP81" s="227"/>
      <c r="AQ81" s="227"/>
      <c r="AR81" s="109"/>
      <c r="AS81" s="109"/>
      <c r="AT81" s="227"/>
      <c r="AU81" s="109"/>
      <c r="AV81" s="227"/>
      <c r="AW81" s="227"/>
      <c r="AX81" s="109"/>
      <c r="AY81" s="109" t="s">
        <v>43</v>
      </c>
      <c r="AZ81" s="112"/>
      <c r="BA81" s="112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10"/>
      <c r="BO81" s="112"/>
      <c r="BP81" s="112"/>
      <c r="BQ81" s="112"/>
      <c r="BR81" s="112"/>
      <c r="BS81" s="109"/>
      <c r="BT81" s="109"/>
      <c r="BU81" s="113"/>
      <c r="BV81" s="113"/>
      <c r="BW81" s="109"/>
      <c r="BX81" s="112"/>
      <c r="BY81" s="112"/>
      <c r="BZ81" s="109"/>
      <c r="CA81" s="112"/>
      <c r="CB81" s="112"/>
      <c r="CC81" s="109"/>
      <c r="CD81" s="112"/>
      <c r="CE81" s="112"/>
      <c r="CF81" s="109"/>
      <c r="CG81" s="109"/>
      <c r="CH81" s="112"/>
      <c r="CI81" s="109"/>
      <c r="CJ81" s="109"/>
      <c r="CK81" s="109"/>
      <c r="CL81" s="109"/>
      <c r="CM81" s="109"/>
      <c r="CN81" s="112"/>
      <c r="CO81" s="112"/>
      <c r="CP81" s="109"/>
      <c r="CQ81" s="112"/>
      <c r="CR81" s="109"/>
      <c r="CS81" s="112"/>
      <c r="CT81" s="109"/>
      <c r="CU81" s="109"/>
      <c r="CV81" s="109"/>
      <c r="CW81" s="109"/>
      <c r="CX81" s="109" t="s">
        <v>43</v>
      </c>
      <c r="CY81" s="109" t="s">
        <v>43</v>
      </c>
      <c r="CZ81" s="109"/>
      <c r="DA81" s="109"/>
      <c r="DB81" s="109" t="s">
        <v>43</v>
      </c>
      <c r="DC81" s="109"/>
      <c r="DD81" s="109"/>
      <c r="DE81" s="109"/>
      <c r="DF81" s="112"/>
      <c r="DG81" s="109"/>
      <c r="DH81" s="112"/>
      <c r="DI81" s="109"/>
      <c r="DJ81" s="109"/>
      <c r="DK81" s="109"/>
      <c r="DL81" s="109"/>
      <c r="DM81" s="109"/>
      <c r="DN81" s="109"/>
      <c r="DO81" s="109"/>
      <c r="DP81" s="112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47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12"/>
      <c r="EP81" s="109"/>
      <c r="EQ81" s="109"/>
      <c r="ER81" s="109"/>
      <c r="ES81" s="109"/>
      <c r="ET81" s="77">
        <f t="shared" si="30"/>
        <v>14</v>
      </c>
      <c r="EU81" s="13">
        <f t="shared" si="31"/>
        <v>3</v>
      </c>
      <c r="EV81" s="13">
        <f t="shared" si="32"/>
        <v>0</v>
      </c>
      <c r="EW81" s="13">
        <f t="shared" si="33"/>
        <v>2</v>
      </c>
      <c r="EX81" s="13">
        <f t="shared" si="34"/>
        <v>0</v>
      </c>
      <c r="EY81" s="13">
        <f t="shared" si="35"/>
        <v>0</v>
      </c>
      <c r="EZ81" s="13">
        <f t="shared" si="36"/>
        <v>0</v>
      </c>
      <c r="FA81" s="21">
        <f t="shared" si="37"/>
        <v>290</v>
      </c>
      <c r="FC81" s="44" t="str">
        <f t="shared" si="38"/>
        <v/>
      </c>
      <c r="FD81" s="51" t="str">
        <f t="shared" si="29"/>
        <v/>
      </c>
      <c r="FE81" s="51" t="str">
        <f t="shared" si="39"/>
        <v/>
      </c>
      <c r="FF81" s="51" t="str">
        <f>IF(ISBLANK(F81),IF(FE81="x",IF(AND(((EU81+(EV81-$FK$5))&gt;=$FJ$5),(EV81&gt;=$FK$5),OR(EW81&gt;=$FL$5,H81="x"),EY81),"Yes!",""),IF(AND(FE81="Yes!",FD81="x"),IF(AND(((EU81+(EV81-($FK77+$FK78)))&gt;=$FJ$5+$FJ$4),(EV81&gt;=$FK$5+$FK$4),OR(EW81&gt;=($FL$5+$FL$4),H81="x"),EX81,EY81),"Yes!",""),IF(AND(FE81="Yes!",FD81="Yes!"),IF(AND((EU81+(EV81-($FK$5+$FK$4+$FK$3))&gt;=$FJ$5+$FJ$4+$FJ$3),(EV81&gt;=$FK$5+$FK$4+$FK$3),OR(EW81&gt;=($FL$5+$FL$4+$FL$3),H81="x"),EX81,EY81),"Yes!",""),""))),"x")</f>
        <v/>
      </c>
      <c r="FG81" s="52" t="str">
        <f t="shared" si="40"/>
        <v/>
      </c>
    </row>
    <row r="82" spans="1:174" ht="15.5">
      <c r="A82" s="5" t="s">
        <v>154</v>
      </c>
      <c r="B82" s="30" t="s">
        <v>156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109"/>
      <c r="AS82" s="109"/>
      <c r="AT82" s="227"/>
      <c r="AU82" s="109"/>
      <c r="AV82" s="227"/>
      <c r="AW82" s="227"/>
      <c r="AX82" s="109"/>
      <c r="AY82" s="109"/>
      <c r="AZ82" s="112"/>
      <c r="BA82" s="112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 t="s">
        <v>43</v>
      </c>
      <c r="BM82" s="109"/>
      <c r="BN82" s="110"/>
      <c r="BO82" s="112"/>
      <c r="BP82" s="112"/>
      <c r="BQ82" s="112" t="s">
        <v>43</v>
      </c>
      <c r="BR82" s="112"/>
      <c r="BS82" s="109"/>
      <c r="BT82" s="109"/>
      <c r="BU82" s="158" t="s">
        <v>43</v>
      </c>
      <c r="BV82" s="113"/>
      <c r="BW82" s="109" t="s">
        <v>43</v>
      </c>
      <c r="BX82" s="112"/>
      <c r="BY82" s="112"/>
      <c r="BZ82" s="109"/>
      <c r="CA82" s="112"/>
      <c r="CB82" s="112"/>
      <c r="CC82" s="109"/>
      <c r="CD82" s="112"/>
      <c r="CE82" s="112"/>
      <c r="CF82" s="109"/>
      <c r="CG82" s="109" t="s">
        <v>43</v>
      </c>
      <c r="CH82" s="112"/>
      <c r="CI82" s="109"/>
      <c r="CJ82" s="109"/>
      <c r="CK82" s="109"/>
      <c r="CL82" s="109"/>
      <c r="CM82" s="109"/>
      <c r="CN82" s="112"/>
      <c r="CO82" s="112" t="s">
        <v>43</v>
      </c>
      <c r="CP82" s="109"/>
      <c r="CQ82" s="112"/>
      <c r="CR82" s="109"/>
      <c r="CS82" s="112"/>
      <c r="CT82" s="109"/>
      <c r="CU82" s="109"/>
      <c r="CV82" s="109" t="s">
        <v>43</v>
      </c>
      <c r="CW82" s="109"/>
      <c r="CX82" s="109"/>
      <c r="CY82" s="109"/>
      <c r="CZ82" s="109"/>
      <c r="DA82" s="109"/>
      <c r="DB82" s="109"/>
      <c r="DC82" s="109"/>
      <c r="DD82" s="109"/>
      <c r="DE82" s="109"/>
      <c r="DF82" s="112"/>
      <c r="DG82" s="109"/>
      <c r="DH82" s="112"/>
      <c r="DI82" s="109"/>
      <c r="DJ82" s="109"/>
      <c r="DK82" s="109"/>
      <c r="DL82" s="109"/>
      <c r="DM82" s="109"/>
      <c r="DN82" s="109"/>
      <c r="DO82" s="109"/>
      <c r="DP82" s="112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47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12"/>
      <c r="EP82" s="109"/>
      <c r="EQ82" s="109"/>
      <c r="ER82" s="109"/>
      <c r="ES82" s="109"/>
      <c r="ET82" s="77">
        <f t="shared" ref="ET82" si="41">SUMIF(H82:ES82,"x",$H$2:$ES$2)</f>
        <v>14</v>
      </c>
      <c r="EU82" s="13">
        <f t="shared" ref="EU82" si="42">COUNTIFS(H82:ES82,"x",H$4:ES$4,"d")</f>
        <v>7</v>
      </c>
      <c r="EV82" s="13">
        <f t="shared" ref="EV82" si="43">COUNTIFS(H82:ES82,"x",H$4:ES$4,"w")</f>
        <v>0</v>
      </c>
      <c r="EW82" s="13">
        <f t="shared" ref="EW82" si="44">COUNTIFS(H82:ES82,"x",H$4:ES$4,"v")</f>
        <v>0</v>
      </c>
      <c r="EX82" s="13">
        <f t="shared" ref="EX82" si="45">COUNTIFS(H82:ES82,"x",H$4:ES$4,"s")</f>
        <v>0</v>
      </c>
      <c r="EY82" s="13">
        <f t="shared" ref="EY82" si="46">COUNTIFS(H82:ES82,"x",H$4:ES$4,"m")</f>
        <v>0</v>
      </c>
      <c r="EZ82" s="13">
        <f t="shared" ref="EZ82" si="47">COUNTIFS(H82:ES82,"x",H$4:ES$4,"r")</f>
        <v>0</v>
      </c>
      <c r="FA82" s="21">
        <f t="shared" ref="FA82" si="48">SUMIF(H82:ES82,"x",$H$3:$ES$3)</f>
        <v>1637</v>
      </c>
      <c r="FC82" s="44" t="str">
        <f t="shared" ref="FC82" si="49">IF(ISBLANK(C82),IF(AND((EU82+EV82)&gt;=($FJ$2+$FK$2),OR(EW82&gt;=$FL$2,H82="x")),"Yes!",""),"x")</f>
        <v/>
      </c>
      <c r="FD82" s="51" t="str">
        <f t="shared" ref="FD82" si="50">IF(ISBLANK(D82),IF(FC82="x",IF(AND((EU82+EV82)&gt;=($FJ$3+$FK$3),OR(EW82&gt;=$FL$3,H82="x")),"Yes!",""),IF(FC82="Yes!",IF(AND((EU82+EV82)&gt;=($FJ$2+$FJ$3+$FK$2+$FK$3),OR(EW82&gt;=($FL$3+$FL$2),H82="x")),"Yes!",""),"")),"x")</f>
        <v/>
      </c>
      <c r="FE82" s="51" t="str">
        <f t="shared" ref="FE82" si="51">IF(ISBLANK(E82),IF(FD82="x",IF(AND((EU82+(EV82-$FK$4)&gt;=$FJ$4),(EV82&gt;=$FK$4),OR(EW82&gt;=$FL$4,H82="x"),OR(EX82,EY82)),"Yes!",""),IF(AND(FD82="Yes!",FC82="x"),IF(AND((EU82+(EV82-($FK$4+$FK$3))&gt;=$FJ$3+$FJ$4),(EV82&gt;=$FK$4),OR(EW82&gt;=($FL$3+$FL$4),H82="x"),OR(EX82,EY82)),"Yes!",""),IF(AND(FD82="Yes!",FC82="Yes!"),IF(AND((EU82+(EV82-($FK$4+$FK$3+$FK$2))&gt;=$FJ$2+$FJ$3+$FJ$4),(EV82&gt;=$FK$2+$FK$3+$FK$4),OR(EW82&gt;=($FL$2+$FL$3+$FL$4),H82="x"),OR(EX82,EY82)),"Yes!",""),""))),"x")</f>
        <v/>
      </c>
      <c r="FF82" s="51" t="str">
        <f>IF(ISBLANK(F82),IF(FE82="x",IF(AND(((EU82+(EV82-$FK$5))&gt;=$FJ$5),(EV82&gt;=$FK$5),OR(EW82&gt;=$FL$5,H82="x"),EY82),"Yes!",""),IF(AND(FE82="Yes!",FD82="x"),IF(AND(((EU82+(EV82-($FK78+$FK79)))&gt;=$FJ$5+$FJ$4),(EV82&gt;=$FK$5+$FK$4),OR(EW82&gt;=($FL$5+$FL$4),H82="x"),EX82,EY82),"Yes!",""),IF(AND(FE82="Yes!",FD82="Yes!"),IF(AND((EU82+(EV82-($FK$5+$FK$4+$FK$3))&gt;=$FJ$5+$FJ$4+$FJ$3),(EV82&gt;=$FK$5+$FK$4+$FK$3),OR(EW82&gt;=($FL$5+$FL$4+$FL$3),H82="x"),EX82,EY82),"Yes!",""),""))),"x")</f>
        <v/>
      </c>
      <c r="FG82" s="52" t="str">
        <f t="shared" ref="FG82" si="52">IF(ISBLANK(G82),IF(FF82="x",IF(AND((EU82+(EV82-$FK$6)&gt;=$FJ$6),(EV82&gt;=$FK$6),OR(EW82&gt;=$FL$6,H82="x"),EZ82),"Yes!",""),IF(AND(FF82="Yes!",FE82="x"),IF(AND((EU82+(EV82-($FJ$6+$FJ$5))&gt;=$FJ$6+$FJ$5),(EV82&gt;=$FK$6+$FK$5),OR(EW82&gt;=($FL$6+$FL$5),H82="x"),EY82,EZ82),"Yes!",""),IF(AND(FF82="Yes!",FE82="Yes!"),IF(AND((EU82+(EV82-($FJ$6+$FJ$5+$FJ$4))&gt;=$FJ$6+$FJ$5+$FJ$4),(EV82&gt;=$FK$6+$FK$5+$FK$4),OR(EW82&gt;=($FL$6+$FL$5+$FL$4),H82="x"),EY82,EZ82),"Yes!",""),""))),"x")</f>
        <v/>
      </c>
    </row>
    <row r="83" spans="1:174" ht="15.5">
      <c r="A83" s="5" t="s">
        <v>157</v>
      </c>
      <c r="B83" s="30" t="s">
        <v>158</v>
      </c>
      <c r="C83" s="85" t="s">
        <v>43</v>
      </c>
      <c r="D83" s="85"/>
      <c r="E83" s="85"/>
      <c r="F83" s="85"/>
      <c r="G83" s="86"/>
      <c r="H83" s="108" t="s">
        <v>43</v>
      </c>
      <c r="I83" s="227"/>
      <c r="J83" s="108"/>
      <c r="K83" s="108"/>
      <c r="L83" s="227" t="s">
        <v>43</v>
      </c>
      <c r="M83" s="227" t="s">
        <v>43</v>
      </c>
      <c r="N83" s="227"/>
      <c r="O83" s="227"/>
      <c r="P83" s="227" t="s">
        <v>43</v>
      </c>
      <c r="Q83" s="227" t="s">
        <v>43</v>
      </c>
      <c r="R83" s="227"/>
      <c r="S83" s="227"/>
      <c r="T83" s="227"/>
      <c r="U83" s="227"/>
      <c r="V83" s="227" t="s">
        <v>43</v>
      </c>
      <c r="W83" s="227"/>
      <c r="X83" s="227"/>
      <c r="Y83" s="227"/>
      <c r="Z83" s="227" t="s">
        <v>43</v>
      </c>
      <c r="AA83" s="227"/>
      <c r="AB83" s="227"/>
      <c r="AC83" s="227" t="s">
        <v>43</v>
      </c>
      <c r="AD83" s="227" t="s">
        <v>43</v>
      </c>
      <c r="AE83" s="227"/>
      <c r="AF83" s="227" t="s">
        <v>43</v>
      </c>
      <c r="AG83" s="227" t="s">
        <v>43</v>
      </c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109" t="s">
        <v>43</v>
      </c>
      <c r="AS83" s="109"/>
      <c r="AT83" s="227"/>
      <c r="AU83" s="109" t="s">
        <v>43</v>
      </c>
      <c r="AV83" s="227"/>
      <c r="AW83" s="227"/>
      <c r="AX83" s="109" t="s">
        <v>43</v>
      </c>
      <c r="AY83" s="109" t="s">
        <v>43</v>
      </c>
      <c r="AZ83" s="112"/>
      <c r="BA83" s="112"/>
      <c r="BB83" s="109"/>
      <c r="BC83" s="109"/>
      <c r="BD83" s="109" t="s">
        <v>43</v>
      </c>
      <c r="BE83" s="109"/>
      <c r="BF83" s="109"/>
      <c r="BG83" s="109" t="s">
        <v>43</v>
      </c>
      <c r="BH83" s="109"/>
      <c r="BI83" s="109"/>
      <c r="BJ83" s="109"/>
      <c r="BK83" s="109"/>
      <c r="BL83" s="109"/>
      <c r="BM83" s="109"/>
      <c r="BN83" s="110"/>
      <c r="BO83" s="112"/>
      <c r="BP83" s="112"/>
      <c r="BQ83" s="112"/>
      <c r="BR83" s="112"/>
      <c r="BS83" s="109" t="s">
        <v>43</v>
      </c>
      <c r="BT83" s="109" t="s">
        <v>43</v>
      </c>
      <c r="BU83" s="113"/>
      <c r="BV83" s="113"/>
      <c r="BW83" s="109"/>
      <c r="BX83" s="112"/>
      <c r="BY83" s="112"/>
      <c r="BZ83" s="109"/>
      <c r="CA83" s="112"/>
      <c r="CB83" s="112"/>
      <c r="CC83" s="109" t="s">
        <v>43</v>
      </c>
      <c r="CD83" s="112"/>
      <c r="CE83" s="112"/>
      <c r="CF83" s="109"/>
      <c r="CG83" s="109"/>
      <c r="CH83" s="112"/>
      <c r="CI83" s="109"/>
      <c r="CJ83" s="109"/>
      <c r="CK83" s="109"/>
      <c r="CL83" s="109" t="s">
        <v>43</v>
      </c>
      <c r="CM83" s="109"/>
      <c r="CN83" s="112"/>
      <c r="CO83" s="112"/>
      <c r="CP83" s="109"/>
      <c r="CQ83" s="112"/>
      <c r="CR83" s="109"/>
      <c r="CS83" s="112"/>
      <c r="CT83" s="109"/>
      <c r="CU83" s="109"/>
      <c r="CV83" s="109"/>
      <c r="CW83" s="109"/>
      <c r="CX83" s="109" t="s">
        <v>43</v>
      </c>
      <c r="CY83" s="109"/>
      <c r="CZ83" s="109"/>
      <c r="DA83" s="109" t="s">
        <v>43</v>
      </c>
      <c r="DB83" s="109"/>
      <c r="DC83" s="109"/>
      <c r="DD83" s="109"/>
      <c r="DE83" s="109"/>
      <c r="DF83" s="112"/>
      <c r="DG83" s="109"/>
      <c r="DH83" s="112"/>
      <c r="DI83" s="109"/>
      <c r="DJ83" s="109"/>
      <c r="DK83" s="109"/>
      <c r="DL83" s="109"/>
      <c r="DM83" s="109"/>
      <c r="DN83" s="109"/>
      <c r="DO83" s="109"/>
      <c r="DP83" s="112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47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12"/>
      <c r="EP83" s="109"/>
      <c r="EQ83" s="109"/>
      <c r="ER83" s="109"/>
      <c r="ES83" s="109"/>
      <c r="ET83" s="77">
        <f t="shared" si="30"/>
        <v>25</v>
      </c>
      <c r="EU83" s="13">
        <f t="shared" si="31"/>
        <v>1</v>
      </c>
      <c r="EV83" s="13">
        <f t="shared" si="32"/>
        <v>1</v>
      </c>
      <c r="EW83" s="13">
        <f t="shared" si="33"/>
        <v>5</v>
      </c>
      <c r="EX83" s="13">
        <f t="shared" si="34"/>
        <v>0</v>
      </c>
      <c r="EY83" s="13">
        <f t="shared" si="35"/>
        <v>0</v>
      </c>
      <c r="EZ83" s="13">
        <f t="shared" si="36"/>
        <v>0</v>
      </c>
      <c r="FA83" s="21">
        <f t="shared" si="37"/>
        <v>1162</v>
      </c>
      <c r="FC83" s="139" t="str">
        <f t="shared" si="38"/>
        <v>x</v>
      </c>
      <c r="FD83" s="51" t="str">
        <f t="shared" si="29"/>
        <v/>
      </c>
      <c r="FE83" s="51" t="str">
        <f t="shared" si="39"/>
        <v/>
      </c>
      <c r="FF83" s="51" t="str">
        <f>IF(ISBLANK(F83),IF(FE83="x",IF(AND(((EU83+(EV83-$FK$5))&gt;=$FJ$5),(EV83&gt;=$FK$5),OR(EW83&gt;=$FL$5,H83="x"),EY83),"Yes!",""),IF(AND(FE83="Yes!",FD83="x"),IF(AND(((EU83+(EV83-(#REF!+#REF!)))&gt;=$FJ$5+$FJ$4),(EV83&gt;=$FK$5+$FK$4),OR(EW83&gt;=($FL$5+$FL$4),H83="x"),EX83,EY83),"Yes!",""),IF(AND(FE83="Yes!",FD83="Yes!"),IF(AND((EU83+(EV83-($FK$5+$FK$4+$FK$3))&gt;=$FJ$5+$FJ$4+$FJ$3),(EV83&gt;=$FK$5+$FK$4+$FK$3),OR(EW83&gt;=($FL$5+$FL$4+$FL$3),H83="x"),EX83,EY83),"Yes!",""),""))),"x")</f>
        <v/>
      </c>
      <c r="FG83" s="52" t="str">
        <f t="shared" si="40"/>
        <v/>
      </c>
    </row>
    <row r="84" spans="1:174" ht="15.5">
      <c r="A84" s="5" t="s">
        <v>157</v>
      </c>
      <c r="B84" s="30" t="s">
        <v>103</v>
      </c>
      <c r="C84" s="85" t="s">
        <v>43</v>
      </c>
      <c r="D84" s="85" t="s">
        <v>43</v>
      </c>
      <c r="E84" s="85" t="s">
        <v>43</v>
      </c>
      <c r="F84" s="85"/>
      <c r="G84" s="86"/>
      <c r="H84" s="108" t="s">
        <v>43</v>
      </c>
      <c r="I84" s="227"/>
      <c r="J84" s="108" t="s">
        <v>43</v>
      </c>
      <c r="K84" s="108"/>
      <c r="L84" s="227" t="s">
        <v>43</v>
      </c>
      <c r="M84" s="227"/>
      <c r="N84" s="227" t="s">
        <v>43</v>
      </c>
      <c r="O84" s="227" t="s">
        <v>43</v>
      </c>
      <c r="P84" s="227" t="s">
        <v>43</v>
      </c>
      <c r="Q84" s="227" t="s">
        <v>43</v>
      </c>
      <c r="R84" s="227"/>
      <c r="S84" s="227"/>
      <c r="T84" s="227" t="s">
        <v>43</v>
      </c>
      <c r="U84" s="227"/>
      <c r="V84" s="227"/>
      <c r="W84" s="227"/>
      <c r="X84" s="227"/>
      <c r="Y84" s="227"/>
      <c r="Z84" s="227"/>
      <c r="AA84" s="227"/>
      <c r="AB84" s="227"/>
      <c r="AC84" s="227" t="s">
        <v>43</v>
      </c>
      <c r="AD84" s="227" t="s">
        <v>43</v>
      </c>
      <c r="AE84" s="227"/>
      <c r="AF84" s="227" t="s">
        <v>43</v>
      </c>
      <c r="AG84" s="227" t="s">
        <v>43</v>
      </c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109" t="s">
        <v>43</v>
      </c>
      <c r="AS84" s="109"/>
      <c r="AT84" s="227"/>
      <c r="AU84" s="109" t="s">
        <v>43</v>
      </c>
      <c r="AV84" s="227"/>
      <c r="AW84" s="227"/>
      <c r="AX84" s="109" t="s">
        <v>43</v>
      </c>
      <c r="AY84" s="109" t="s">
        <v>43</v>
      </c>
      <c r="AZ84" s="112"/>
      <c r="BA84" s="112"/>
      <c r="BB84" s="109"/>
      <c r="BC84" s="109"/>
      <c r="BD84" s="109" t="s">
        <v>43</v>
      </c>
      <c r="BE84" s="109"/>
      <c r="BF84" s="109"/>
      <c r="BG84" s="109" t="s">
        <v>43</v>
      </c>
      <c r="BH84" s="109"/>
      <c r="BI84" s="109"/>
      <c r="BJ84" s="109"/>
      <c r="BK84" s="109"/>
      <c r="BL84" s="109"/>
      <c r="BM84" s="109"/>
      <c r="BN84" s="110"/>
      <c r="BO84" s="112"/>
      <c r="BP84" s="112"/>
      <c r="BQ84" s="112"/>
      <c r="BR84" s="112"/>
      <c r="BS84" s="109" t="s">
        <v>43</v>
      </c>
      <c r="BT84" s="109" t="s">
        <v>43</v>
      </c>
      <c r="BU84" s="158" t="s">
        <v>43</v>
      </c>
      <c r="BV84" s="158"/>
      <c r="BW84" s="109" t="s">
        <v>43</v>
      </c>
      <c r="BX84" s="112" t="s">
        <v>43</v>
      </c>
      <c r="BY84" s="112"/>
      <c r="BZ84" s="109"/>
      <c r="CA84" s="112"/>
      <c r="CB84" s="112"/>
      <c r="CC84" s="109" t="s">
        <v>43</v>
      </c>
      <c r="CD84" s="112" t="s">
        <v>43</v>
      </c>
      <c r="CE84" s="112"/>
      <c r="CF84" s="109"/>
      <c r="CG84" s="109"/>
      <c r="CH84" s="112"/>
      <c r="CI84" s="109"/>
      <c r="CJ84" s="109"/>
      <c r="CK84" s="109"/>
      <c r="CL84" s="109" t="s">
        <v>43</v>
      </c>
      <c r="CM84" s="109"/>
      <c r="CN84" s="112"/>
      <c r="CO84" s="112"/>
      <c r="CP84" s="109"/>
      <c r="CQ84" s="112"/>
      <c r="CR84" s="109"/>
      <c r="CS84" s="112"/>
      <c r="CT84" s="109"/>
      <c r="CU84" s="109"/>
      <c r="CV84" s="109"/>
      <c r="CW84" s="109"/>
      <c r="CX84" s="109" t="s">
        <v>43</v>
      </c>
      <c r="CY84" s="109" t="s">
        <v>43</v>
      </c>
      <c r="CZ84" s="109"/>
      <c r="DA84" s="109" t="s">
        <v>43</v>
      </c>
      <c r="DB84" s="109"/>
      <c r="DC84" s="109"/>
      <c r="DD84" s="109" t="s">
        <v>43</v>
      </c>
      <c r="DE84" s="109"/>
      <c r="DF84" s="112"/>
      <c r="DG84" s="109"/>
      <c r="DH84" s="112"/>
      <c r="DI84" s="109"/>
      <c r="DJ84" s="109"/>
      <c r="DK84" s="109"/>
      <c r="DL84" s="109"/>
      <c r="DM84" s="109"/>
      <c r="DN84" s="109"/>
      <c r="DO84" s="109"/>
      <c r="DP84" s="112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47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12"/>
      <c r="EP84" s="109"/>
      <c r="EQ84" s="109"/>
      <c r="ER84" s="109"/>
      <c r="ES84" s="109"/>
      <c r="ET84" s="77">
        <f t="shared" si="30"/>
        <v>39</v>
      </c>
      <c r="EU84" s="13">
        <f t="shared" si="31"/>
        <v>8</v>
      </c>
      <c r="EV84" s="13">
        <f t="shared" si="32"/>
        <v>1</v>
      </c>
      <c r="EW84" s="13">
        <f t="shared" si="33"/>
        <v>8</v>
      </c>
      <c r="EX84" s="13">
        <f t="shared" si="34"/>
        <v>0</v>
      </c>
      <c r="EY84" s="13">
        <f t="shared" si="35"/>
        <v>0</v>
      </c>
      <c r="EZ84" s="13">
        <f t="shared" si="36"/>
        <v>0</v>
      </c>
      <c r="FA84" s="21">
        <f t="shared" si="37"/>
        <v>1969</v>
      </c>
      <c r="FC84" s="139" t="str">
        <f t="shared" si="38"/>
        <v>x</v>
      </c>
      <c r="FD84" s="140" t="str">
        <f t="shared" si="29"/>
        <v>x</v>
      </c>
      <c r="FE84" s="140" t="str">
        <f t="shared" si="39"/>
        <v>x</v>
      </c>
      <c r="FF84" s="51" t="str">
        <f>IF(ISBLANK(F84),IF(FE84="x",IF(AND(((EU84+(EV84-$FK$5))&gt;=$FJ$5),(EV84&gt;=$FK$5),OR(EW84&gt;=$FL$5,H84="x"),EY84),"Yes!",""),IF(AND(FE84="Yes!",FD84="x"),IF(AND(((EU84+(EV84-(#REF!+#REF!)))&gt;=$FJ$5+$FJ$4),(EV84&gt;=$FK$5+$FK$4),OR(EW84&gt;=($FL$5+$FL$4),H84="x"),EX84,EY84),"Yes!",""),IF(AND(FE84="Yes!",FD84="Yes!"),IF(AND((EU84+(EV84-($FK$5+$FK$4+$FK$3))&gt;=$FJ$5+$FJ$4+$FJ$3),(EV84&gt;=$FK$5+$FK$4+$FK$3),OR(EW84&gt;=($FL$5+$FL$4+$FL$3),H84="x"),EX84,EY84),"Yes!",""),""))),"x")</f>
        <v/>
      </c>
      <c r="FG84" s="52" t="str">
        <f t="shared" si="40"/>
        <v/>
      </c>
    </row>
    <row r="85" spans="1:174" ht="15.5">
      <c r="A85" s="6" t="s">
        <v>159</v>
      </c>
      <c r="B85" s="37" t="s">
        <v>160</v>
      </c>
      <c r="C85" s="87" t="s">
        <v>43</v>
      </c>
      <c r="D85" s="87" t="s">
        <v>43</v>
      </c>
      <c r="E85" s="87" t="s">
        <v>43</v>
      </c>
      <c r="F85" s="87"/>
      <c r="G85" s="88"/>
      <c r="H85" s="108"/>
      <c r="I85" s="227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109"/>
      <c r="AS85" s="109"/>
      <c r="AT85" s="227"/>
      <c r="AU85" s="109"/>
      <c r="AV85" s="227"/>
      <c r="AW85" s="227"/>
      <c r="AX85" s="109"/>
      <c r="AY85" s="109"/>
      <c r="AZ85" s="112"/>
      <c r="BA85" s="112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10"/>
      <c r="BO85" s="112"/>
      <c r="BP85" s="112"/>
      <c r="BQ85" s="112"/>
      <c r="BR85" s="112"/>
      <c r="BS85" s="109"/>
      <c r="BT85" s="109"/>
      <c r="BU85" s="113"/>
      <c r="BV85" s="158"/>
      <c r="BW85" s="109"/>
      <c r="BX85" s="112"/>
      <c r="BY85" s="112"/>
      <c r="BZ85" s="109"/>
      <c r="CA85" s="112"/>
      <c r="CB85" s="112"/>
      <c r="CC85" s="109"/>
      <c r="CD85" s="112"/>
      <c r="CE85" s="112"/>
      <c r="CF85" s="109"/>
      <c r="CG85" s="109"/>
      <c r="CH85" s="112"/>
      <c r="CI85" s="109"/>
      <c r="CJ85" s="109"/>
      <c r="CK85" s="109"/>
      <c r="CL85" s="109"/>
      <c r="CM85" s="109"/>
      <c r="CN85" s="112"/>
      <c r="CO85" s="112"/>
      <c r="CP85" s="109"/>
      <c r="CQ85" s="112"/>
      <c r="CR85" s="109"/>
      <c r="CS85" s="112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12"/>
      <c r="DG85" s="109"/>
      <c r="DH85" s="112"/>
      <c r="DI85" s="109"/>
      <c r="DJ85" s="109"/>
      <c r="DK85" s="109"/>
      <c r="DL85" s="109"/>
      <c r="DM85" s="109"/>
      <c r="DN85" s="109"/>
      <c r="DO85" s="109"/>
      <c r="DP85" s="112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47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12"/>
      <c r="EP85" s="109"/>
      <c r="EQ85" s="109"/>
      <c r="ER85" s="109"/>
      <c r="ES85" s="109"/>
      <c r="ET85" s="77">
        <f t="shared" si="30"/>
        <v>0</v>
      </c>
      <c r="EU85" s="13">
        <f t="shared" si="31"/>
        <v>0</v>
      </c>
      <c r="EV85" s="13">
        <f t="shared" si="32"/>
        <v>0</v>
      </c>
      <c r="EW85" s="13">
        <f t="shared" si="33"/>
        <v>0</v>
      </c>
      <c r="EX85" s="13">
        <f t="shared" si="34"/>
        <v>0</v>
      </c>
      <c r="EY85" s="13">
        <f t="shared" si="35"/>
        <v>0</v>
      </c>
      <c r="EZ85" s="13">
        <f t="shared" si="36"/>
        <v>0</v>
      </c>
      <c r="FA85" s="21">
        <f t="shared" si="37"/>
        <v>0</v>
      </c>
      <c r="FC85" s="139" t="str">
        <f t="shared" si="38"/>
        <v>x</v>
      </c>
      <c r="FD85" s="140" t="str">
        <f t="shared" si="29"/>
        <v>x</v>
      </c>
      <c r="FE85" s="140" t="str">
        <f t="shared" si="39"/>
        <v>x</v>
      </c>
      <c r="FF85" s="51" t="str">
        <f>IF(ISBLANK(F85),IF(FE85="x",IF(AND(((EU85+(EV85-$FK$5))&gt;=$FJ$5),(EV85&gt;=$FK$5),OR(EW85&gt;=$FL$5,H85="x"),EY85),"Yes!",""),IF(AND(FE85="Yes!",FD85="x"),IF(AND(((EU85+(EV85-(#REF!+$FK83)))&gt;=$FJ$5+$FJ$4),(EV85&gt;=$FK$5+$FK$4),OR(EW85&gt;=($FL$5+$FL$4),H85="x"),EX85,EY85),"Yes!",""),IF(AND(FE85="Yes!",FD85="Yes!"),IF(AND((EU85+(EV85-($FK$5+$FK$4+$FK$3))&gt;=$FJ$5+$FJ$4+$FJ$3),(EV85&gt;=$FK$5+$FK$4+$FK$3),OR(EW85&gt;=($FL$5+$FL$4+$FL$3),H85="x"),EX85,EY85),"Yes!",""),""))),"x")</f>
        <v/>
      </c>
      <c r="FG85" s="52" t="str">
        <f t="shared" si="40"/>
        <v/>
      </c>
    </row>
    <row r="86" spans="1:174" ht="15.5">
      <c r="A86" s="9" t="s">
        <v>159</v>
      </c>
      <c r="B86" s="38" t="s">
        <v>161</v>
      </c>
      <c r="C86" s="89" t="s">
        <v>43</v>
      </c>
      <c r="D86" s="89" t="s">
        <v>43</v>
      </c>
      <c r="E86" s="89"/>
      <c r="F86" s="89"/>
      <c r="G86" s="90"/>
      <c r="H86" s="108"/>
      <c r="I86" s="227"/>
      <c r="J86" s="108"/>
      <c r="K86" s="108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109"/>
      <c r="AS86" s="109"/>
      <c r="AT86" s="227"/>
      <c r="AU86" s="109"/>
      <c r="AV86" s="227"/>
      <c r="AW86" s="227"/>
      <c r="AX86" s="109"/>
      <c r="AY86" s="109"/>
      <c r="AZ86" s="112"/>
      <c r="BA86" s="112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10"/>
      <c r="BO86" s="112"/>
      <c r="BP86" s="112"/>
      <c r="BQ86" s="112"/>
      <c r="BR86" s="112"/>
      <c r="BS86" s="109"/>
      <c r="BT86" s="109"/>
      <c r="BU86" s="113"/>
      <c r="BV86" s="158"/>
      <c r="BW86" s="109"/>
      <c r="BX86" s="112"/>
      <c r="BY86" s="112"/>
      <c r="BZ86" s="109"/>
      <c r="CA86" s="112"/>
      <c r="CB86" s="112"/>
      <c r="CC86" s="109"/>
      <c r="CD86" s="112"/>
      <c r="CE86" s="112"/>
      <c r="CF86" s="109"/>
      <c r="CG86" s="109"/>
      <c r="CH86" s="112"/>
      <c r="CI86" s="109"/>
      <c r="CJ86" s="109"/>
      <c r="CK86" s="109"/>
      <c r="CL86" s="109"/>
      <c r="CM86" s="109"/>
      <c r="CN86" s="112"/>
      <c r="CO86" s="112"/>
      <c r="CP86" s="109"/>
      <c r="CQ86" s="112"/>
      <c r="CR86" s="109"/>
      <c r="CS86" s="112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12"/>
      <c r="DG86" s="109"/>
      <c r="DH86" s="112"/>
      <c r="DI86" s="109"/>
      <c r="DJ86" s="109"/>
      <c r="DK86" s="109"/>
      <c r="DL86" s="109"/>
      <c r="DM86" s="109"/>
      <c r="DN86" s="109"/>
      <c r="DO86" s="109"/>
      <c r="DP86" s="112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47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12"/>
      <c r="EP86" s="109"/>
      <c r="EQ86" s="109"/>
      <c r="ER86" s="109"/>
      <c r="ES86" s="109"/>
      <c r="ET86" s="77">
        <f t="shared" si="30"/>
        <v>0</v>
      </c>
      <c r="EU86" s="13">
        <f t="shared" si="31"/>
        <v>0</v>
      </c>
      <c r="EV86" s="13">
        <f t="shared" si="32"/>
        <v>0</v>
      </c>
      <c r="EW86" s="13">
        <f t="shared" si="33"/>
        <v>0</v>
      </c>
      <c r="EX86" s="13">
        <f t="shared" si="34"/>
        <v>0</v>
      </c>
      <c r="EY86" s="13">
        <f t="shared" si="35"/>
        <v>0</v>
      </c>
      <c r="EZ86" s="13">
        <f t="shared" si="36"/>
        <v>0</v>
      </c>
      <c r="FA86" s="21">
        <f t="shared" si="37"/>
        <v>0</v>
      </c>
      <c r="FC86" s="139" t="str">
        <f t="shared" si="38"/>
        <v>x</v>
      </c>
      <c r="FD86" s="140" t="str">
        <f t="shared" si="29"/>
        <v>x</v>
      </c>
      <c r="FE86" s="51" t="str">
        <f t="shared" si="39"/>
        <v/>
      </c>
      <c r="FF86" s="51" t="str">
        <f>IF(ISBLANK(F86),IF(FE86="x",IF(AND(((EU86+(EV86-$FK$5))&gt;=$FJ$5),(EV86&gt;=$FK$5),OR(EW86&gt;=$FL$5,H86="x"),EY86),"Yes!",""),IF(AND(FE86="Yes!",FD86="x"),IF(AND(((EU86+(EV86-($FK83+$FK84)))&gt;=$FJ$5+$FJ$4),(EV86&gt;=$FK$5+$FK$4),OR(EW86&gt;=($FL$5+$FL$4),H86="x"),EX86,EY86),"Yes!",""),IF(AND(FE86="Yes!",FD86="Yes!"),IF(AND((EU86+(EV86-($FK$5+$FK$4+$FK$3))&gt;=$FJ$5+$FJ$4+$FJ$3),(EV86&gt;=$FK$5+$FK$4+$FK$3),OR(EW86&gt;=($FL$5+$FL$4+$FL$3),H86="x"),EX86,EY86),"Yes!",""),""))),"x")</f>
        <v/>
      </c>
      <c r="FG86" s="52" t="str">
        <f t="shared" si="40"/>
        <v/>
      </c>
    </row>
    <row r="87" spans="1:174" ht="15.5">
      <c r="A87" s="9" t="s">
        <v>162</v>
      </c>
      <c r="B87" s="38" t="s">
        <v>104</v>
      </c>
      <c r="C87" s="89"/>
      <c r="D87" s="89"/>
      <c r="E87" s="89"/>
      <c r="F87" s="89"/>
      <c r="G87" s="90"/>
      <c r="H87" s="108"/>
      <c r="I87" s="227"/>
      <c r="J87" s="108"/>
      <c r="K87" s="108"/>
      <c r="L87" s="227"/>
      <c r="M87" s="227"/>
      <c r="N87" s="227"/>
      <c r="O87" s="227"/>
      <c r="P87" s="227" t="s">
        <v>43</v>
      </c>
      <c r="Q87" s="227"/>
      <c r="R87" s="227"/>
      <c r="S87" s="227"/>
      <c r="T87" s="227"/>
      <c r="U87" s="227"/>
      <c r="V87" s="227" t="s">
        <v>43</v>
      </c>
      <c r="W87" s="227"/>
      <c r="X87" s="227"/>
      <c r="Y87" s="227"/>
      <c r="Z87" s="227" t="s">
        <v>43</v>
      </c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 t="s">
        <v>43</v>
      </c>
      <c r="AP87" s="227"/>
      <c r="AQ87" s="227"/>
      <c r="AR87" s="109"/>
      <c r="AS87" s="109"/>
      <c r="AT87" s="227"/>
      <c r="AU87" s="109"/>
      <c r="AV87" s="227"/>
      <c r="AW87" s="227"/>
      <c r="AX87" s="109"/>
      <c r="AY87" s="109"/>
      <c r="AZ87" s="112"/>
      <c r="BA87" s="112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10"/>
      <c r="BO87" s="112"/>
      <c r="BP87" s="112"/>
      <c r="BQ87" s="112"/>
      <c r="BR87" s="112"/>
      <c r="BS87" s="109"/>
      <c r="BT87" s="109"/>
      <c r="BU87" s="113"/>
      <c r="BV87" s="158"/>
      <c r="BW87" s="109"/>
      <c r="BX87" s="112"/>
      <c r="BY87" s="112"/>
      <c r="BZ87" s="109"/>
      <c r="CA87" s="112"/>
      <c r="CB87" s="112"/>
      <c r="CC87" s="109"/>
      <c r="CD87" s="112"/>
      <c r="CE87" s="112"/>
      <c r="CF87" s="109"/>
      <c r="CG87" s="109"/>
      <c r="CH87" s="112"/>
      <c r="CI87" s="109"/>
      <c r="CJ87" s="109"/>
      <c r="CK87" s="109"/>
      <c r="CL87" s="109"/>
      <c r="CM87" s="109"/>
      <c r="CN87" s="112"/>
      <c r="CO87" s="112"/>
      <c r="CP87" s="109"/>
      <c r="CQ87" s="112"/>
      <c r="CR87" s="109"/>
      <c r="CS87" s="112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12"/>
      <c r="DG87" s="109"/>
      <c r="DH87" s="112"/>
      <c r="DI87" s="109"/>
      <c r="DJ87" s="109"/>
      <c r="DK87" s="109"/>
      <c r="DL87" s="109"/>
      <c r="DM87" s="109"/>
      <c r="DN87" s="109"/>
      <c r="DO87" s="109"/>
      <c r="DP87" s="112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47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12"/>
      <c r="EP87" s="109"/>
      <c r="EQ87" s="109"/>
      <c r="ER87" s="109"/>
      <c r="ES87" s="109"/>
      <c r="ET87" s="77">
        <f t="shared" si="30"/>
        <v>4</v>
      </c>
      <c r="EU87" s="13">
        <f t="shared" si="31"/>
        <v>0</v>
      </c>
      <c r="EV87" s="13">
        <f t="shared" si="32"/>
        <v>0</v>
      </c>
      <c r="EW87" s="13">
        <f t="shared" si="33"/>
        <v>0</v>
      </c>
      <c r="EX87" s="13">
        <f t="shared" si="34"/>
        <v>0</v>
      </c>
      <c r="EY87" s="13">
        <f t="shared" si="35"/>
        <v>0</v>
      </c>
      <c r="EZ87" s="13">
        <f t="shared" si="36"/>
        <v>0</v>
      </c>
      <c r="FA87" s="21">
        <f t="shared" si="37"/>
        <v>0</v>
      </c>
      <c r="FC87" s="44" t="str">
        <f t="shared" si="38"/>
        <v/>
      </c>
      <c r="FD87" s="51" t="str">
        <f t="shared" si="29"/>
        <v/>
      </c>
      <c r="FE87" s="51" t="str">
        <f t="shared" si="39"/>
        <v/>
      </c>
      <c r="FF87" s="51" t="str">
        <f>IF(ISBLANK(F87),IF(FE87="x",IF(AND(((EU87+(EV87-$FK$5))&gt;=$FJ$5),(EV87&gt;=$FK$5),OR(EW87&gt;=$FL$5,H87="x"),EY87),"Yes!",""),IF(AND(FE87="Yes!",FD87="x"),IF(AND(((EU87+(EV87-($FK84+$FK85)))&gt;=$FJ$5+$FJ$4),(EV87&gt;=$FK$5+$FK$4),OR(EW87&gt;=($FL$5+$FL$4),H87="x"),EX87,EY87),"Yes!",""),IF(AND(FE87="Yes!",FD87="Yes!"),IF(AND((EU87+(EV87-($FK$5+$FK$4+$FK$3))&gt;=$FJ$5+$FJ$4+$FJ$3),(EV87&gt;=$FK$5+$FK$4+$FK$3),OR(EW87&gt;=($FL$5+$FL$4+$FL$3),H87="x"),EX87,EY87),"Yes!",""),""))),"x")</f>
        <v/>
      </c>
      <c r="FG87" s="52" t="str">
        <f t="shared" si="40"/>
        <v/>
      </c>
    </row>
    <row r="88" spans="1:174" ht="15.5">
      <c r="A88" s="9" t="s">
        <v>163</v>
      </c>
      <c r="B88" s="38" t="s">
        <v>164</v>
      </c>
      <c r="C88" s="89" t="s">
        <v>43</v>
      </c>
      <c r="D88" s="89"/>
      <c r="E88" s="89"/>
      <c r="F88" s="89"/>
      <c r="G88" s="90"/>
      <c r="H88" s="108"/>
      <c r="I88" s="227"/>
      <c r="J88" s="108"/>
      <c r="K88" s="108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 t="s">
        <v>43</v>
      </c>
      <c r="AG88" s="227"/>
      <c r="AH88" s="227" t="s">
        <v>43</v>
      </c>
      <c r="AI88" s="227"/>
      <c r="AJ88" s="227" t="s">
        <v>43</v>
      </c>
      <c r="AK88" s="227"/>
      <c r="AL88" s="227"/>
      <c r="AM88" s="227"/>
      <c r="AN88" s="227"/>
      <c r="AO88" s="227"/>
      <c r="AP88" s="227" t="s">
        <v>43</v>
      </c>
      <c r="AQ88" s="227"/>
      <c r="AR88" s="109"/>
      <c r="AS88" s="109" t="s">
        <v>43</v>
      </c>
      <c r="AT88" s="227"/>
      <c r="AU88" s="109"/>
      <c r="AV88" s="227" t="s">
        <v>43</v>
      </c>
      <c r="AW88" s="227"/>
      <c r="AX88" s="109"/>
      <c r="AY88" s="109"/>
      <c r="AZ88" s="112" t="s">
        <v>43</v>
      </c>
      <c r="BA88" s="112"/>
      <c r="BB88" s="109"/>
      <c r="BC88" s="109"/>
      <c r="BD88" s="109"/>
      <c r="BE88" s="109"/>
      <c r="BF88" s="109"/>
      <c r="BG88" s="109"/>
      <c r="BH88" s="109" t="s">
        <v>43</v>
      </c>
      <c r="BI88" s="109"/>
      <c r="BJ88" s="109" t="s">
        <v>43</v>
      </c>
      <c r="BK88" s="109"/>
      <c r="BL88" s="109"/>
      <c r="BM88" s="109"/>
      <c r="BN88" s="110"/>
      <c r="BO88" s="112"/>
      <c r="BP88" s="112"/>
      <c r="BQ88" s="112"/>
      <c r="BR88" s="112"/>
      <c r="BS88" s="109"/>
      <c r="BT88" s="109"/>
      <c r="BU88" s="113"/>
      <c r="BV88" s="113"/>
      <c r="BW88" s="109"/>
      <c r="BX88" s="112"/>
      <c r="BY88" s="112"/>
      <c r="BZ88" s="109"/>
      <c r="CA88" s="112"/>
      <c r="CB88" s="112"/>
      <c r="CC88" s="109"/>
      <c r="CD88" s="112"/>
      <c r="CE88" s="112"/>
      <c r="CF88" s="109"/>
      <c r="CG88" s="109"/>
      <c r="CH88" s="112"/>
      <c r="CI88" s="109"/>
      <c r="CJ88" s="109"/>
      <c r="CK88" s="109"/>
      <c r="CL88" s="109"/>
      <c r="CM88" s="109"/>
      <c r="CN88" s="112"/>
      <c r="CO88" s="112"/>
      <c r="CP88" s="109"/>
      <c r="CQ88" s="112"/>
      <c r="CR88" s="109"/>
      <c r="CS88" s="112"/>
      <c r="CT88" s="109"/>
      <c r="CU88" s="109"/>
      <c r="CV88" s="109"/>
      <c r="CW88" s="109"/>
      <c r="CX88" s="109" t="s">
        <v>43</v>
      </c>
      <c r="CY88" s="109"/>
      <c r="CZ88" s="109"/>
      <c r="DA88" s="109" t="s">
        <v>43</v>
      </c>
      <c r="DB88" s="109"/>
      <c r="DC88" s="109"/>
      <c r="DD88" s="109"/>
      <c r="DE88" s="109"/>
      <c r="DF88" s="112"/>
      <c r="DG88" s="109"/>
      <c r="DH88" s="112"/>
      <c r="DI88" s="109"/>
      <c r="DJ88" s="109"/>
      <c r="DK88" s="109"/>
      <c r="DL88" s="109"/>
      <c r="DM88" s="109"/>
      <c r="DN88" s="109"/>
      <c r="DO88" s="109"/>
      <c r="DP88" s="112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47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12"/>
      <c r="EP88" s="109"/>
      <c r="EQ88" s="109"/>
      <c r="ER88" s="109"/>
      <c r="ES88" s="109"/>
      <c r="ET88" s="77">
        <f t="shared" si="30"/>
        <v>20</v>
      </c>
      <c r="EU88" s="13">
        <f t="shared" si="31"/>
        <v>6</v>
      </c>
      <c r="EV88" s="13">
        <f t="shared" si="32"/>
        <v>2</v>
      </c>
      <c r="EW88" s="13">
        <f t="shared" si="33"/>
        <v>2</v>
      </c>
      <c r="EX88" s="13">
        <f t="shared" si="34"/>
        <v>0</v>
      </c>
      <c r="EY88" s="13">
        <f t="shared" si="35"/>
        <v>0</v>
      </c>
      <c r="EZ88" s="13">
        <f t="shared" si="36"/>
        <v>0</v>
      </c>
      <c r="FA88" s="21">
        <f t="shared" si="37"/>
        <v>2503</v>
      </c>
      <c r="FC88" s="139" t="str">
        <f t="shared" si="38"/>
        <v>x</v>
      </c>
      <c r="FD88" s="51" t="str">
        <f t="shared" si="29"/>
        <v/>
      </c>
      <c r="FE88" s="51" t="str">
        <f t="shared" si="39"/>
        <v/>
      </c>
      <c r="FF88" s="51" t="str">
        <f>IF(ISBLANK(F88),IF(FE88="x",IF(AND(((EU88+(EV88-$FK$5))&gt;=$FJ$5),(EV88&gt;=$FK$5),OR(EW88&gt;=$FL$5,H88="x"),EY88),"Yes!",""),IF(AND(FE88="Yes!",FD88="x"),IF(AND(((EU88+(EV88-(#REF!+#REF!)))&gt;=$FJ$5+$FJ$4),(EV88&gt;=$FK$5+$FK$4),OR(EW88&gt;=($FL$5+$FL$4),H88="x"),EX88,EY88),"Yes!",""),IF(AND(FE88="Yes!",FD88="Yes!"),IF(AND((EU88+(EV88-($FK$5+$FK$4+$FK$3))&gt;=$FJ$5+$FJ$4+$FJ$3),(EV88&gt;=$FK$5+$FK$4+$FK$3),OR(EW88&gt;=($FL$5+$FL$4+$FL$3),H88="x"),EX88,EY88),"Yes!",""),""))),"x")</f>
        <v/>
      </c>
      <c r="FG88" s="52" t="str">
        <f t="shared" si="40"/>
        <v/>
      </c>
    </row>
    <row r="89" spans="1:174" ht="15.5">
      <c r="A89" s="7" t="s">
        <v>165</v>
      </c>
      <c r="B89" s="39" t="s">
        <v>166</v>
      </c>
      <c r="C89" s="91" t="s">
        <v>43</v>
      </c>
      <c r="D89" s="91" t="s">
        <v>43</v>
      </c>
      <c r="E89" s="91"/>
      <c r="F89" s="91"/>
      <c r="G89" s="92"/>
      <c r="H89" s="108"/>
      <c r="I89" s="227"/>
      <c r="J89" s="108" t="s">
        <v>43</v>
      </c>
      <c r="K89" s="108"/>
      <c r="L89" s="227" t="s">
        <v>43</v>
      </c>
      <c r="M89" s="227"/>
      <c r="N89" s="227" t="s">
        <v>43</v>
      </c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 t="s">
        <v>43</v>
      </c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109"/>
      <c r="AS89" s="109"/>
      <c r="AT89" s="227"/>
      <c r="AU89" s="109"/>
      <c r="AV89" s="227"/>
      <c r="AW89" s="227"/>
      <c r="AX89" s="109"/>
      <c r="AY89" s="109"/>
      <c r="AZ89" s="112"/>
      <c r="BA89" s="112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10"/>
      <c r="BO89" s="112"/>
      <c r="BP89" s="112"/>
      <c r="BQ89" s="112" t="s">
        <v>43</v>
      </c>
      <c r="BR89" s="112"/>
      <c r="BS89" s="109"/>
      <c r="BT89" s="109"/>
      <c r="BU89" s="113"/>
      <c r="BV89" s="113"/>
      <c r="BW89" s="109"/>
      <c r="BX89" s="112"/>
      <c r="BY89" s="112"/>
      <c r="BZ89" s="109"/>
      <c r="CA89" s="112"/>
      <c r="CB89" s="112"/>
      <c r="CC89" s="109"/>
      <c r="CD89" s="112"/>
      <c r="CE89" s="112"/>
      <c r="CF89" s="109"/>
      <c r="CG89" s="109"/>
      <c r="CH89" s="112"/>
      <c r="CI89" s="109"/>
      <c r="CJ89" s="109"/>
      <c r="CK89" s="109"/>
      <c r="CL89" s="109"/>
      <c r="CM89" s="109"/>
      <c r="CN89" s="112"/>
      <c r="CO89" s="112"/>
      <c r="CP89" s="109"/>
      <c r="CQ89" s="112"/>
      <c r="CR89" s="109"/>
      <c r="CS89" s="112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12"/>
      <c r="DG89" s="109"/>
      <c r="DH89" s="112"/>
      <c r="DI89" s="109"/>
      <c r="DJ89" s="109"/>
      <c r="DK89" s="109"/>
      <c r="DL89" s="109"/>
      <c r="DM89" s="109"/>
      <c r="DN89" s="109"/>
      <c r="DO89" s="109"/>
      <c r="DP89" s="112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47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12"/>
      <c r="EP89" s="109"/>
      <c r="EQ89" s="109"/>
      <c r="ER89" s="109"/>
      <c r="ES89" s="109"/>
      <c r="ET89" s="77">
        <f t="shared" si="30"/>
        <v>8</v>
      </c>
      <c r="EU89" s="13">
        <f t="shared" si="31"/>
        <v>3</v>
      </c>
      <c r="EV89" s="13">
        <f t="shared" si="32"/>
        <v>0</v>
      </c>
      <c r="EW89" s="13">
        <f t="shared" si="33"/>
        <v>0</v>
      </c>
      <c r="EX89" s="13">
        <f t="shared" si="34"/>
        <v>0</v>
      </c>
      <c r="EY89" s="13">
        <f t="shared" si="35"/>
        <v>0</v>
      </c>
      <c r="EZ89" s="13">
        <f t="shared" si="36"/>
        <v>0</v>
      </c>
      <c r="FA89" s="21">
        <f t="shared" si="37"/>
        <v>202</v>
      </c>
      <c r="FC89" s="139" t="str">
        <f t="shared" si="38"/>
        <v>x</v>
      </c>
      <c r="FD89" s="140" t="str">
        <f t="shared" si="29"/>
        <v>x</v>
      </c>
      <c r="FE89" s="51" t="str">
        <f t="shared" si="39"/>
        <v/>
      </c>
      <c r="FF89" s="51" t="str">
        <f>IF(ISBLANK(F89),IF(FE89="x",IF(AND(((EU89+(EV89-$FK$5))&gt;=$FJ$5),(EV89&gt;=$FK$5),OR(EW89&gt;=$FL$5,H89="x"),EY89),"Yes!",""),IF(AND(FE89="Yes!",FD89="x"),IF(AND(((EU89+(EV89-(#REF!+#REF!)))&gt;=$FJ$5+$FJ$4),(EV89&gt;=$FK$5+$FK$4),OR(EW89&gt;=($FL$5+$FL$4),H89="x"),EX89,EY89),"Yes!",""),IF(AND(FE89="Yes!",FD89="Yes!"),IF(AND((EU89+(EV89-($FK$5+$FK$4+$FK$3))&gt;=$FJ$5+$FJ$4+$FJ$3),(EV89&gt;=$FK$5+$FK$4+$FK$3),OR(EW89&gt;=($FL$5+$FL$4+$FL$3),H89="x"),EX89,EY89),"Yes!",""),""))),"x")</f>
        <v/>
      </c>
      <c r="FG89" s="52" t="str">
        <f t="shared" si="40"/>
        <v/>
      </c>
      <c r="FQ89" s="54"/>
      <c r="FR89" s="54"/>
    </row>
    <row r="90" spans="1:174" ht="15.5">
      <c r="A90" s="5" t="s">
        <v>165</v>
      </c>
      <c r="B90" s="35" t="s">
        <v>167</v>
      </c>
      <c r="C90" s="85"/>
      <c r="D90" s="85"/>
      <c r="E90" s="85"/>
      <c r="F90" s="85"/>
      <c r="G90" s="86"/>
      <c r="H90" s="108"/>
      <c r="I90" s="227"/>
      <c r="J90" s="108"/>
      <c r="K90" s="108"/>
      <c r="L90" s="227" t="s">
        <v>43</v>
      </c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109"/>
      <c r="AS90" s="109"/>
      <c r="AT90" s="227"/>
      <c r="AU90" s="109"/>
      <c r="AV90" s="227"/>
      <c r="AW90" s="227"/>
      <c r="AX90" s="109"/>
      <c r="AY90" s="109"/>
      <c r="AZ90" s="112"/>
      <c r="BA90" s="112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10"/>
      <c r="BO90" s="112"/>
      <c r="BP90" s="112"/>
      <c r="BQ90" s="112"/>
      <c r="BR90" s="112"/>
      <c r="BS90" s="109"/>
      <c r="BT90" s="109"/>
      <c r="BU90" s="113"/>
      <c r="BV90" s="113"/>
      <c r="BW90" s="109"/>
      <c r="BX90" s="112"/>
      <c r="BY90" s="112"/>
      <c r="BZ90" s="109"/>
      <c r="CA90" s="112"/>
      <c r="CB90" s="112"/>
      <c r="CC90" s="109"/>
      <c r="CD90" s="112"/>
      <c r="CE90" s="112"/>
      <c r="CF90" s="109"/>
      <c r="CG90" s="109"/>
      <c r="CH90" s="112"/>
      <c r="CI90" s="109"/>
      <c r="CJ90" s="109"/>
      <c r="CK90" s="109"/>
      <c r="CL90" s="109"/>
      <c r="CM90" s="109"/>
      <c r="CN90" s="112"/>
      <c r="CO90" s="112"/>
      <c r="CP90" s="109"/>
      <c r="CQ90" s="112"/>
      <c r="CR90" s="109"/>
      <c r="CS90" s="112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12"/>
      <c r="DG90" s="109"/>
      <c r="DH90" s="112"/>
      <c r="DI90" s="109"/>
      <c r="DJ90" s="109"/>
      <c r="DK90" s="109"/>
      <c r="DL90" s="109"/>
      <c r="DM90" s="109"/>
      <c r="DN90" s="109"/>
      <c r="DO90" s="109"/>
      <c r="DP90" s="112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47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12"/>
      <c r="EP90" s="109"/>
      <c r="EQ90" s="109"/>
      <c r="ER90" s="109"/>
      <c r="ES90" s="109"/>
      <c r="ET90" s="77">
        <f t="shared" si="30"/>
        <v>1</v>
      </c>
      <c r="EU90" s="13">
        <f t="shared" si="31"/>
        <v>0</v>
      </c>
      <c r="EV90" s="13">
        <f t="shared" si="32"/>
        <v>0</v>
      </c>
      <c r="EW90" s="13">
        <f t="shared" si="33"/>
        <v>0</v>
      </c>
      <c r="EX90" s="13">
        <f t="shared" si="34"/>
        <v>0</v>
      </c>
      <c r="EY90" s="13">
        <f t="shared" si="35"/>
        <v>0</v>
      </c>
      <c r="EZ90" s="13">
        <f t="shared" si="36"/>
        <v>0</v>
      </c>
      <c r="FA90" s="21">
        <f t="shared" si="37"/>
        <v>0</v>
      </c>
      <c r="FC90" s="44" t="str">
        <f t="shared" si="38"/>
        <v/>
      </c>
      <c r="FD90" s="51" t="str">
        <f t="shared" si="29"/>
        <v/>
      </c>
      <c r="FE90" s="51" t="str">
        <f t="shared" si="39"/>
        <v/>
      </c>
      <c r="FF90" s="51" t="str">
        <f>IF(ISBLANK(F90),IF(FE90="x",IF(AND(((EU90+(EV90-$FK$5))&gt;=$FJ$5),(EV90&gt;=$FK$5),OR(EW90&gt;=$FL$5,H90="x"),EY90),"Yes!",""),IF(AND(FE90="Yes!",FD90="x"),IF(AND(((EU90+(EV90-(#REF!+#REF!)))&gt;=$FJ$5+$FJ$4),(EV90&gt;=$FK$5+$FK$4),OR(EW90&gt;=($FL$5+$FL$4),H90="x"),EX90,EY90),"Yes!",""),IF(AND(FE90="Yes!",FD90="Yes!"),IF(AND((EU90+(EV90-($FK$5+$FK$4+$FK$3))&gt;=$FJ$5+$FJ$4+$FJ$3),(EV90&gt;=$FK$5+$FK$4+$FK$3),OR(EW90&gt;=($FL$5+$FL$4+$FL$3),H90="x"),EX90,EY90),"Yes!",""),""))),"x")</f>
        <v/>
      </c>
      <c r="FG90" s="52" t="str">
        <f t="shared" si="40"/>
        <v/>
      </c>
      <c r="FQ90" s="54"/>
      <c r="FR90" s="54"/>
    </row>
    <row r="91" spans="1:174" ht="15.5">
      <c r="A91" s="5" t="s">
        <v>168</v>
      </c>
      <c r="B91" s="35" t="s">
        <v>169</v>
      </c>
      <c r="C91" s="85"/>
      <c r="D91" s="85"/>
      <c r="E91" s="85"/>
      <c r="F91" s="85"/>
      <c r="G91" s="8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109"/>
      <c r="AS91" s="109"/>
      <c r="AT91" s="227"/>
      <c r="AU91" s="109"/>
      <c r="AV91" s="227"/>
      <c r="AW91" s="227"/>
      <c r="AX91" s="109"/>
      <c r="AY91" s="109"/>
      <c r="AZ91" s="112"/>
      <c r="BA91" s="112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10"/>
      <c r="BO91" s="112"/>
      <c r="BP91" s="112"/>
      <c r="BQ91" s="112"/>
      <c r="BR91" s="112"/>
      <c r="BS91" s="109"/>
      <c r="BT91" s="109"/>
      <c r="BU91" s="113"/>
      <c r="BV91" s="113"/>
      <c r="BW91" s="109"/>
      <c r="BX91" s="112"/>
      <c r="BY91" s="112"/>
      <c r="BZ91" s="109"/>
      <c r="CA91" s="112"/>
      <c r="CB91" s="112"/>
      <c r="CC91" s="109"/>
      <c r="CD91" s="112"/>
      <c r="CE91" s="112"/>
      <c r="CF91" s="109"/>
      <c r="CG91" s="109"/>
      <c r="CH91" s="112"/>
      <c r="CI91" s="109"/>
      <c r="CJ91" s="109"/>
      <c r="CK91" s="109"/>
      <c r="CL91" s="109"/>
      <c r="CM91" s="109"/>
      <c r="CN91" s="112"/>
      <c r="CO91" s="112"/>
      <c r="CP91" s="109"/>
      <c r="CQ91" s="112"/>
      <c r="CR91" s="109"/>
      <c r="CS91" s="112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12"/>
      <c r="DG91" s="109"/>
      <c r="DH91" s="112"/>
      <c r="DI91" s="109"/>
      <c r="DJ91" s="109"/>
      <c r="DK91" s="109"/>
      <c r="DL91" s="109"/>
      <c r="DM91" s="109"/>
      <c r="DN91" s="109"/>
      <c r="DO91" s="109"/>
      <c r="DP91" s="112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47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12"/>
      <c r="EP91" s="109"/>
      <c r="EQ91" s="109"/>
      <c r="ER91" s="109"/>
      <c r="ES91" s="109"/>
      <c r="ET91" s="77">
        <f t="shared" si="30"/>
        <v>0</v>
      </c>
      <c r="EU91" s="13">
        <f t="shared" si="31"/>
        <v>0</v>
      </c>
      <c r="EV91" s="13">
        <f t="shared" si="32"/>
        <v>0</v>
      </c>
      <c r="EW91" s="13">
        <f t="shared" si="33"/>
        <v>0</v>
      </c>
      <c r="EX91" s="13">
        <f t="shared" si="34"/>
        <v>0</v>
      </c>
      <c r="EY91" s="13">
        <f t="shared" si="35"/>
        <v>0</v>
      </c>
      <c r="EZ91" s="13">
        <f t="shared" si="36"/>
        <v>0</v>
      </c>
      <c r="FA91" s="21">
        <f t="shared" si="37"/>
        <v>0</v>
      </c>
      <c r="FC91" s="44" t="str">
        <f t="shared" si="38"/>
        <v/>
      </c>
      <c r="FD91" s="51" t="str">
        <f t="shared" si="29"/>
        <v/>
      </c>
      <c r="FE91" s="51" t="str">
        <f t="shared" si="39"/>
        <v/>
      </c>
      <c r="FF91" s="51" t="str">
        <f>IF(ISBLANK(F91),IF(FE91="x",IF(AND(((EU91+(EV91-$FK$5))&gt;=$FJ$5),(EV91&gt;=$FK$5),OR(EW91&gt;=$FL$5,H91="x"),EY91),"Yes!",""),IF(AND(FE91="Yes!",FD91="x"),IF(AND(((EU91+(EV91-(#REF!+$FK88)))&gt;=$FJ$5+$FJ$4),(EV91&gt;=$FK$5+$FK$4),OR(EW91&gt;=($FL$5+$FL$4),H91="x"),EX91,EY91),"Yes!",""),IF(AND(FE91="Yes!",FD91="Yes!"),IF(AND((EU91+(EV91-($FK$5+$FK$4+$FK$3))&gt;=$FJ$5+$FJ$4+$FJ$3),(EV91&gt;=$FK$5+$FK$4+$FK$3),OR(EW91&gt;=($FL$5+$FL$4+$FL$3),H91="x"),EX91,EY91),"Yes!",""),""))),"x")</f>
        <v/>
      </c>
      <c r="FG91" s="52" t="str">
        <f t="shared" si="40"/>
        <v/>
      </c>
      <c r="FQ91" s="54"/>
      <c r="FR91" s="54"/>
    </row>
    <row r="92" spans="1:174" ht="15.5">
      <c r="A92" s="5" t="s">
        <v>170</v>
      </c>
      <c r="B92" s="35" t="s">
        <v>171</v>
      </c>
      <c r="C92" s="85"/>
      <c r="D92" s="85"/>
      <c r="E92" s="85"/>
      <c r="F92" s="85"/>
      <c r="G92" s="86"/>
      <c r="H92" s="108"/>
      <c r="I92" s="227"/>
      <c r="J92" s="108"/>
      <c r="K92" s="108"/>
      <c r="L92" s="227" t="s">
        <v>43</v>
      </c>
      <c r="M92" s="227" t="s">
        <v>43</v>
      </c>
      <c r="N92" s="227"/>
      <c r="O92" s="227"/>
      <c r="P92" s="227" t="s">
        <v>43</v>
      </c>
      <c r="Q92" s="227"/>
      <c r="R92" s="227"/>
      <c r="S92" s="227"/>
      <c r="T92" s="227"/>
      <c r="U92" s="227"/>
      <c r="V92" s="227"/>
      <c r="W92" s="227"/>
      <c r="X92" s="227"/>
      <c r="Y92" s="227"/>
      <c r="Z92" s="227" t="s">
        <v>43</v>
      </c>
      <c r="AA92" s="227"/>
      <c r="AB92" s="227"/>
      <c r="AC92" s="227"/>
      <c r="AD92" s="227"/>
      <c r="AE92" s="227"/>
      <c r="AF92" s="227"/>
      <c r="AG92" s="227"/>
      <c r="AH92" s="227" t="s">
        <v>43</v>
      </c>
      <c r="AI92" s="227"/>
      <c r="AJ92" s="227"/>
      <c r="AK92" s="227"/>
      <c r="AL92" s="227"/>
      <c r="AM92" s="227"/>
      <c r="AN92" s="227"/>
      <c r="AO92" s="227" t="s">
        <v>43</v>
      </c>
      <c r="AP92" s="227"/>
      <c r="AQ92" s="227"/>
      <c r="AR92" s="109" t="s">
        <v>43</v>
      </c>
      <c r="AS92" s="109"/>
      <c r="AT92" s="227"/>
      <c r="AU92" s="109"/>
      <c r="AV92" s="227"/>
      <c r="AW92" s="227"/>
      <c r="AX92" s="109"/>
      <c r="AY92" s="109"/>
      <c r="AZ92" s="112"/>
      <c r="BA92" s="112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10"/>
      <c r="BO92" s="112"/>
      <c r="BP92" s="112"/>
      <c r="BQ92" s="112"/>
      <c r="BR92" s="112"/>
      <c r="BS92" s="109"/>
      <c r="BT92" s="109" t="s">
        <v>43</v>
      </c>
      <c r="BU92" s="113"/>
      <c r="BV92" s="113"/>
      <c r="BW92" s="109" t="s">
        <v>43</v>
      </c>
      <c r="BX92" s="112"/>
      <c r="BY92" s="112"/>
      <c r="BZ92" s="109" t="s">
        <v>43</v>
      </c>
      <c r="CA92" s="112"/>
      <c r="CB92" s="112"/>
      <c r="CC92" s="109"/>
      <c r="CD92" s="112"/>
      <c r="CE92" s="112"/>
      <c r="CF92" s="109"/>
      <c r="CG92" s="109" t="s">
        <v>43</v>
      </c>
      <c r="CH92" s="112"/>
      <c r="CI92" s="109"/>
      <c r="CJ92" s="109"/>
      <c r="CK92" s="109"/>
      <c r="CL92" s="109"/>
      <c r="CM92" s="109"/>
      <c r="CN92" s="112"/>
      <c r="CO92" s="112"/>
      <c r="CP92" s="109"/>
      <c r="CQ92" s="112"/>
      <c r="CR92" s="109"/>
      <c r="CS92" s="112"/>
      <c r="CT92" s="109"/>
      <c r="CU92" s="109"/>
      <c r="CV92" s="109"/>
      <c r="CW92" s="109"/>
      <c r="CX92" s="109" t="s">
        <v>43</v>
      </c>
      <c r="CY92" s="109"/>
      <c r="CZ92" s="109"/>
      <c r="DA92" s="109" t="s">
        <v>43</v>
      </c>
      <c r="DB92" s="109"/>
      <c r="DC92" s="109"/>
      <c r="DD92" s="109"/>
      <c r="DE92" s="109"/>
      <c r="DF92" s="112"/>
      <c r="DG92" s="109"/>
      <c r="DH92" s="112"/>
      <c r="DI92" s="109"/>
      <c r="DJ92" s="109"/>
      <c r="DK92" s="109"/>
      <c r="DL92" s="109"/>
      <c r="DM92" s="109"/>
      <c r="DN92" s="109"/>
      <c r="DO92" s="109"/>
      <c r="DP92" s="112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47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12"/>
      <c r="EP92" s="109"/>
      <c r="EQ92" s="109"/>
      <c r="ER92" s="109"/>
      <c r="ES92" s="109"/>
      <c r="ET92" s="77">
        <f t="shared" si="30"/>
        <v>16</v>
      </c>
      <c r="EU92" s="13">
        <f t="shared" si="31"/>
        <v>3</v>
      </c>
      <c r="EV92" s="13">
        <f t="shared" si="32"/>
        <v>0</v>
      </c>
      <c r="EW92" s="13">
        <f t="shared" si="33"/>
        <v>4</v>
      </c>
      <c r="EX92" s="13">
        <f t="shared" si="34"/>
        <v>0</v>
      </c>
      <c r="EY92" s="13">
        <f t="shared" si="35"/>
        <v>0</v>
      </c>
      <c r="EZ92" s="13">
        <f t="shared" si="36"/>
        <v>0</v>
      </c>
      <c r="FA92" s="21">
        <f t="shared" si="37"/>
        <v>688</v>
      </c>
      <c r="FC92" s="44" t="str">
        <f t="shared" si="38"/>
        <v/>
      </c>
      <c r="FD92" s="51" t="str">
        <f t="shared" ref="FD92:FD97" si="53">IF(ISBLANK(D92),IF(FC92="x",IF(AND((EU92+EV92)&gt;=($FJ$3+$FK$3),OR(EW92&gt;=$FL$3,H92="x")),"Yes!",""),IF(FC92="Yes!",IF(AND((EU92+EV92)&gt;=($FJ$2+$FJ$3+$FK$2+$FK$3),OR(EW92&gt;=($FL$3+$FL$2),H92="x")),"Yes!",""),"")),"x")</f>
        <v/>
      </c>
      <c r="FE92" s="51" t="str">
        <f t="shared" si="39"/>
        <v/>
      </c>
      <c r="FF92" s="51" t="str">
        <f>IF(ISBLANK(F92),IF(FE92="x",IF(AND(((EU92+(EV92-$FK$5))&gt;=$FJ$5),(EV92&gt;=$FK$5),OR(EW92&gt;=$FL$5,H92="x"),EY92),"Yes!",""),IF(AND(FE92="Yes!",FD92="x"),IF(AND(((EU92+(EV92-($FK88+$FK89)))&gt;=$FJ$5+$FJ$4),(EV92&gt;=$FK$5+$FK$4),OR(EW92&gt;=($FL$5+$FL$4),H92="x"),EX92,EY92),"Yes!",""),IF(AND(FE92="Yes!",FD92="Yes!"),IF(AND((EU92+(EV92-($FK$5+$FK$4+$FK$3))&gt;=$FJ$5+$FJ$4+$FJ$3),(EV92&gt;=$FK$5+$FK$4+$FK$3),OR(EW92&gt;=($FL$5+$FL$4+$FL$3),H92="x"),EX92,EY92),"Yes!",""),""))),"x")</f>
        <v/>
      </c>
      <c r="FG92" s="52" t="str">
        <f t="shared" si="40"/>
        <v/>
      </c>
    </row>
    <row r="93" spans="1:174" ht="15.5">
      <c r="A93" s="169" t="s">
        <v>172</v>
      </c>
      <c r="B93" s="170" t="s">
        <v>173</v>
      </c>
      <c r="C93" s="171" t="s">
        <v>43</v>
      </c>
      <c r="D93" s="171" t="s">
        <v>43</v>
      </c>
      <c r="E93" s="171" t="s">
        <v>43</v>
      </c>
      <c r="F93" s="171" t="s">
        <v>43</v>
      </c>
      <c r="G93" s="172" t="s">
        <v>43</v>
      </c>
      <c r="H93" s="108" t="s">
        <v>43</v>
      </c>
      <c r="I93" s="227"/>
      <c r="J93" s="108" t="s">
        <v>43</v>
      </c>
      <c r="K93" s="108" t="s">
        <v>43</v>
      </c>
      <c r="L93" s="227" t="s">
        <v>43</v>
      </c>
      <c r="M93" s="227" t="s">
        <v>43</v>
      </c>
      <c r="N93" s="227" t="s">
        <v>43</v>
      </c>
      <c r="O93" s="227" t="s">
        <v>43</v>
      </c>
      <c r="P93" s="227" t="s">
        <v>43</v>
      </c>
      <c r="Q93" s="227"/>
      <c r="R93" s="227"/>
      <c r="S93" s="227"/>
      <c r="T93" s="227" t="s">
        <v>43</v>
      </c>
      <c r="U93" s="227" t="s">
        <v>294</v>
      </c>
      <c r="V93" s="227" t="s">
        <v>43</v>
      </c>
      <c r="W93" s="227" t="s">
        <v>43</v>
      </c>
      <c r="X93" s="227" t="s">
        <v>43</v>
      </c>
      <c r="Y93" s="227"/>
      <c r="Z93" s="227" t="s">
        <v>43</v>
      </c>
      <c r="AA93" s="227"/>
      <c r="AB93" s="227"/>
      <c r="AC93" s="227" t="s">
        <v>43</v>
      </c>
      <c r="AD93" s="227" t="s">
        <v>43</v>
      </c>
      <c r="AE93" s="227" t="s">
        <v>43</v>
      </c>
      <c r="AF93" s="227" t="s">
        <v>43</v>
      </c>
      <c r="AG93" s="227"/>
      <c r="AH93" s="227" t="s">
        <v>43</v>
      </c>
      <c r="AI93" s="227" t="s">
        <v>43</v>
      </c>
      <c r="AJ93" s="227" t="s">
        <v>43</v>
      </c>
      <c r="AK93" s="227"/>
      <c r="AL93" s="227"/>
      <c r="AM93" s="227" t="s">
        <v>43</v>
      </c>
      <c r="AN93" s="227"/>
      <c r="AO93" s="227" t="s">
        <v>43</v>
      </c>
      <c r="AP93" s="227"/>
      <c r="AQ93" s="227"/>
      <c r="AR93" s="109" t="s">
        <v>43</v>
      </c>
      <c r="AS93" s="109"/>
      <c r="AT93" s="227"/>
      <c r="AU93" s="109"/>
      <c r="AV93" s="227"/>
      <c r="AW93" s="227"/>
      <c r="AX93" s="109"/>
      <c r="AY93" s="109" t="s">
        <v>43</v>
      </c>
      <c r="AZ93" s="112"/>
      <c r="BA93" s="112"/>
      <c r="BB93" s="109" t="s">
        <v>43</v>
      </c>
      <c r="BC93" s="109" t="s">
        <v>43</v>
      </c>
      <c r="BD93" s="109" t="s">
        <v>43</v>
      </c>
      <c r="BE93" s="109"/>
      <c r="BF93" s="109"/>
      <c r="BG93" s="109" t="s">
        <v>43</v>
      </c>
      <c r="BH93" s="109"/>
      <c r="BI93" s="109"/>
      <c r="BJ93" s="109"/>
      <c r="BK93" s="109"/>
      <c r="BL93" s="109"/>
      <c r="BM93" s="109"/>
      <c r="BN93" s="110"/>
      <c r="BO93" s="112"/>
      <c r="BP93" s="112"/>
      <c r="BQ93" s="112" t="s">
        <v>43</v>
      </c>
      <c r="BR93" s="112" t="s">
        <v>43</v>
      </c>
      <c r="BS93" s="109"/>
      <c r="BT93" s="109" t="s">
        <v>43</v>
      </c>
      <c r="BU93" s="158" t="s">
        <v>43</v>
      </c>
      <c r="BV93" s="158" t="s">
        <v>43</v>
      </c>
      <c r="BW93" s="109"/>
      <c r="BX93" s="112"/>
      <c r="BY93" s="112"/>
      <c r="BZ93" s="109"/>
      <c r="CA93" s="112"/>
      <c r="CB93" s="112"/>
      <c r="CC93" s="109" t="s">
        <v>43</v>
      </c>
      <c r="CD93" s="112" t="s">
        <v>43</v>
      </c>
      <c r="CE93" s="112"/>
      <c r="CF93" s="109"/>
      <c r="CG93" s="109" t="s">
        <v>43</v>
      </c>
      <c r="CH93" s="112"/>
      <c r="CI93" s="109"/>
      <c r="CJ93" s="109" t="s">
        <v>43</v>
      </c>
      <c r="CK93" s="109" t="s">
        <v>43</v>
      </c>
      <c r="CL93" s="109" t="s">
        <v>43</v>
      </c>
      <c r="CM93" s="109"/>
      <c r="CN93" s="112"/>
      <c r="CO93" s="112"/>
      <c r="CP93" s="109"/>
      <c r="CQ93" s="112"/>
      <c r="CR93" s="109"/>
      <c r="CS93" s="112"/>
      <c r="CT93" s="109"/>
      <c r="CU93" s="109"/>
      <c r="CV93" s="109"/>
      <c r="CW93" s="109"/>
      <c r="CX93" s="109" t="s">
        <v>43</v>
      </c>
      <c r="CY93" s="109" t="s">
        <v>43</v>
      </c>
      <c r="CZ93" s="109" t="s">
        <v>43</v>
      </c>
      <c r="DA93" s="109" t="s">
        <v>43</v>
      </c>
      <c r="DB93" s="109" t="s">
        <v>293</v>
      </c>
      <c r="DC93" s="109" t="s">
        <v>43</v>
      </c>
      <c r="DD93" s="109" t="s">
        <v>43</v>
      </c>
      <c r="DE93" s="109"/>
      <c r="DF93" s="112"/>
      <c r="DG93" s="109"/>
      <c r="DH93" s="112"/>
      <c r="DI93" s="109"/>
      <c r="DJ93" s="109"/>
      <c r="DK93" s="109"/>
      <c r="DL93" s="109"/>
      <c r="DM93" s="109"/>
      <c r="DN93" s="109"/>
      <c r="DO93" s="109"/>
      <c r="DP93" s="112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12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12"/>
      <c r="EP93" s="109"/>
      <c r="EQ93" s="109"/>
      <c r="ER93" s="109"/>
      <c r="ES93" s="109"/>
      <c r="ET93" s="77">
        <f t="shared" si="30"/>
        <v>62</v>
      </c>
      <c r="EU93" s="13">
        <f t="shared" si="31"/>
        <v>14</v>
      </c>
      <c r="EV93" s="13">
        <f t="shared" si="32"/>
        <v>2</v>
      </c>
      <c r="EW93" s="13">
        <f t="shared" si="33"/>
        <v>17</v>
      </c>
      <c r="EX93" s="13">
        <f t="shared" si="34"/>
        <v>0</v>
      </c>
      <c r="EY93" s="13">
        <f t="shared" si="35"/>
        <v>0</v>
      </c>
      <c r="EZ93" s="13">
        <f t="shared" si="36"/>
        <v>0</v>
      </c>
      <c r="FA93" s="21">
        <f t="shared" si="37"/>
        <v>4080</v>
      </c>
      <c r="FC93" s="139" t="str">
        <f t="shared" si="38"/>
        <v>x</v>
      </c>
      <c r="FD93" s="140" t="str">
        <f t="shared" si="53"/>
        <v>x</v>
      </c>
      <c r="FE93" s="140" t="str">
        <f t="shared" si="39"/>
        <v>x</v>
      </c>
      <c r="FF93" s="140" t="str">
        <f>IF(ISBLANK(F93),IF(FE93="x",IF(AND(((EU93+(EV93-$FK$5))&gt;=$FJ$5),(EV93&gt;=$FK$5),OR(EW93&gt;=$FL$5,H93="x"),EY93),"Yes!",""),IF(AND(FE93="Yes!",FD93="x"),IF(AND(((EU93+(EV93-($FK89+$FK91)))&gt;=$FJ$5+$FJ$4),(EV93&gt;=$FK$5+$FK$4),OR(EW93&gt;=($FL$5+$FL$4),H93="x"),EX93,EY93),"Yes!",""),IF(AND(FE93="Yes!",FD93="Yes!"),IF(AND((EU93+(EV93-($FK$5+$FK$4+$FK$3))&gt;=$FJ$5+$FJ$4+$FJ$3),(EV93&gt;=$FK$5+$FK$4+$FK$3),OR(EW93&gt;=($FL$5+$FL$4+$FL$3),H93="x"),EX93,EY93),"Yes!",""),""))),"x")</f>
        <v>x</v>
      </c>
      <c r="FG93" s="182" t="str">
        <f t="shared" si="40"/>
        <v>x</v>
      </c>
    </row>
    <row r="94" spans="1:174" ht="15.5">
      <c r="A94" s="5" t="s">
        <v>172</v>
      </c>
      <c r="B94" s="30" t="s">
        <v>174</v>
      </c>
      <c r="C94" s="85" t="s">
        <v>43</v>
      </c>
      <c r="D94" s="85"/>
      <c r="E94" s="85"/>
      <c r="F94" s="85"/>
      <c r="G94" s="86"/>
      <c r="H94" s="108"/>
      <c r="I94" s="227"/>
      <c r="J94" s="108"/>
      <c r="K94" s="108"/>
      <c r="L94" s="227" t="s">
        <v>43</v>
      </c>
      <c r="M94" s="227" t="s">
        <v>43</v>
      </c>
      <c r="N94" s="227"/>
      <c r="O94" s="227"/>
      <c r="P94" s="227"/>
      <c r="Q94" s="227"/>
      <c r="R94" s="227"/>
      <c r="S94" s="227"/>
      <c r="T94" s="227"/>
      <c r="U94" s="227"/>
      <c r="V94" s="227" t="s">
        <v>43</v>
      </c>
      <c r="W94" s="227" t="s">
        <v>43</v>
      </c>
      <c r="X94" s="227"/>
      <c r="Y94" s="227"/>
      <c r="Z94" s="227" t="s">
        <v>43</v>
      </c>
      <c r="AA94" s="227"/>
      <c r="AB94" s="227"/>
      <c r="AC94" s="227"/>
      <c r="AD94" s="227" t="s">
        <v>43</v>
      </c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 t="s">
        <v>43</v>
      </c>
      <c r="AP94" s="227"/>
      <c r="AQ94" s="227"/>
      <c r="AR94" s="109"/>
      <c r="AS94" s="109"/>
      <c r="AT94" s="227"/>
      <c r="AU94" s="109"/>
      <c r="AV94" s="227"/>
      <c r="AW94" s="227"/>
      <c r="AX94" s="109"/>
      <c r="AY94" s="109"/>
      <c r="AZ94" s="112"/>
      <c r="BA94" s="112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10"/>
      <c r="BO94" s="112"/>
      <c r="BP94" s="112"/>
      <c r="BQ94" s="112"/>
      <c r="BR94" s="112"/>
      <c r="BS94" s="109"/>
      <c r="BT94" s="109" t="s">
        <v>43</v>
      </c>
      <c r="BU94" s="113"/>
      <c r="BV94" s="113"/>
      <c r="BW94" s="109"/>
      <c r="BX94" s="112"/>
      <c r="BY94" s="112"/>
      <c r="BZ94" s="109"/>
      <c r="CA94" s="112"/>
      <c r="CB94" s="112"/>
      <c r="CC94" s="109"/>
      <c r="CD94" s="112"/>
      <c r="CE94" s="112"/>
      <c r="CF94" s="109"/>
      <c r="CG94" s="109"/>
      <c r="CH94" s="112"/>
      <c r="CI94" s="109"/>
      <c r="CJ94" s="109"/>
      <c r="CK94" s="109"/>
      <c r="CL94" s="109" t="s">
        <v>43</v>
      </c>
      <c r="CM94" s="109"/>
      <c r="CN94" s="112"/>
      <c r="CO94" s="112"/>
      <c r="CP94" s="109"/>
      <c r="CQ94" s="112"/>
      <c r="CR94" s="109"/>
      <c r="CS94" s="112"/>
      <c r="CT94" s="109"/>
      <c r="CU94" s="109"/>
      <c r="CV94" s="109"/>
      <c r="CW94" s="109"/>
      <c r="CX94" s="109" t="s">
        <v>43</v>
      </c>
      <c r="CY94" s="109" t="s">
        <v>43</v>
      </c>
      <c r="CZ94" s="109"/>
      <c r="DA94" s="109" t="s">
        <v>43</v>
      </c>
      <c r="DB94" s="109"/>
      <c r="DC94" s="109"/>
      <c r="DD94" s="109"/>
      <c r="DE94" s="109"/>
      <c r="DF94" s="112"/>
      <c r="DG94" s="109"/>
      <c r="DH94" s="112"/>
      <c r="DI94" s="109"/>
      <c r="DJ94" s="109"/>
      <c r="DK94" s="109"/>
      <c r="DL94" s="109"/>
      <c r="DM94" s="109"/>
      <c r="DN94" s="109"/>
      <c r="DO94" s="109"/>
      <c r="DP94" s="112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47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12"/>
      <c r="EP94" s="109"/>
      <c r="EQ94" s="109"/>
      <c r="ER94" s="109"/>
      <c r="ES94" s="109"/>
      <c r="ET94" s="77">
        <f t="shared" si="30"/>
        <v>14</v>
      </c>
      <c r="EU94" s="13">
        <f t="shared" si="31"/>
        <v>2</v>
      </c>
      <c r="EV94" s="13">
        <f t="shared" si="32"/>
        <v>0</v>
      </c>
      <c r="EW94" s="13">
        <f t="shared" si="33"/>
        <v>3</v>
      </c>
      <c r="EX94" s="13">
        <f t="shared" si="34"/>
        <v>0</v>
      </c>
      <c r="EY94" s="13">
        <f t="shared" si="35"/>
        <v>0</v>
      </c>
      <c r="EZ94" s="13">
        <f t="shared" si="36"/>
        <v>0</v>
      </c>
      <c r="FA94" s="21">
        <f t="shared" si="37"/>
        <v>272</v>
      </c>
      <c r="FC94" s="139" t="str">
        <f t="shared" si="38"/>
        <v>x</v>
      </c>
      <c r="FD94" s="51" t="str">
        <f t="shared" si="53"/>
        <v/>
      </c>
      <c r="FE94" s="51" t="str">
        <f t="shared" si="39"/>
        <v/>
      </c>
      <c r="FF94" s="51" t="str">
        <f>IF(ISBLANK(F94),IF(FE94="x",IF(AND(((EU94+(EV94-$FK$5))&gt;=$FJ$5),(EV94&gt;=$FK$5),OR(EW94&gt;=$FL$5,H94="x"),EY94),"Yes!",""),IF(AND(FE94="Yes!",FD94="x"),IF(AND(((EU94+(EV94-($FK91+$FK92)))&gt;=$FJ$5+$FJ$4),(EV94&gt;=$FK$5+$FK$4),OR(EW94&gt;=($FL$5+$FL$4),H94="x"),EX94,EY94),"Yes!",""),IF(AND(FE94="Yes!",FD94="Yes!"),IF(AND((EU94+(EV94-($FK$5+$FK$4+$FK$3))&gt;=$FJ$5+$FJ$4+$FJ$3),(EV94&gt;=$FK$5+$FK$4+$FK$3),OR(EW94&gt;=($FL$5+$FL$4+$FL$3),H94="x"),EX94,EY94),"Yes!",""),""))),"x")</f>
        <v/>
      </c>
      <c r="FG94" s="52" t="str">
        <f t="shared" si="40"/>
        <v/>
      </c>
    </row>
    <row r="95" spans="1:174" ht="15.5">
      <c r="A95" s="6" t="s">
        <v>175</v>
      </c>
      <c r="B95" s="141" t="s">
        <v>176</v>
      </c>
      <c r="C95" s="87" t="s">
        <v>43</v>
      </c>
      <c r="D95" s="87" t="s">
        <v>43</v>
      </c>
      <c r="E95" s="87"/>
      <c r="F95" s="87"/>
      <c r="G95" s="88"/>
      <c r="H95" s="108"/>
      <c r="I95" s="227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109"/>
      <c r="AS95" s="109"/>
      <c r="AT95" s="227"/>
      <c r="AU95" s="109"/>
      <c r="AV95" s="227"/>
      <c r="AW95" s="227"/>
      <c r="AX95" s="109"/>
      <c r="AY95" s="109"/>
      <c r="AZ95" s="112"/>
      <c r="BA95" s="112"/>
      <c r="BB95" s="109" t="s">
        <v>43</v>
      </c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10"/>
      <c r="BO95" s="112"/>
      <c r="BP95" s="112"/>
      <c r="BQ95" s="112"/>
      <c r="BR95" s="112"/>
      <c r="BS95" s="109"/>
      <c r="BT95" s="109"/>
      <c r="BU95" s="113"/>
      <c r="BV95" s="113"/>
      <c r="BW95" s="109" t="s">
        <v>43</v>
      </c>
      <c r="BX95" s="112"/>
      <c r="BY95" s="112"/>
      <c r="BZ95" s="109"/>
      <c r="CA95" s="112"/>
      <c r="CB95" s="112"/>
      <c r="CC95" s="109"/>
      <c r="CD95" s="112"/>
      <c r="CE95" s="112"/>
      <c r="CF95" s="109"/>
      <c r="CG95" s="109"/>
      <c r="CH95" s="112"/>
      <c r="CI95" s="109"/>
      <c r="CJ95" s="109"/>
      <c r="CK95" s="109"/>
      <c r="CL95" s="109"/>
      <c r="CM95" s="109"/>
      <c r="CN95" s="112"/>
      <c r="CO95" s="112"/>
      <c r="CP95" s="109"/>
      <c r="CQ95" s="112"/>
      <c r="CR95" s="109"/>
      <c r="CS95" s="112"/>
      <c r="CT95" s="109"/>
      <c r="CU95" s="109"/>
      <c r="CV95" s="109"/>
      <c r="CW95" s="109"/>
      <c r="CX95" s="109" t="s">
        <v>43</v>
      </c>
      <c r="CY95" s="109"/>
      <c r="CZ95" s="109"/>
      <c r="DA95" s="109"/>
      <c r="DB95" s="109"/>
      <c r="DC95" s="109"/>
      <c r="DD95" s="109"/>
      <c r="DE95" s="109"/>
      <c r="DF95" s="112"/>
      <c r="DG95" s="109"/>
      <c r="DH95" s="112"/>
      <c r="DI95" s="109"/>
      <c r="DJ95" s="109"/>
      <c r="DK95" s="109"/>
      <c r="DL95" s="109"/>
      <c r="DM95" s="109"/>
      <c r="DN95" s="109"/>
      <c r="DO95" s="109"/>
      <c r="DP95" s="112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47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12"/>
      <c r="EP95" s="109"/>
      <c r="EQ95" s="109"/>
      <c r="ER95" s="109"/>
      <c r="ES95" s="109"/>
      <c r="ET95" s="77">
        <f t="shared" si="30"/>
        <v>5</v>
      </c>
      <c r="EU95" s="13">
        <f t="shared" si="31"/>
        <v>2</v>
      </c>
      <c r="EV95" s="13">
        <f t="shared" si="32"/>
        <v>0</v>
      </c>
      <c r="EW95" s="13">
        <f t="shared" si="33"/>
        <v>1</v>
      </c>
      <c r="EX95" s="13">
        <f t="shared" si="34"/>
        <v>0</v>
      </c>
      <c r="EY95" s="13">
        <f t="shared" si="35"/>
        <v>0</v>
      </c>
      <c r="EZ95" s="13">
        <f t="shared" si="36"/>
        <v>0</v>
      </c>
      <c r="FA95" s="21">
        <f t="shared" si="37"/>
        <v>404</v>
      </c>
      <c r="FC95" s="139" t="str">
        <f t="shared" si="38"/>
        <v>x</v>
      </c>
      <c r="FD95" s="140" t="str">
        <f t="shared" si="53"/>
        <v>x</v>
      </c>
      <c r="FE95" s="51" t="str">
        <f t="shared" si="39"/>
        <v/>
      </c>
      <c r="FF95" s="51" t="str">
        <f>IF(ISBLANK(F95),IF(FE95="x",IF(AND(((EU95+(EV95-$FK$5))&gt;=$FJ$5),(EV95&gt;=$FK$5),OR(EW95&gt;=$FL$5,H95="x"),EY95),"Yes!",""),IF(AND(FE95="Yes!",FD95="x"),IF(AND(((EU95+(EV95-($FK93+$FK94)))&gt;=$FJ$5+$FJ$4),(EV95&gt;=$FK$5+$FK$4),OR(EW95&gt;=($FL$5+$FL$4),H95="x"),EX95,EY95),"Yes!",""),IF(AND(FE95="Yes!",FD95="Yes!"),IF(AND((EU95+(EV95-($FK$5+$FK$4+$FK$3))&gt;=$FJ$5+$FJ$4+$FJ$3),(EV95&gt;=$FK$5+$FK$4+$FK$3),OR(EW95&gt;=($FL$5+$FL$4+$FL$3),H95="x"),EX95,EY95),"Yes!",""),""))),"x")</f>
        <v/>
      </c>
      <c r="FG95" s="52" t="str">
        <f t="shared" si="40"/>
        <v/>
      </c>
    </row>
    <row r="96" spans="1:174" ht="15.5">
      <c r="A96" s="5" t="s">
        <v>177</v>
      </c>
      <c r="B96" s="30" t="s">
        <v>169</v>
      </c>
      <c r="C96" s="85" t="s">
        <v>43</v>
      </c>
      <c r="D96" s="85" t="s">
        <v>43</v>
      </c>
      <c r="E96" s="85"/>
      <c r="F96" s="85"/>
      <c r="G96" s="86"/>
      <c r="H96" s="108"/>
      <c r="I96" s="227"/>
      <c r="J96" s="108" t="s">
        <v>43</v>
      </c>
      <c r="K96" s="108"/>
      <c r="L96" s="227" t="s">
        <v>43</v>
      </c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 t="s">
        <v>43</v>
      </c>
      <c r="AQ96" s="227"/>
      <c r="AR96" s="109"/>
      <c r="AS96" s="109"/>
      <c r="AT96" s="227"/>
      <c r="AU96" s="109"/>
      <c r="AV96" s="227" t="s">
        <v>43</v>
      </c>
      <c r="AW96" s="227"/>
      <c r="AX96" s="109"/>
      <c r="AY96" s="109"/>
      <c r="AZ96" s="112"/>
      <c r="BA96" s="112"/>
      <c r="BB96" s="109" t="s">
        <v>43</v>
      </c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10"/>
      <c r="BO96" s="112"/>
      <c r="BP96" s="112"/>
      <c r="BQ96" s="112"/>
      <c r="BR96" s="112"/>
      <c r="BS96" s="109"/>
      <c r="BT96" s="109"/>
      <c r="BU96" s="113"/>
      <c r="BV96" s="113"/>
      <c r="BW96" s="109"/>
      <c r="BX96" s="112"/>
      <c r="BY96" s="112"/>
      <c r="BZ96" s="109"/>
      <c r="CA96" s="112"/>
      <c r="CB96" s="112"/>
      <c r="CC96" s="109"/>
      <c r="CD96" s="134"/>
      <c r="CE96" s="112"/>
      <c r="CF96" s="109"/>
      <c r="CG96" s="109"/>
      <c r="CH96" s="112"/>
      <c r="CI96" s="109"/>
      <c r="CJ96" s="109"/>
      <c r="CK96" s="109"/>
      <c r="CL96" s="109"/>
      <c r="CM96" s="109"/>
      <c r="CN96" s="109"/>
      <c r="CO96" s="112"/>
      <c r="CP96" s="109"/>
      <c r="CQ96" s="112"/>
      <c r="CR96" s="109"/>
      <c r="CS96" s="112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12"/>
      <c r="DG96" s="109"/>
      <c r="DH96" s="112"/>
      <c r="DI96" s="109"/>
      <c r="DJ96" s="109"/>
      <c r="DK96" s="109"/>
      <c r="DL96" s="109"/>
      <c r="DM96" s="109"/>
      <c r="DN96" s="109"/>
      <c r="DO96" s="109"/>
      <c r="DP96" s="112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47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12"/>
      <c r="EP96" s="109"/>
      <c r="EQ96" s="109"/>
      <c r="ER96" s="109"/>
      <c r="ES96" s="109"/>
      <c r="ET96" s="77">
        <f t="shared" si="30"/>
        <v>9</v>
      </c>
      <c r="EU96" s="13">
        <f t="shared" si="31"/>
        <v>4</v>
      </c>
      <c r="EV96" s="13">
        <f t="shared" si="32"/>
        <v>0</v>
      </c>
      <c r="EW96" s="13">
        <f t="shared" si="33"/>
        <v>0</v>
      </c>
      <c r="EX96" s="13">
        <f t="shared" si="34"/>
        <v>0</v>
      </c>
      <c r="EY96" s="13">
        <f t="shared" si="35"/>
        <v>0</v>
      </c>
      <c r="EZ96" s="13">
        <f t="shared" si="36"/>
        <v>0</v>
      </c>
      <c r="FA96" s="21">
        <f t="shared" si="37"/>
        <v>461</v>
      </c>
      <c r="FC96" s="139" t="str">
        <f t="shared" si="38"/>
        <v>x</v>
      </c>
      <c r="FD96" s="140" t="str">
        <f t="shared" si="53"/>
        <v>x</v>
      </c>
      <c r="FE96" s="51" t="str">
        <f t="shared" si="39"/>
        <v/>
      </c>
      <c r="FF96" s="51" t="str">
        <f>IF(ISBLANK(F96),IF(FE96="x",IF(AND(((EU96+(EV96-$FK$5))&gt;=$FJ$5),(EV96&gt;=$FK$5),OR(EW96&gt;=$FL$5,H96="x"),EY96),"Yes!",""),IF(AND(FE96="Yes!",FD96="x"),IF(AND(((EU96+(EV96-(#REF!+#REF!)))&gt;=$FJ$5+$FJ$4),(EV96&gt;=$FK$5+$FK$4),OR(EW96&gt;=($FL$5+$FL$4),H96="x"),EX96,EY96),"Yes!",""),IF(AND(FE96="Yes!",FD96="Yes!"),IF(AND((EU96+(EV96-($FK$5+$FK$4+$FK$3))&gt;=$FJ$5+$FJ$4+$FJ$3),(EV96&gt;=$FK$5+$FK$4+$FK$3),OR(EW96&gt;=($FL$5+$FL$4+$FL$3),H96="x"),EX96,EY96),"Yes!",""),""))),"x")</f>
        <v/>
      </c>
      <c r="FG96" s="52" t="str">
        <f t="shared" si="40"/>
        <v/>
      </c>
    </row>
    <row r="97" spans="1:163" ht="14.5">
      <c r="A97" s="9" t="s">
        <v>178</v>
      </c>
      <c r="B97" s="31" t="s">
        <v>94</v>
      </c>
      <c r="C97" s="89"/>
      <c r="D97" s="89"/>
      <c r="E97" s="89"/>
      <c r="F97" s="89"/>
      <c r="G97" s="90"/>
      <c r="H97" s="108"/>
      <c r="I97" s="227"/>
      <c r="J97" s="108" t="s">
        <v>43</v>
      </c>
      <c r="K97" s="108"/>
      <c r="L97" s="227" t="s">
        <v>43</v>
      </c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109"/>
      <c r="AS97" s="109"/>
      <c r="AT97" s="227"/>
      <c r="AU97" s="109"/>
      <c r="AV97" s="227"/>
      <c r="AW97" s="227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 t="s">
        <v>43</v>
      </c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77">
        <f t="shared" si="30"/>
        <v>4</v>
      </c>
      <c r="EU97" s="13">
        <f t="shared" si="31"/>
        <v>1</v>
      </c>
      <c r="EV97" s="13">
        <f t="shared" si="32"/>
        <v>0</v>
      </c>
      <c r="EW97" s="13">
        <f t="shared" si="33"/>
        <v>1</v>
      </c>
      <c r="EX97" s="13">
        <f t="shared" si="34"/>
        <v>0</v>
      </c>
      <c r="EY97" s="13">
        <f t="shared" si="35"/>
        <v>0</v>
      </c>
      <c r="EZ97" s="13">
        <f t="shared" si="36"/>
        <v>0</v>
      </c>
      <c r="FA97" s="21">
        <f t="shared" si="37"/>
        <v>37</v>
      </c>
      <c r="FC97" s="44" t="str">
        <f t="shared" si="38"/>
        <v/>
      </c>
      <c r="FD97" s="51" t="str">
        <f t="shared" si="53"/>
        <v/>
      </c>
      <c r="FE97" s="51" t="str">
        <f t="shared" si="39"/>
        <v/>
      </c>
      <c r="FF97" s="51" t="str">
        <f>IF(ISBLANK(F97),IF(FE97="x",IF(AND(((EU97+(EV97-$FK$5))&gt;=$FJ$5),(EV97&gt;=$FK$5),OR(EW97&gt;=$FL$5,H97="x"),EY97),"Yes!",""),IF(AND(FE97="Yes!",FD97="x"),IF(AND(((EU97+(EV97-(#REF!+#REF!)))&gt;=$FJ$5+$FJ$4),(EV97&gt;=$FK$5+$FK$4),OR(EW97&gt;=($FL$5+$FL$4),H97="x"),EX97,EY97),"Yes!",""),IF(AND(FE97="Yes!",FD97="Yes!"),IF(AND((EU97+(EV97-($FK$5+$FK$4+$FK$3))&gt;=$FJ$5+$FJ$4+$FJ$3),(EV97&gt;=$FK$5+$FK$4+$FK$3),OR(EW97&gt;=($FL$5+$FL$4+$FL$3),H97="x"),EX97,EY97),"Yes!",""),""))),"x")</f>
        <v/>
      </c>
      <c r="FG97" s="52" t="str">
        <f t="shared" si="40"/>
        <v/>
      </c>
    </row>
    <row r="98" spans="1:163" ht="15.5">
      <c r="A98" s="5"/>
      <c r="B98" s="30"/>
      <c r="C98" s="85"/>
      <c r="D98" s="85"/>
      <c r="E98" s="85"/>
      <c r="F98" s="85"/>
      <c r="G98" s="86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109"/>
      <c r="AS98" s="109"/>
      <c r="AT98" s="227"/>
      <c r="AU98" s="109"/>
      <c r="AV98" s="227"/>
      <c r="AW98" s="227"/>
      <c r="AX98" s="109"/>
      <c r="AY98" s="109"/>
      <c r="AZ98" s="112"/>
      <c r="BA98" s="112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10"/>
      <c r="BO98" s="112"/>
      <c r="BP98" s="112"/>
      <c r="BQ98" s="112"/>
      <c r="BR98" s="112"/>
      <c r="BS98" s="109"/>
      <c r="BT98" s="109"/>
      <c r="BU98" s="113"/>
      <c r="BV98" s="113"/>
      <c r="BW98" s="109"/>
      <c r="BX98" s="112"/>
      <c r="BY98" s="112"/>
      <c r="BZ98" s="109"/>
      <c r="CA98" s="112"/>
      <c r="CB98" s="112"/>
      <c r="CC98" s="109"/>
      <c r="CD98" s="112"/>
      <c r="CE98" s="112"/>
      <c r="CF98" s="109"/>
      <c r="CG98" s="109"/>
      <c r="CH98" s="112"/>
      <c r="CI98" s="109"/>
      <c r="CJ98" s="109"/>
      <c r="CK98" s="109"/>
      <c r="CL98" s="109"/>
      <c r="CM98" s="109"/>
      <c r="CN98" s="112"/>
      <c r="CO98" s="112"/>
      <c r="CP98" s="109"/>
      <c r="CQ98" s="112"/>
      <c r="CR98" s="109"/>
      <c r="CS98" s="112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12"/>
      <c r="DG98" s="109"/>
      <c r="DH98" s="112"/>
      <c r="DI98" s="109"/>
      <c r="DJ98" s="109"/>
      <c r="DK98" s="109"/>
      <c r="DL98" s="109"/>
      <c r="DM98" s="109"/>
      <c r="DN98" s="109"/>
      <c r="DO98" s="109"/>
      <c r="DP98" s="112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47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12"/>
      <c r="EP98" s="109"/>
      <c r="EQ98" s="109"/>
      <c r="ER98" s="109"/>
      <c r="ES98" s="109"/>
      <c r="ET98" s="77">
        <f t="shared" ref="ET98:ET103" si="54">SUMIF(H98:ES98,"x",$H$2:$ES$2)</f>
        <v>0</v>
      </c>
      <c r="EU98" s="13">
        <f t="shared" ref="EU98:EU103" si="55">COUNTIFS(H98:ES98,"x",H$4:ES$4,"d")</f>
        <v>0</v>
      </c>
      <c r="EV98" s="13">
        <f t="shared" ref="EV98:EV103" si="56">COUNTIFS(H98:ES98,"x",H$4:ES$4,"w")</f>
        <v>0</v>
      </c>
      <c r="EW98" s="13">
        <f t="shared" ref="EW98:EW103" si="57">COUNTIFS(H98:ES98,"x",H$4:ES$4,"v")</f>
        <v>0</v>
      </c>
      <c r="EX98" s="13">
        <f t="shared" ref="EX98:EX103" si="58">COUNTIFS(H98:ES98,"x",H$4:ES$4,"s")</f>
        <v>0</v>
      </c>
      <c r="EY98" s="13">
        <f t="shared" ref="EY98:EY103" si="59">COUNTIFS(H98:ES98,"x",H$4:ES$4,"m")</f>
        <v>0</v>
      </c>
      <c r="EZ98" s="13">
        <f t="shared" ref="EZ98:EZ103" si="60">COUNTIFS(H98:ES98,"x",H$4:ES$4,"r")</f>
        <v>0</v>
      </c>
      <c r="FA98" s="21">
        <f t="shared" ref="FA98:FA103" si="61">SUMIF(H98:ES98,"x",$H$3:$ES$3)</f>
        <v>0</v>
      </c>
      <c r="FC98" s="44" t="str">
        <f t="shared" ref="FC98:FC103" si="62">IF(ISBLANK(C98),IF(AND((EU98+EV98)&gt;=($FJ$2+$FK$2),OR(EW98&gt;=$FL$2,H98="x")),"Yes!",""),"x")</f>
        <v/>
      </c>
      <c r="FD98" s="51" t="str">
        <f t="shared" ref="FD98:FD122" si="63">IF(ISBLANK(D98),IF(FC98="x",IF(AND((EU98+EV98)&gt;=($FJ$3+$FK$3),OR(EW98&gt;=$FL$3,H98="x")),"Yes!",""),IF(FC98="Yes!",IF(AND((EU98+EV98)&gt;=($FJ$2+$FJ$3+$FK$2+$FK$3),OR(EW98&gt;=($FL$3+$FL$2),H98="x")),"Yes!",""),"")),"x")</f>
        <v/>
      </c>
      <c r="FE98" s="51" t="str">
        <f t="shared" ref="FE98:FE103" si="64">IF(ISBLANK(E98),IF(FD98="x",IF(AND((EU98+(EV98-$FK$4)&gt;=$FJ$4),(EV98&gt;=$FK$4),OR(EW98&gt;=$FL$4,H98="x"),OR(EX98,EY98)),"Yes!",""),IF(AND(FD98="Yes!",FC98="x"),IF(AND((EU98+(EV98-($FK$4+$FK$3))&gt;=$FJ$3+$FJ$4),(EV98&gt;=$FK$4),OR(EW98&gt;=($FL$3+$FL$4),H98="x"),OR(EX98,EY98)),"Yes!",""),IF(AND(FD98="Yes!",FC98="Yes!"),IF(AND((EU98+(EV98-($FK$4+$FK$3+$FK$2))&gt;=$FJ$2+$FJ$3+$FJ$4),(EV98&gt;=$FK$2+$FK$3+$FK$4),OR(EW98&gt;=($FL$2+$FL$3+$FL$4),H98="x"),OR(EX98,EY98)),"Yes!",""),""))),"x")</f>
        <v/>
      </c>
      <c r="FF98" s="51" t="str">
        <f t="shared" ref="FF98:FF129" si="65">IF(ISBLANK(F98),IF(FE98="x",IF(AND(((EU98+(EV98-$FK$5))&gt;=$FJ$5),(EV98&gt;=$FK$5),OR(EW98&gt;=$FL$5,H98="x"),EY98),"Yes!",""),IF(AND(FE98="Yes!",FD98="x"),IF(AND(((EU98+(EV98-($FK95+$FK96)))&gt;=$FJ$5+$FJ$4),(EV98&gt;=$FK$5+$FK$4),OR(EW98&gt;=($FL$5+$FL$4),H98="x"),EX98,EY98),"Yes!",""),IF(AND(FE98="Yes!",FD98="Yes!"),IF(AND((EU98+(EV98-($FK$5+$FK$4+$FK$3))&gt;=$FJ$5+$FJ$4+$FJ$3),(EV98&gt;=$FK$5+$FK$4+$FK$3),OR(EW98&gt;=($FL$5+$FL$4+$FL$3),H98="x"),EX98,EY98),"Yes!",""),""))),"x")</f>
        <v/>
      </c>
      <c r="FG98" s="52" t="str">
        <f t="shared" ref="FG98:FG103" si="66">IF(ISBLANK(G98),IF(FF98="x",IF(AND((EU98+(EV98-$FK$6)&gt;=$FJ$6),(EV98&gt;=$FK$6),OR(EW98&gt;=$FL$6,H98="x"),EZ98),"Yes!",""),IF(AND(FF98="Yes!",FE98="x"),IF(AND((EU98+(EV98-($FJ$6+$FJ$5))&gt;=$FJ$6+$FJ$5),(EV98&gt;=$FK$6+$FK$5),OR(EW98&gt;=($FL$6+$FL$5),H98="x"),EY98,EZ98),"Yes!",""),IF(AND(FF98="Yes!",FE98="Yes!"),IF(AND((EU98+(EV98-($FJ$6+$FJ$5+$FJ$4))&gt;=$FJ$6+$FJ$5+$FJ$4),(EV98&gt;=$FK$6+$FK$5+$FK$4),OR(EW98&gt;=($FL$6+$FL$5+$FL$4),H98="x"),EY98,EZ98),"Yes!",""),""))),"x")</f>
        <v/>
      </c>
    </row>
    <row r="99" spans="1:163" ht="15.5">
      <c r="A99" s="6"/>
      <c r="B99" s="141"/>
      <c r="C99" s="87"/>
      <c r="D99" s="87"/>
      <c r="E99" s="87"/>
      <c r="F99" s="87"/>
      <c r="G99" s="88"/>
      <c r="H99" s="108"/>
      <c r="I99" s="227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109"/>
      <c r="AS99" s="109"/>
      <c r="AT99" s="227"/>
      <c r="AU99" s="109"/>
      <c r="AV99" s="227"/>
      <c r="AW99" s="227"/>
      <c r="AX99" s="109"/>
      <c r="AY99" s="109"/>
      <c r="AZ99" s="112"/>
      <c r="BA99" s="112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10"/>
      <c r="BO99" s="112"/>
      <c r="BP99" s="112"/>
      <c r="BQ99" s="112"/>
      <c r="BR99" s="112"/>
      <c r="BS99" s="109"/>
      <c r="BT99" s="109"/>
      <c r="BU99" s="113"/>
      <c r="BV99" s="113"/>
      <c r="BW99" s="109"/>
      <c r="BX99" s="112"/>
      <c r="BY99" s="112"/>
      <c r="BZ99" s="109"/>
      <c r="CA99" s="112"/>
      <c r="CB99" s="112"/>
      <c r="CC99" s="109"/>
      <c r="CD99" s="112"/>
      <c r="CE99" s="112"/>
      <c r="CF99" s="109"/>
      <c r="CG99" s="109"/>
      <c r="CH99" s="112"/>
      <c r="CI99" s="109"/>
      <c r="CJ99" s="109"/>
      <c r="CK99" s="109"/>
      <c r="CL99" s="109"/>
      <c r="CM99" s="109"/>
      <c r="CN99" s="112"/>
      <c r="CO99" s="112"/>
      <c r="CP99" s="109"/>
      <c r="CQ99" s="112"/>
      <c r="CR99" s="109"/>
      <c r="CS99" s="112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12"/>
      <c r="DG99" s="109"/>
      <c r="DH99" s="153"/>
      <c r="DI99" s="109"/>
      <c r="DJ99" s="109"/>
      <c r="DK99" s="109"/>
      <c r="DL99" s="109"/>
      <c r="DM99" s="109"/>
      <c r="DN99" s="109"/>
      <c r="DO99" s="109"/>
      <c r="DP99" s="112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47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12"/>
      <c r="EP99" s="109"/>
      <c r="EQ99" s="109"/>
      <c r="ER99" s="109"/>
      <c r="ES99" s="109"/>
      <c r="ET99" s="77">
        <f t="shared" si="54"/>
        <v>0</v>
      </c>
      <c r="EU99" s="13">
        <f t="shared" si="55"/>
        <v>0</v>
      </c>
      <c r="EV99" s="13">
        <f t="shared" si="56"/>
        <v>0</v>
      </c>
      <c r="EW99" s="13">
        <f t="shared" si="57"/>
        <v>0</v>
      </c>
      <c r="EX99" s="13">
        <f t="shared" si="58"/>
        <v>0</v>
      </c>
      <c r="EY99" s="13">
        <f t="shared" si="59"/>
        <v>0</v>
      </c>
      <c r="EZ99" s="13">
        <f t="shared" si="60"/>
        <v>0</v>
      </c>
      <c r="FA99" s="21">
        <f t="shared" si="61"/>
        <v>0</v>
      </c>
      <c r="FC99" s="44" t="str">
        <f t="shared" si="62"/>
        <v/>
      </c>
      <c r="FD99" s="51" t="str">
        <f t="shared" si="63"/>
        <v/>
      </c>
      <c r="FE99" s="51" t="str">
        <f t="shared" si="64"/>
        <v/>
      </c>
      <c r="FF99" s="51" t="str">
        <f t="shared" si="65"/>
        <v/>
      </c>
      <c r="FG99" s="52" t="str">
        <f t="shared" si="66"/>
        <v/>
      </c>
    </row>
    <row r="100" spans="1:163" ht="15.5">
      <c r="A100" s="5"/>
      <c r="B100" s="30"/>
      <c r="C100" s="85"/>
      <c r="D100" s="85"/>
      <c r="E100" s="85"/>
      <c r="F100" s="85"/>
      <c r="G100" s="86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109"/>
      <c r="AS100" s="109"/>
      <c r="AT100" s="227"/>
      <c r="AU100" s="109"/>
      <c r="AV100" s="227"/>
      <c r="AW100" s="227"/>
      <c r="AX100" s="109"/>
      <c r="AY100" s="109"/>
      <c r="AZ100" s="112"/>
      <c r="BA100" s="112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10"/>
      <c r="BO100" s="112"/>
      <c r="BP100" s="112"/>
      <c r="BQ100" s="112"/>
      <c r="BR100" s="112"/>
      <c r="BS100" s="109"/>
      <c r="BT100" s="109"/>
      <c r="BU100" s="113"/>
      <c r="BV100" s="113"/>
      <c r="BW100" s="109"/>
      <c r="BX100" s="112"/>
      <c r="BY100" s="112"/>
      <c r="BZ100" s="109"/>
      <c r="CA100" s="112"/>
      <c r="CB100" s="112"/>
      <c r="CC100" s="109"/>
      <c r="CD100" s="112"/>
      <c r="CE100" s="112"/>
      <c r="CF100" s="109"/>
      <c r="CG100" s="109"/>
      <c r="CH100" s="112"/>
      <c r="CI100" s="109"/>
      <c r="CJ100" s="109"/>
      <c r="CK100" s="109"/>
      <c r="CL100" s="109"/>
      <c r="CM100" s="109"/>
      <c r="CN100" s="112"/>
      <c r="CO100" s="112"/>
      <c r="CP100" s="109"/>
      <c r="CQ100" s="112"/>
      <c r="CR100" s="109"/>
      <c r="CS100" s="112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12"/>
      <c r="DG100" s="109"/>
      <c r="DH100" s="112"/>
      <c r="DI100" s="109"/>
      <c r="DJ100" s="109"/>
      <c r="DK100" s="109"/>
      <c r="DL100" s="109"/>
      <c r="DM100" s="109"/>
      <c r="DN100" s="109"/>
      <c r="DO100" s="109"/>
      <c r="DP100" s="112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47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12"/>
      <c r="EP100" s="109"/>
      <c r="EQ100" s="109"/>
      <c r="ER100" s="109"/>
      <c r="ES100" s="109"/>
      <c r="ET100" s="77">
        <f t="shared" si="54"/>
        <v>0</v>
      </c>
      <c r="EU100" s="13">
        <f t="shared" si="55"/>
        <v>0</v>
      </c>
      <c r="EV100" s="13">
        <f t="shared" si="56"/>
        <v>0</v>
      </c>
      <c r="EW100" s="13">
        <f t="shared" si="57"/>
        <v>0</v>
      </c>
      <c r="EX100" s="13">
        <f t="shared" si="58"/>
        <v>0</v>
      </c>
      <c r="EY100" s="13">
        <f t="shared" si="59"/>
        <v>0</v>
      </c>
      <c r="EZ100" s="13">
        <f t="shared" si="60"/>
        <v>0</v>
      </c>
      <c r="FA100" s="21">
        <f t="shared" si="61"/>
        <v>0</v>
      </c>
      <c r="FC100" s="44" t="str">
        <f t="shared" si="62"/>
        <v/>
      </c>
      <c r="FD100" s="51" t="str">
        <f t="shared" si="63"/>
        <v/>
      </c>
      <c r="FE100" s="51" t="str">
        <f t="shared" si="64"/>
        <v/>
      </c>
      <c r="FF100" s="51" t="str">
        <f t="shared" si="65"/>
        <v/>
      </c>
      <c r="FG100" s="52" t="str">
        <f t="shared" si="66"/>
        <v/>
      </c>
    </row>
    <row r="101" spans="1:163" ht="15.5">
      <c r="A101" s="5"/>
      <c r="B101" s="30"/>
      <c r="C101" s="85"/>
      <c r="D101" s="85"/>
      <c r="E101" s="85"/>
      <c r="F101" s="85"/>
      <c r="G101" s="86"/>
      <c r="H101" s="108"/>
      <c r="I101" s="227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109"/>
      <c r="AS101" s="109"/>
      <c r="AT101" s="227"/>
      <c r="AU101" s="109"/>
      <c r="AV101" s="227"/>
      <c r="AW101" s="227"/>
      <c r="AX101" s="109"/>
      <c r="AY101" s="109"/>
      <c r="AZ101" s="112"/>
      <c r="BA101" s="112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10"/>
      <c r="BO101" s="112"/>
      <c r="BP101" s="112"/>
      <c r="BQ101" s="112"/>
      <c r="BR101" s="112"/>
      <c r="BS101" s="109"/>
      <c r="BT101" s="109"/>
      <c r="BU101" s="113"/>
      <c r="BV101" s="113"/>
      <c r="BW101" s="109"/>
      <c r="BX101" s="112"/>
      <c r="BY101" s="112"/>
      <c r="BZ101" s="109"/>
      <c r="CA101" s="112"/>
      <c r="CB101" s="112"/>
      <c r="CC101" s="109"/>
      <c r="CD101" s="112"/>
      <c r="CE101" s="112"/>
      <c r="CF101" s="109"/>
      <c r="CG101" s="109"/>
      <c r="CH101" s="112"/>
      <c r="CI101" s="109"/>
      <c r="CJ101" s="109"/>
      <c r="CK101" s="109"/>
      <c r="CL101" s="109"/>
      <c r="CM101" s="109"/>
      <c r="CN101" s="112"/>
      <c r="CO101" s="112"/>
      <c r="CP101" s="109"/>
      <c r="CQ101" s="112"/>
      <c r="CR101" s="109"/>
      <c r="CS101" s="112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12"/>
      <c r="DG101" s="109"/>
      <c r="DH101" s="112"/>
      <c r="DI101" s="109"/>
      <c r="DJ101" s="109"/>
      <c r="DK101" s="109"/>
      <c r="DL101" s="109"/>
      <c r="DM101" s="109"/>
      <c r="DN101" s="109"/>
      <c r="DO101" s="109"/>
      <c r="DP101" s="112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47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12"/>
      <c r="EP101" s="109"/>
      <c r="EQ101" s="109"/>
      <c r="ER101" s="109"/>
      <c r="ES101" s="109"/>
      <c r="ET101" s="77">
        <f t="shared" si="54"/>
        <v>0</v>
      </c>
      <c r="EU101" s="13">
        <f t="shared" si="55"/>
        <v>0</v>
      </c>
      <c r="EV101" s="13">
        <f t="shared" si="56"/>
        <v>0</v>
      </c>
      <c r="EW101" s="13">
        <f t="shared" si="57"/>
        <v>0</v>
      </c>
      <c r="EX101" s="13">
        <f t="shared" si="58"/>
        <v>0</v>
      </c>
      <c r="EY101" s="13">
        <f t="shared" si="59"/>
        <v>0</v>
      </c>
      <c r="EZ101" s="13">
        <f t="shared" si="60"/>
        <v>0</v>
      </c>
      <c r="FA101" s="21">
        <f t="shared" si="61"/>
        <v>0</v>
      </c>
      <c r="FC101" s="44" t="str">
        <f t="shared" si="62"/>
        <v/>
      </c>
      <c r="FD101" s="51" t="str">
        <f t="shared" si="63"/>
        <v/>
      </c>
      <c r="FE101" s="51" t="str">
        <f t="shared" si="64"/>
        <v/>
      </c>
      <c r="FF101" s="51" t="str">
        <f t="shared" si="65"/>
        <v/>
      </c>
      <c r="FG101" s="52" t="str">
        <f t="shared" si="66"/>
        <v/>
      </c>
    </row>
    <row r="102" spans="1:163" ht="15.5">
      <c r="A102" s="5"/>
      <c r="B102" s="30"/>
      <c r="C102" s="85"/>
      <c r="D102" s="85"/>
      <c r="E102" s="85"/>
      <c r="F102" s="85"/>
      <c r="G102" s="86"/>
      <c r="H102" s="108"/>
      <c r="I102" s="227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109"/>
      <c r="AS102" s="109"/>
      <c r="AT102" s="227"/>
      <c r="AU102" s="109"/>
      <c r="AV102" s="227"/>
      <c r="AW102" s="227"/>
      <c r="AX102" s="109"/>
      <c r="AY102" s="109"/>
      <c r="AZ102" s="112"/>
      <c r="BA102" s="112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10"/>
      <c r="BO102" s="112"/>
      <c r="BP102" s="112"/>
      <c r="BQ102" s="112"/>
      <c r="BR102" s="112"/>
      <c r="BS102" s="109"/>
      <c r="BT102" s="109"/>
      <c r="BU102" s="113"/>
      <c r="BV102" s="113"/>
      <c r="BW102" s="109"/>
      <c r="BX102" s="112"/>
      <c r="BY102" s="112"/>
      <c r="BZ102" s="109"/>
      <c r="CA102" s="112"/>
      <c r="CB102" s="112"/>
      <c r="CC102" s="109"/>
      <c r="CD102" s="112"/>
      <c r="CE102" s="112"/>
      <c r="CF102" s="109"/>
      <c r="CG102" s="109"/>
      <c r="CH102" s="112"/>
      <c r="CI102" s="109"/>
      <c r="CJ102" s="109"/>
      <c r="CK102" s="109"/>
      <c r="CL102" s="109"/>
      <c r="CM102" s="109"/>
      <c r="CN102" s="112"/>
      <c r="CO102" s="112"/>
      <c r="CP102" s="109"/>
      <c r="CQ102" s="112"/>
      <c r="CR102" s="109"/>
      <c r="CS102" s="112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12"/>
      <c r="DG102" s="109"/>
      <c r="DH102" s="112"/>
      <c r="DI102" s="109"/>
      <c r="DJ102" s="109"/>
      <c r="DK102" s="109"/>
      <c r="DL102" s="109"/>
      <c r="DM102" s="109"/>
      <c r="DN102" s="109"/>
      <c r="DO102" s="109"/>
      <c r="DP102" s="112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47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12"/>
      <c r="EP102" s="109"/>
      <c r="EQ102" s="109"/>
      <c r="ER102" s="109"/>
      <c r="ES102" s="109"/>
      <c r="ET102" s="77">
        <f t="shared" si="54"/>
        <v>0</v>
      </c>
      <c r="EU102" s="13">
        <f t="shared" si="55"/>
        <v>0</v>
      </c>
      <c r="EV102" s="13">
        <f t="shared" si="56"/>
        <v>0</v>
      </c>
      <c r="EW102" s="13">
        <f t="shared" si="57"/>
        <v>0</v>
      </c>
      <c r="EX102" s="13">
        <f t="shared" si="58"/>
        <v>0</v>
      </c>
      <c r="EY102" s="13">
        <f t="shared" si="59"/>
        <v>0</v>
      </c>
      <c r="EZ102" s="13">
        <f t="shared" si="60"/>
        <v>0</v>
      </c>
      <c r="FA102" s="21">
        <f t="shared" si="61"/>
        <v>0</v>
      </c>
      <c r="FC102" s="44" t="str">
        <f t="shared" si="62"/>
        <v/>
      </c>
      <c r="FD102" s="51" t="str">
        <f t="shared" si="63"/>
        <v/>
      </c>
      <c r="FE102" s="51" t="str">
        <f t="shared" si="64"/>
        <v/>
      </c>
      <c r="FF102" s="51" t="str">
        <f t="shared" si="65"/>
        <v/>
      </c>
      <c r="FG102" s="52" t="str">
        <f t="shared" si="66"/>
        <v/>
      </c>
    </row>
    <row r="103" spans="1:163" ht="15.5">
      <c r="A103" s="6"/>
      <c r="B103" s="141"/>
      <c r="C103" s="87"/>
      <c r="D103" s="87"/>
      <c r="E103" s="87"/>
      <c r="F103" s="87"/>
      <c r="G103" s="88"/>
      <c r="H103" s="108"/>
      <c r="I103" s="227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109"/>
      <c r="AS103" s="109"/>
      <c r="AT103" s="227"/>
      <c r="AU103" s="109"/>
      <c r="AV103" s="227"/>
      <c r="AW103" s="227"/>
      <c r="AX103" s="109"/>
      <c r="AY103" s="109"/>
      <c r="AZ103" s="112"/>
      <c r="BA103" s="112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10"/>
      <c r="BO103" s="112"/>
      <c r="BP103" s="112"/>
      <c r="BQ103" s="112"/>
      <c r="BR103" s="112"/>
      <c r="BS103" s="109"/>
      <c r="BT103" s="109"/>
      <c r="BU103" s="113"/>
      <c r="BV103" s="113"/>
      <c r="BW103" s="109"/>
      <c r="BX103" s="112"/>
      <c r="BY103" s="112"/>
      <c r="BZ103" s="109"/>
      <c r="CA103" s="112"/>
      <c r="CB103" s="112"/>
      <c r="CC103" s="109"/>
      <c r="CD103" s="112"/>
      <c r="CE103" s="112"/>
      <c r="CF103" s="109"/>
      <c r="CG103" s="109"/>
      <c r="CH103" s="112"/>
      <c r="CI103" s="109"/>
      <c r="CJ103" s="109"/>
      <c r="CK103" s="109"/>
      <c r="CL103" s="109"/>
      <c r="CM103" s="109"/>
      <c r="CN103" s="112"/>
      <c r="CO103" s="112"/>
      <c r="CP103" s="109"/>
      <c r="CQ103" s="112"/>
      <c r="CR103" s="109"/>
      <c r="CS103" s="112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12"/>
      <c r="DG103" s="109"/>
      <c r="DH103" s="112"/>
      <c r="DI103" s="109"/>
      <c r="DJ103" s="109"/>
      <c r="DK103" s="109"/>
      <c r="DL103" s="109"/>
      <c r="DM103" s="109"/>
      <c r="DN103" s="109"/>
      <c r="DO103" s="109"/>
      <c r="DP103" s="112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47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12"/>
      <c r="EP103" s="109"/>
      <c r="EQ103" s="109"/>
      <c r="ER103" s="109"/>
      <c r="ES103" s="109"/>
      <c r="ET103" s="77">
        <f t="shared" si="54"/>
        <v>0</v>
      </c>
      <c r="EU103" s="13">
        <f t="shared" si="55"/>
        <v>0</v>
      </c>
      <c r="EV103" s="13">
        <f t="shared" si="56"/>
        <v>0</v>
      </c>
      <c r="EW103" s="13">
        <f t="shared" si="57"/>
        <v>0</v>
      </c>
      <c r="EX103" s="13">
        <f t="shared" si="58"/>
        <v>0</v>
      </c>
      <c r="EY103" s="13">
        <f t="shared" si="59"/>
        <v>0</v>
      </c>
      <c r="EZ103" s="13">
        <f t="shared" si="60"/>
        <v>0</v>
      </c>
      <c r="FA103" s="21">
        <f t="shared" si="61"/>
        <v>0</v>
      </c>
      <c r="FC103" s="44" t="str">
        <f t="shared" si="62"/>
        <v/>
      </c>
      <c r="FD103" s="51" t="str">
        <f t="shared" si="63"/>
        <v/>
      </c>
      <c r="FE103" s="51" t="str">
        <f t="shared" si="64"/>
        <v/>
      </c>
      <c r="FF103" s="51" t="str">
        <f t="shared" si="65"/>
        <v/>
      </c>
      <c r="FG103" s="52" t="str">
        <f t="shared" si="66"/>
        <v/>
      </c>
    </row>
    <row r="104" spans="1:163" ht="15.5">
      <c r="A104" s="6"/>
      <c r="B104" s="141"/>
      <c r="C104" s="87"/>
      <c r="D104" s="87"/>
      <c r="E104" s="87"/>
      <c r="F104" s="87"/>
      <c r="G104" s="88"/>
      <c r="H104" s="108"/>
      <c r="I104" s="227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109"/>
      <c r="AS104" s="109"/>
      <c r="AT104" s="227"/>
      <c r="AU104" s="109"/>
      <c r="AV104" s="227"/>
      <c r="AW104" s="227"/>
      <c r="AX104" s="109"/>
      <c r="AY104" s="109"/>
      <c r="AZ104" s="112"/>
      <c r="BA104" s="112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10"/>
      <c r="BO104" s="112"/>
      <c r="BP104" s="112"/>
      <c r="BQ104" s="112"/>
      <c r="BR104" s="112"/>
      <c r="BS104" s="109"/>
      <c r="BT104" s="109"/>
      <c r="BU104" s="113"/>
      <c r="BV104" s="113"/>
      <c r="BW104" s="109"/>
      <c r="BX104" s="112"/>
      <c r="BY104" s="112"/>
      <c r="BZ104" s="109"/>
      <c r="CA104" s="112"/>
      <c r="CB104" s="112"/>
      <c r="CC104" s="109"/>
      <c r="CD104" s="112"/>
      <c r="CE104" s="112"/>
      <c r="CF104" s="109"/>
      <c r="CG104" s="109"/>
      <c r="CH104" s="112"/>
      <c r="CI104" s="109"/>
      <c r="CJ104" s="109"/>
      <c r="CK104" s="109"/>
      <c r="CL104" s="109"/>
      <c r="CM104" s="109"/>
      <c r="CN104" s="112"/>
      <c r="CO104" s="112"/>
      <c r="CP104" s="109"/>
      <c r="CQ104" s="112"/>
      <c r="CR104" s="109"/>
      <c r="CS104" s="112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12"/>
      <c r="DG104" s="109"/>
      <c r="DH104" s="112"/>
      <c r="DI104" s="109"/>
      <c r="DJ104" s="109"/>
      <c r="DK104" s="109"/>
      <c r="DL104" s="109"/>
      <c r="DM104" s="109"/>
      <c r="DN104" s="109"/>
      <c r="DO104" s="109"/>
      <c r="DP104" s="112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47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12"/>
      <c r="EP104" s="109"/>
      <c r="EQ104" s="109"/>
      <c r="ER104" s="109"/>
      <c r="ES104" s="109"/>
      <c r="ET104" s="77">
        <f t="shared" ref="ET104:ET135" si="67">SUMIF(H104:ES104,"x",$H$2:$ES$2)</f>
        <v>0</v>
      </c>
      <c r="EU104" s="13">
        <f t="shared" ref="EU104:EU135" si="68">COUNTIFS(H104:ES104,"x",H$4:ES$4,"d")</f>
        <v>0</v>
      </c>
      <c r="EV104" s="13">
        <f t="shared" ref="EV104:EV135" si="69">COUNTIFS(H104:ES104,"x",H$4:ES$4,"w")</f>
        <v>0</v>
      </c>
      <c r="EW104" s="13">
        <f t="shared" ref="EW104:EW135" si="70">COUNTIFS(H104:ES104,"x",H$4:ES$4,"v")</f>
        <v>0</v>
      </c>
      <c r="EX104" s="13">
        <f t="shared" ref="EX104:EX135" si="71">COUNTIFS(H104:ES104,"x",H$4:ES$4,"s")</f>
        <v>0</v>
      </c>
      <c r="EY104" s="13">
        <f t="shared" ref="EY104:EY135" si="72">COUNTIFS(H104:ES104,"x",H$4:ES$4,"m")</f>
        <v>0</v>
      </c>
      <c r="EZ104" s="13">
        <f t="shared" ref="EZ104:EZ135" si="73">COUNTIFS(H104:ES104,"x",H$4:ES$4,"r")</f>
        <v>0</v>
      </c>
      <c r="FA104" s="21">
        <f t="shared" ref="FA104:FA135" si="74">SUMIF(H104:ES104,"x",$H$3:$ES$3)</f>
        <v>0</v>
      </c>
      <c r="FC104" s="44" t="str">
        <f t="shared" ref="FC104:FC135" si="75">IF(ISBLANK(C104),IF(AND((EU104+EV104)&gt;=($FJ$2+$FK$2),OR(EW104&gt;=$FL$2,H104="x")),"Yes!",""),"x")</f>
        <v/>
      </c>
      <c r="FD104" s="51" t="str">
        <f t="shared" si="63"/>
        <v/>
      </c>
      <c r="FE104" s="51" t="str">
        <f t="shared" ref="FE104:FE135" si="76">IF(ISBLANK(E104),IF(FD104="x",IF(AND((EU104+(EV104-$FK$4)&gt;=$FJ$4),(EV104&gt;=$FK$4),OR(EW104&gt;=$FL$4,H104="x"),OR(EX104,EY104)),"Yes!",""),IF(AND(FD104="Yes!",FC104="x"),IF(AND((EU104+(EV104-($FK$4+$FK$3))&gt;=$FJ$3+$FJ$4),(EV104&gt;=$FK$4),OR(EW104&gt;=($FL$3+$FL$4),H104="x"),OR(EX104,EY104)),"Yes!",""),IF(AND(FD104="Yes!",FC104="Yes!"),IF(AND((EU104+(EV104-($FK$4+$FK$3+$FK$2))&gt;=$FJ$2+$FJ$3+$FJ$4),(EV104&gt;=$FK$2+$FK$3+$FK$4),OR(EW104&gt;=($FL$2+$FL$3+$FL$4),H104="x"),OR(EX104,EY104)),"Yes!",""),""))),"x")</f>
        <v/>
      </c>
      <c r="FF104" s="51" t="str">
        <f t="shared" si="65"/>
        <v/>
      </c>
      <c r="FG104" s="52" t="str">
        <f t="shared" ref="FG104:FG135" si="77">IF(ISBLANK(G104),IF(FF104="x",IF(AND((EU104+(EV104-$FK$6)&gt;=$FJ$6),(EV104&gt;=$FK$6),OR(EW104&gt;=$FL$6,H104="x"),EZ104),"Yes!",""),IF(AND(FF104="Yes!",FE104="x"),IF(AND((EU104+(EV104-($FJ$6+$FJ$5))&gt;=$FJ$6+$FJ$5),(EV104&gt;=$FK$6+$FK$5),OR(EW104&gt;=($FL$6+$FL$5),H104="x"),EY104,EZ104),"Yes!",""),IF(AND(FF104="Yes!",FE104="Yes!"),IF(AND((EU104+(EV104-($FJ$6+$FJ$5+$FJ$4))&gt;=$FJ$6+$FJ$5+$FJ$4),(EV104&gt;=$FK$6+$FK$5+$FK$4),OR(EW104&gt;=($FL$6+$FL$5+$FL$4),H104="x"),EY104,EZ104),"Yes!",""),""))),"x")</f>
        <v/>
      </c>
    </row>
    <row r="105" spans="1:163" ht="15.5">
      <c r="A105" s="6"/>
      <c r="B105" s="141"/>
      <c r="C105" s="87"/>
      <c r="D105" s="87"/>
      <c r="E105" s="87"/>
      <c r="F105" s="87"/>
      <c r="G105" s="88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109"/>
      <c r="AS105" s="109"/>
      <c r="AT105" s="227"/>
      <c r="AU105" s="109"/>
      <c r="AV105" s="227"/>
      <c r="AW105" s="227"/>
      <c r="AX105" s="109"/>
      <c r="AY105" s="109"/>
      <c r="AZ105" s="112"/>
      <c r="BA105" s="112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10"/>
      <c r="BO105" s="112"/>
      <c r="BP105" s="112"/>
      <c r="BQ105" s="112"/>
      <c r="BR105" s="112"/>
      <c r="BS105" s="109"/>
      <c r="BT105" s="109"/>
      <c r="BU105" s="113"/>
      <c r="BV105" s="113"/>
      <c r="BW105" s="109"/>
      <c r="BX105" s="112"/>
      <c r="BY105" s="112"/>
      <c r="BZ105" s="109"/>
      <c r="CA105" s="112"/>
      <c r="CB105" s="112"/>
      <c r="CC105" s="109"/>
      <c r="CD105" s="112"/>
      <c r="CE105" s="112"/>
      <c r="CF105" s="109"/>
      <c r="CG105" s="109"/>
      <c r="CH105" s="112"/>
      <c r="CI105" s="109"/>
      <c r="CJ105" s="109"/>
      <c r="CK105" s="109"/>
      <c r="CL105" s="109"/>
      <c r="CM105" s="109"/>
      <c r="CN105" s="112"/>
      <c r="CO105" s="112"/>
      <c r="CP105" s="109"/>
      <c r="CQ105" s="112"/>
      <c r="CR105" s="109"/>
      <c r="CS105" s="112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12"/>
      <c r="DG105" s="109"/>
      <c r="DH105" s="112"/>
      <c r="DI105" s="109"/>
      <c r="DJ105" s="109"/>
      <c r="DK105" s="109"/>
      <c r="DL105" s="109"/>
      <c r="DM105" s="109"/>
      <c r="DN105" s="109"/>
      <c r="DO105" s="109"/>
      <c r="DP105" s="112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47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12"/>
      <c r="EP105" s="109"/>
      <c r="EQ105" s="109"/>
      <c r="ER105" s="109"/>
      <c r="ES105" s="109"/>
      <c r="ET105" s="77">
        <f t="shared" si="67"/>
        <v>0</v>
      </c>
      <c r="EU105" s="13">
        <f t="shared" si="68"/>
        <v>0</v>
      </c>
      <c r="EV105" s="13">
        <f t="shared" si="69"/>
        <v>0</v>
      </c>
      <c r="EW105" s="13">
        <f t="shared" si="70"/>
        <v>0</v>
      </c>
      <c r="EX105" s="13">
        <f t="shared" si="71"/>
        <v>0</v>
      </c>
      <c r="EY105" s="13">
        <f t="shared" si="72"/>
        <v>0</v>
      </c>
      <c r="EZ105" s="13">
        <f t="shared" si="73"/>
        <v>0</v>
      </c>
      <c r="FA105" s="21">
        <f t="shared" si="74"/>
        <v>0</v>
      </c>
      <c r="FC105" s="44" t="str">
        <f t="shared" si="75"/>
        <v/>
      </c>
      <c r="FD105" s="51" t="str">
        <f t="shared" si="63"/>
        <v/>
      </c>
      <c r="FE105" s="51" t="str">
        <f t="shared" si="76"/>
        <v/>
      </c>
      <c r="FF105" s="51" t="str">
        <f t="shared" si="65"/>
        <v/>
      </c>
      <c r="FG105" s="52" t="str">
        <f t="shared" si="77"/>
        <v/>
      </c>
    </row>
    <row r="106" spans="1:163" ht="15.5">
      <c r="A106" s="6"/>
      <c r="B106" s="141"/>
      <c r="C106" s="87"/>
      <c r="D106" s="87"/>
      <c r="E106" s="87"/>
      <c r="F106" s="87"/>
      <c r="G106" s="88"/>
      <c r="H106" s="108"/>
      <c r="I106" s="227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109"/>
      <c r="AS106" s="109"/>
      <c r="AT106" s="227"/>
      <c r="AU106" s="109"/>
      <c r="AV106" s="227"/>
      <c r="AW106" s="227"/>
      <c r="AX106" s="109"/>
      <c r="AY106" s="109"/>
      <c r="AZ106" s="112"/>
      <c r="BA106" s="112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10"/>
      <c r="BO106" s="112"/>
      <c r="BP106" s="112"/>
      <c r="BQ106" s="112"/>
      <c r="BR106" s="112"/>
      <c r="BS106" s="109"/>
      <c r="BT106" s="109"/>
      <c r="BU106" s="113"/>
      <c r="BV106" s="113"/>
      <c r="BW106" s="109"/>
      <c r="BX106" s="112"/>
      <c r="BY106" s="112"/>
      <c r="BZ106" s="109"/>
      <c r="CA106" s="112"/>
      <c r="CB106" s="112"/>
      <c r="CC106" s="109"/>
      <c r="CD106" s="112"/>
      <c r="CE106" s="112"/>
      <c r="CF106" s="109"/>
      <c r="CG106" s="109"/>
      <c r="CH106" s="112"/>
      <c r="CI106" s="109"/>
      <c r="CJ106" s="109"/>
      <c r="CK106" s="109"/>
      <c r="CL106" s="109"/>
      <c r="CM106" s="109"/>
      <c r="CN106" s="112"/>
      <c r="CO106" s="112"/>
      <c r="CP106" s="109"/>
      <c r="CQ106" s="112"/>
      <c r="CR106" s="109"/>
      <c r="CS106" s="112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12"/>
      <c r="DG106" s="109"/>
      <c r="DH106" s="112"/>
      <c r="DI106" s="109"/>
      <c r="DJ106" s="109"/>
      <c r="DK106" s="109"/>
      <c r="DL106" s="109"/>
      <c r="DM106" s="109"/>
      <c r="DN106" s="109"/>
      <c r="DO106" s="109"/>
      <c r="DP106" s="112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47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12"/>
      <c r="EP106" s="109"/>
      <c r="EQ106" s="109"/>
      <c r="ER106" s="109"/>
      <c r="ES106" s="109"/>
      <c r="ET106" s="77">
        <f t="shared" si="67"/>
        <v>0</v>
      </c>
      <c r="EU106" s="13">
        <f t="shared" si="68"/>
        <v>0</v>
      </c>
      <c r="EV106" s="13">
        <f t="shared" si="69"/>
        <v>0</v>
      </c>
      <c r="EW106" s="13">
        <f t="shared" si="70"/>
        <v>0</v>
      </c>
      <c r="EX106" s="13">
        <f t="shared" si="71"/>
        <v>0</v>
      </c>
      <c r="EY106" s="13">
        <f t="shared" si="72"/>
        <v>0</v>
      </c>
      <c r="EZ106" s="13">
        <f t="shared" si="73"/>
        <v>0</v>
      </c>
      <c r="FA106" s="21">
        <f t="shared" si="74"/>
        <v>0</v>
      </c>
      <c r="FC106" s="44" t="str">
        <f t="shared" si="75"/>
        <v/>
      </c>
      <c r="FD106" s="51" t="str">
        <f t="shared" si="63"/>
        <v/>
      </c>
      <c r="FE106" s="51" t="str">
        <f t="shared" si="76"/>
        <v/>
      </c>
      <c r="FF106" s="51" t="str">
        <f t="shared" si="65"/>
        <v/>
      </c>
      <c r="FG106" s="52" t="str">
        <f t="shared" si="77"/>
        <v/>
      </c>
    </row>
    <row r="107" spans="1:163" ht="15.5">
      <c r="A107" s="5"/>
      <c r="B107" s="30"/>
      <c r="C107" s="85"/>
      <c r="D107" s="85"/>
      <c r="E107" s="85"/>
      <c r="F107" s="85"/>
      <c r="G107" s="86"/>
      <c r="H107" s="108"/>
      <c r="I107" s="227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109"/>
      <c r="AS107" s="109"/>
      <c r="AT107" s="227"/>
      <c r="AU107" s="109"/>
      <c r="AV107" s="227"/>
      <c r="AW107" s="227"/>
      <c r="AX107" s="109"/>
      <c r="AY107" s="109"/>
      <c r="AZ107" s="112"/>
      <c r="BA107" s="112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10"/>
      <c r="BO107" s="112"/>
      <c r="BP107" s="112"/>
      <c r="BQ107" s="112"/>
      <c r="BR107" s="112"/>
      <c r="BS107" s="109"/>
      <c r="BT107" s="109"/>
      <c r="BU107" s="113"/>
      <c r="BV107" s="113"/>
      <c r="BW107" s="109"/>
      <c r="BX107" s="112"/>
      <c r="BY107" s="112"/>
      <c r="BZ107" s="109"/>
      <c r="CA107" s="112"/>
      <c r="CB107" s="112"/>
      <c r="CC107" s="109"/>
      <c r="CD107" s="112"/>
      <c r="CE107" s="112"/>
      <c r="CF107" s="109"/>
      <c r="CG107" s="109"/>
      <c r="CH107" s="112"/>
      <c r="CI107" s="109"/>
      <c r="CJ107" s="109"/>
      <c r="CK107" s="109"/>
      <c r="CL107" s="109"/>
      <c r="CM107" s="109"/>
      <c r="CN107" s="134"/>
      <c r="CO107" s="112"/>
      <c r="CP107" s="109"/>
      <c r="CQ107" s="112"/>
      <c r="CR107" s="109"/>
      <c r="CS107" s="112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12"/>
      <c r="DG107" s="109"/>
      <c r="DH107" s="112"/>
      <c r="DI107" s="109"/>
      <c r="DJ107" s="109"/>
      <c r="DK107" s="109"/>
      <c r="DL107" s="109"/>
      <c r="DM107" s="109"/>
      <c r="DN107" s="109"/>
      <c r="DO107" s="109"/>
      <c r="DP107" s="112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47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12"/>
      <c r="EP107" s="109"/>
      <c r="EQ107" s="109"/>
      <c r="ER107" s="109"/>
      <c r="ES107" s="109"/>
      <c r="ET107" s="77">
        <f t="shared" si="67"/>
        <v>0</v>
      </c>
      <c r="EU107" s="13">
        <f t="shared" si="68"/>
        <v>0</v>
      </c>
      <c r="EV107" s="13">
        <f t="shared" si="69"/>
        <v>0</v>
      </c>
      <c r="EW107" s="13">
        <f t="shared" si="70"/>
        <v>0</v>
      </c>
      <c r="EX107" s="13">
        <f t="shared" si="71"/>
        <v>0</v>
      </c>
      <c r="EY107" s="13">
        <f t="shared" si="72"/>
        <v>0</v>
      </c>
      <c r="EZ107" s="13">
        <f t="shared" si="73"/>
        <v>0</v>
      </c>
      <c r="FA107" s="21">
        <f t="shared" si="74"/>
        <v>0</v>
      </c>
      <c r="FC107" s="44" t="str">
        <f t="shared" si="75"/>
        <v/>
      </c>
      <c r="FD107" s="51" t="str">
        <f t="shared" si="63"/>
        <v/>
      </c>
      <c r="FE107" s="51" t="str">
        <f t="shared" si="76"/>
        <v/>
      </c>
      <c r="FF107" s="51" t="str">
        <f t="shared" si="65"/>
        <v/>
      </c>
      <c r="FG107" s="52" t="str">
        <f t="shared" si="77"/>
        <v/>
      </c>
    </row>
    <row r="108" spans="1:163" ht="15.5">
      <c r="A108" s="8"/>
      <c r="B108" s="132"/>
      <c r="C108" s="93"/>
      <c r="D108" s="93"/>
      <c r="E108" s="93"/>
      <c r="F108" s="93"/>
      <c r="G108" s="94"/>
      <c r="H108" s="108"/>
      <c r="I108" s="227"/>
      <c r="J108" s="108"/>
      <c r="K108" s="108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109"/>
      <c r="AS108" s="109"/>
      <c r="AT108" s="227"/>
      <c r="AU108" s="109"/>
      <c r="AV108" s="227"/>
      <c r="AW108" s="227"/>
      <c r="AX108" s="109"/>
      <c r="AY108" s="109"/>
      <c r="AZ108" s="112"/>
      <c r="BA108" s="112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10"/>
      <c r="BO108" s="112"/>
      <c r="BP108" s="112"/>
      <c r="BQ108" s="112"/>
      <c r="BR108" s="112"/>
      <c r="BS108" s="109"/>
      <c r="BT108" s="109"/>
      <c r="BU108" s="113"/>
      <c r="BV108" s="113"/>
      <c r="BW108" s="109"/>
      <c r="BX108" s="112"/>
      <c r="BY108" s="112"/>
      <c r="BZ108" s="109"/>
      <c r="CA108" s="112"/>
      <c r="CB108" s="112"/>
      <c r="CC108" s="109"/>
      <c r="CD108" s="134"/>
      <c r="CE108" s="112"/>
      <c r="CF108" s="109"/>
      <c r="CG108" s="109"/>
      <c r="CH108" s="112"/>
      <c r="CI108" s="109"/>
      <c r="CJ108" s="109"/>
      <c r="CK108" s="109"/>
      <c r="CL108" s="109"/>
      <c r="CM108" s="109"/>
      <c r="CN108" s="109"/>
      <c r="CO108" s="112"/>
      <c r="CP108" s="109"/>
      <c r="CQ108" s="112"/>
      <c r="CR108" s="109"/>
      <c r="CS108" s="112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12"/>
      <c r="DG108" s="109"/>
      <c r="DH108" s="112"/>
      <c r="DI108" s="109"/>
      <c r="DJ108" s="109"/>
      <c r="DK108" s="109"/>
      <c r="DL108" s="109"/>
      <c r="DM108" s="109"/>
      <c r="DN108" s="109"/>
      <c r="DO108" s="109"/>
      <c r="DP108" s="112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47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12"/>
      <c r="EP108" s="109"/>
      <c r="EQ108" s="109"/>
      <c r="ER108" s="109"/>
      <c r="ES108" s="109"/>
      <c r="ET108" s="77">
        <f t="shared" si="67"/>
        <v>0</v>
      </c>
      <c r="EU108" s="13">
        <f t="shared" si="68"/>
        <v>0</v>
      </c>
      <c r="EV108" s="13">
        <f t="shared" si="69"/>
        <v>0</v>
      </c>
      <c r="EW108" s="13">
        <f t="shared" si="70"/>
        <v>0</v>
      </c>
      <c r="EX108" s="13">
        <f t="shared" si="71"/>
        <v>0</v>
      </c>
      <c r="EY108" s="13">
        <f t="shared" si="72"/>
        <v>0</v>
      </c>
      <c r="EZ108" s="13">
        <f t="shared" si="73"/>
        <v>0</v>
      </c>
      <c r="FA108" s="21">
        <f t="shared" si="74"/>
        <v>0</v>
      </c>
      <c r="FC108" s="44" t="str">
        <f t="shared" si="75"/>
        <v/>
      </c>
      <c r="FD108" s="51" t="str">
        <f t="shared" si="63"/>
        <v/>
      </c>
      <c r="FE108" s="51" t="str">
        <f t="shared" si="76"/>
        <v/>
      </c>
      <c r="FF108" s="51" t="str">
        <f t="shared" si="65"/>
        <v/>
      </c>
      <c r="FG108" s="52" t="str">
        <f t="shared" si="77"/>
        <v/>
      </c>
    </row>
    <row r="109" spans="1:163" ht="15.5">
      <c r="A109" s="9"/>
      <c r="B109" s="31"/>
      <c r="C109" s="89"/>
      <c r="D109" s="89"/>
      <c r="E109" s="89"/>
      <c r="F109" s="89"/>
      <c r="G109" s="90"/>
      <c r="H109" s="108"/>
      <c r="I109" s="227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109"/>
      <c r="AS109" s="109"/>
      <c r="AT109" s="227"/>
      <c r="AU109" s="109"/>
      <c r="AV109" s="227"/>
      <c r="AW109" s="227"/>
      <c r="AX109" s="109"/>
      <c r="AY109" s="109"/>
      <c r="AZ109" s="112"/>
      <c r="BA109" s="112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10"/>
      <c r="BO109" s="112"/>
      <c r="BP109" s="112"/>
      <c r="BQ109" s="112"/>
      <c r="BR109" s="112"/>
      <c r="BS109" s="109"/>
      <c r="BT109" s="109"/>
      <c r="BU109" s="113"/>
      <c r="BV109" s="113"/>
      <c r="BW109" s="109"/>
      <c r="BX109" s="112"/>
      <c r="BY109" s="112"/>
      <c r="BZ109" s="109"/>
      <c r="CA109" s="112"/>
      <c r="CB109" s="112"/>
      <c r="CC109" s="109"/>
      <c r="CD109" s="134"/>
      <c r="CE109" s="134"/>
      <c r="CF109" s="109"/>
      <c r="CG109" s="109"/>
      <c r="CH109" s="134"/>
      <c r="CI109" s="109"/>
      <c r="CJ109" s="109"/>
      <c r="CK109" s="109"/>
      <c r="CL109" s="109"/>
      <c r="CM109" s="109"/>
      <c r="CN109" s="109"/>
      <c r="CO109" s="112"/>
      <c r="CP109" s="109"/>
      <c r="CQ109" s="112"/>
      <c r="CR109" s="109"/>
      <c r="CS109" s="112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12"/>
      <c r="DG109" s="109"/>
      <c r="DH109" s="112"/>
      <c r="DI109" s="109"/>
      <c r="DJ109" s="109"/>
      <c r="DK109" s="109"/>
      <c r="DL109" s="109"/>
      <c r="DM109" s="109"/>
      <c r="DN109" s="109"/>
      <c r="DO109" s="109"/>
      <c r="DP109" s="112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47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12"/>
      <c r="EP109" s="109"/>
      <c r="EQ109" s="109"/>
      <c r="ER109" s="109"/>
      <c r="ES109" s="109"/>
      <c r="ET109" s="77">
        <f t="shared" si="67"/>
        <v>0</v>
      </c>
      <c r="EU109" s="13">
        <f t="shared" si="68"/>
        <v>0</v>
      </c>
      <c r="EV109" s="13">
        <f t="shared" si="69"/>
        <v>0</v>
      </c>
      <c r="EW109" s="13">
        <f t="shared" si="70"/>
        <v>0</v>
      </c>
      <c r="EX109" s="13">
        <f t="shared" si="71"/>
        <v>0</v>
      </c>
      <c r="EY109" s="13">
        <f t="shared" si="72"/>
        <v>0</v>
      </c>
      <c r="EZ109" s="13">
        <f t="shared" si="73"/>
        <v>0</v>
      </c>
      <c r="FA109" s="21">
        <f t="shared" si="74"/>
        <v>0</v>
      </c>
      <c r="FC109" s="44" t="str">
        <f t="shared" si="75"/>
        <v/>
      </c>
      <c r="FD109" s="51" t="str">
        <f t="shared" si="63"/>
        <v/>
      </c>
      <c r="FE109" s="51" t="str">
        <f t="shared" si="76"/>
        <v/>
      </c>
      <c r="FF109" s="51" t="str">
        <f t="shared" si="65"/>
        <v/>
      </c>
      <c r="FG109" s="52" t="str">
        <f t="shared" si="77"/>
        <v/>
      </c>
    </row>
    <row r="110" spans="1:163" ht="14.5">
      <c r="A110" s="5"/>
      <c r="B110" s="30"/>
      <c r="C110" s="85"/>
      <c r="D110" s="85"/>
      <c r="E110" s="85"/>
      <c r="F110" s="85"/>
      <c r="G110" s="86"/>
      <c r="H110" s="108"/>
      <c r="I110" s="227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109"/>
      <c r="AS110" s="109"/>
      <c r="AT110" s="227"/>
      <c r="AU110" s="109"/>
      <c r="AV110" s="227"/>
      <c r="AW110" s="227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77">
        <f t="shared" si="67"/>
        <v>0</v>
      </c>
      <c r="EU110" s="13">
        <f t="shared" si="68"/>
        <v>0</v>
      </c>
      <c r="EV110" s="13">
        <f t="shared" si="69"/>
        <v>0</v>
      </c>
      <c r="EW110" s="13">
        <f t="shared" si="70"/>
        <v>0</v>
      </c>
      <c r="EX110" s="13">
        <f t="shared" si="71"/>
        <v>0</v>
      </c>
      <c r="EY110" s="13">
        <f t="shared" si="72"/>
        <v>0</v>
      </c>
      <c r="EZ110" s="13">
        <f t="shared" si="73"/>
        <v>0</v>
      </c>
      <c r="FA110" s="21">
        <f t="shared" si="74"/>
        <v>0</v>
      </c>
      <c r="FC110" s="44" t="str">
        <f t="shared" si="75"/>
        <v/>
      </c>
      <c r="FD110" s="51" t="str">
        <f t="shared" si="63"/>
        <v/>
      </c>
      <c r="FE110" s="51" t="str">
        <f t="shared" si="76"/>
        <v/>
      </c>
      <c r="FF110" s="51" t="str">
        <f t="shared" si="65"/>
        <v/>
      </c>
      <c r="FG110" s="52" t="str">
        <f t="shared" si="77"/>
        <v/>
      </c>
    </row>
    <row r="111" spans="1:163" ht="14.5">
      <c r="A111" s="5"/>
      <c r="B111" s="30"/>
      <c r="C111" s="85"/>
      <c r="D111" s="85"/>
      <c r="E111" s="85"/>
      <c r="F111" s="85"/>
      <c r="G111" s="8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109"/>
      <c r="AS111" s="109"/>
      <c r="AT111" s="227"/>
      <c r="AU111" s="109"/>
      <c r="AV111" s="227"/>
      <c r="AW111" s="227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77">
        <f t="shared" si="67"/>
        <v>0</v>
      </c>
      <c r="EU111" s="13">
        <f t="shared" si="68"/>
        <v>0</v>
      </c>
      <c r="EV111" s="13">
        <f t="shared" si="69"/>
        <v>0</v>
      </c>
      <c r="EW111" s="13">
        <f t="shared" si="70"/>
        <v>0</v>
      </c>
      <c r="EX111" s="13">
        <f t="shared" si="71"/>
        <v>0</v>
      </c>
      <c r="EY111" s="13">
        <f t="shared" si="72"/>
        <v>0</v>
      </c>
      <c r="EZ111" s="13">
        <f t="shared" si="73"/>
        <v>0</v>
      </c>
      <c r="FA111" s="21">
        <f t="shared" si="74"/>
        <v>0</v>
      </c>
      <c r="FC111" s="44" t="str">
        <f t="shared" si="75"/>
        <v/>
      </c>
      <c r="FD111" s="51" t="str">
        <f t="shared" si="63"/>
        <v/>
      </c>
      <c r="FE111" s="51" t="str">
        <f t="shared" si="76"/>
        <v/>
      </c>
      <c r="FF111" s="51" t="str">
        <f t="shared" si="65"/>
        <v/>
      </c>
      <c r="FG111" s="52" t="str">
        <f t="shared" si="77"/>
        <v/>
      </c>
    </row>
    <row r="112" spans="1:163" ht="14.5">
      <c r="A112" s="5"/>
      <c r="B112" s="30"/>
      <c r="C112" s="85"/>
      <c r="D112" s="85"/>
      <c r="E112" s="85"/>
      <c r="F112" s="85"/>
      <c r="G112" s="8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109"/>
      <c r="AS112" s="109"/>
      <c r="AT112" s="227"/>
      <c r="AU112" s="109"/>
      <c r="AV112" s="227"/>
      <c r="AW112" s="227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77">
        <f t="shared" si="67"/>
        <v>0</v>
      </c>
      <c r="EU112" s="13">
        <f t="shared" si="68"/>
        <v>0</v>
      </c>
      <c r="EV112" s="13">
        <f t="shared" si="69"/>
        <v>0</v>
      </c>
      <c r="EW112" s="13">
        <f t="shared" si="70"/>
        <v>0</v>
      </c>
      <c r="EX112" s="13">
        <f t="shared" si="71"/>
        <v>0</v>
      </c>
      <c r="EY112" s="13">
        <f t="shared" si="72"/>
        <v>0</v>
      </c>
      <c r="EZ112" s="13">
        <f t="shared" si="73"/>
        <v>0</v>
      </c>
      <c r="FA112" s="21">
        <f t="shared" si="74"/>
        <v>0</v>
      </c>
      <c r="FC112" s="44" t="str">
        <f t="shared" si="75"/>
        <v/>
      </c>
      <c r="FD112" s="51" t="str">
        <f t="shared" si="63"/>
        <v/>
      </c>
      <c r="FE112" s="51" t="str">
        <f t="shared" si="76"/>
        <v/>
      </c>
      <c r="FF112" s="51" t="str">
        <f t="shared" si="65"/>
        <v/>
      </c>
      <c r="FG112" s="52" t="str">
        <f t="shared" si="77"/>
        <v/>
      </c>
    </row>
    <row r="113" spans="1:163" ht="14.5">
      <c r="A113" s="5"/>
      <c r="B113" s="30"/>
      <c r="C113" s="85"/>
      <c r="D113" s="85"/>
      <c r="E113" s="85"/>
      <c r="F113" s="85"/>
      <c r="G113" s="86"/>
      <c r="H113" s="108"/>
      <c r="I113" s="227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109"/>
      <c r="AS113" s="109"/>
      <c r="AT113" s="227"/>
      <c r="AU113" s="109"/>
      <c r="AV113" s="227"/>
      <c r="AW113" s="227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77">
        <f t="shared" si="67"/>
        <v>0</v>
      </c>
      <c r="EU113" s="13">
        <f t="shared" si="68"/>
        <v>0</v>
      </c>
      <c r="EV113" s="13">
        <f t="shared" si="69"/>
        <v>0</v>
      </c>
      <c r="EW113" s="13">
        <f t="shared" si="70"/>
        <v>0</v>
      </c>
      <c r="EX113" s="13">
        <f t="shared" si="71"/>
        <v>0</v>
      </c>
      <c r="EY113" s="13">
        <f t="shared" si="72"/>
        <v>0</v>
      </c>
      <c r="EZ113" s="13">
        <f t="shared" si="73"/>
        <v>0</v>
      </c>
      <c r="FA113" s="21">
        <f t="shared" si="74"/>
        <v>0</v>
      </c>
      <c r="FC113" s="44" t="str">
        <f t="shared" si="75"/>
        <v/>
      </c>
      <c r="FD113" s="51" t="str">
        <f t="shared" si="63"/>
        <v/>
      </c>
      <c r="FE113" s="51" t="str">
        <f t="shared" si="76"/>
        <v/>
      </c>
      <c r="FF113" s="51" t="str">
        <f t="shared" si="65"/>
        <v/>
      </c>
      <c r="FG113" s="52" t="str">
        <f t="shared" si="77"/>
        <v/>
      </c>
    </row>
    <row r="114" spans="1:163" ht="14.5">
      <c r="A114" s="5"/>
      <c r="B114" s="30"/>
      <c r="C114" s="85"/>
      <c r="D114" s="85"/>
      <c r="E114" s="85"/>
      <c r="F114" s="85"/>
      <c r="G114" s="86"/>
      <c r="H114" s="108"/>
      <c r="I114" s="227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109"/>
      <c r="AS114" s="109"/>
      <c r="AT114" s="227"/>
      <c r="AU114" s="109"/>
      <c r="AV114" s="227"/>
      <c r="AW114" s="227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77">
        <f t="shared" si="67"/>
        <v>0</v>
      </c>
      <c r="EU114" s="13">
        <f t="shared" si="68"/>
        <v>0</v>
      </c>
      <c r="EV114" s="13">
        <f t="shared" si="69"/>
        <v>0</v>
      </c>
      <c r="EW114" s="13">
        <f t="shared" si="70"/>
        <v>0</v>
      </c>
      <c r="EX114" s="13">
        <f t="shared" si="71"/>
        <v>0</v>
      </c>
      <c r="EY114" s="13">
        <f t="shared" si="72"/>
        <v>0</v>
      </c>
      <c r="EZ114" s="13">
        <f t="shared" si="73"/>
        <v>0</v>
      </c>
      <c r="FA114" s="21">
        <f t="shared" si="74"/>
        <v>0</v>
      </c>
      <c r="FC114" s="44" t="str">
        <f t="shared" si="75"/>
        <v/>
      </c>
      <c r="FD114" s="51" t="str">
        <f t="shared" si="63"/>
        <v/>
      </c>
      <c r="FE114" s="51" t="str">
        <f t="shared" si="76"/>
        <v/>
      </c>
      <c r="FF114" s="51" t="str">
        <f t="shared" si="65"/>
        <v/>
      </c>
      <c r="FG114" s="52" t="str">
        <f t="shared" si="77"/>
        <v/>
      </c>
    </row>
    <row r="115" spans="1:163" ht="14.5">
      <c r="A115" s="5"/>
      <c r="B115" s="30"/>
      <c r="C115" s="85"/>
      <c r="D115" s="85"/>
      <c r="E115" s="85"/>
      <c r="F115" s="85"/>
      <c r="G115" s="86"/>
      <c r="H115" s="108"/>
      <c r="I115" s="227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109"/>
      <c r="AS115" s="109"/>
      <c r="AT115" s="227"/>
      <c r="AU115" s="109"/>
      <c r="AV115" s="227"/>
      <c r="AW115" s="227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77">
        <f t="shared" si="67"/>
        <v>0</v>
      </c>
      <c r="EU115" s="13">
        <f t="shared" si="68"/>
        <v>0</v>
      </c>
      <c r="EV115" s="13">
        <f t="shared" si="69"/>
        <v>0</v>
      </c>
      <c r="EW115" s="13">
        <f t="shared" si="70"/>
        <v>0</v>
      </c>
      <c r="EX115" s="13">
        <f t="shared" si="71"/>
        <v>0</v>
      </c>
      <c r="EY115" s="13">
        <f t="shared" si="72"/>
        <v>0</v>
      </c>
      <c r="EZ115" s="13">
        <f t="shared" si="73"/>
        <v>0</v>
      </c>
      <c r="FA115" s="21">
        <f t="shared" si="74"/>
        <v>0</v>
      </c>
      <c r="FC115" s="44" t="str">
        <f t="shared" si="75"/>
        <v/>
      </c>
      <c r="FD115" s="51" t="str">
        <f t="shared" si="63"/>
        <v/>
      </c>
      <c r="FE115" s="51" t="str">
        <f t="shared" si="76"/>
        <v/>
      </c>
      <c r="FF115" s="51" t="str">
        <f t="shared" si="65"/>
        <v/>
      </c>
      <c r="FG115" s="52" t="str">
        <f t="shared" si="77"/>
        <v/>
      </c>
    </row>
    <row r="116" spans="1:163" ht="14.5">
      <c r="A116" s="5"/>
      <c r="B116" s="30"/>
      <c r="C116" s="85"/>
      <c r="D116" s="85"/>
      <c r="E116" s="85"/>
      <c r="F116" s="85"/>
      <c r="G116" s="86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109"/>
      <c r="AS116" s="109"/>
      <c r="AT116" s="227"/>
      <c r="AU116" s="109"/>
      <c r="AV116" s="227"/>
      <c r="AW116" s="227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77">
        <f t="shared" si="67"/>
        <v>0</v>
      </c>
      <c r="EU116" s="13">
        <f t="shared" si="68"/>
        <v>0</v>
      </c>
      <c r="EV116" s="13">
        <f t="shared" si="69"/>
        <v>0</v>
      </c>
      <c r="EW116" s="13">
        <f t="shared" si="70"/>
        <v>0</v>
      </c>
      <c r="EX116" s="13">
        <f t="shared" si="71"/>
        <v>0</v>
      </c>
      <c r="EY116" s="13">
        <f t="shared" si="72"/>
        <v>0</v>
      </c>
      <c r="EZ116" s="13">
        <f t="shared" si="73"/>
        <v>0</v>
      </c>
      <c r="FA116" s="21">
        <f t="shared" si="74"/>
        <v>0</v>
      </c>
      <c r="FC116" s="44" t="str">
        <f t="shared" si="75"/>
        <v/>
      </c>
      <c r="FD116" s="51" t="str">
        <f t="shared" si="63"/>
        <v/>
      </c>
      <c r="FE116" s="51" t="str">
        <f t="shared" si="76"/>
        <v/>
      </c>
      <c r="FF116" s="51" t="str">
        <f t="shared" si="65"/>
        <v/>
      </c>
      <c r="FG116" s="52" t="str">
        <f t="shared" si="77"/>
        <v/>
      </c>
    </row>
    <row r="117" spans="1:163" ht="14.5">
      <c r="A117" s="11"/>
      <c r="B117" s="32"/>
      <c r="C117" s="95"/>
      <c r="D117" s="95"/>
      <c r="E117" s="95"/>
      <c r="F117" s="95"/>
      <c r="G117" s="96"/>
      <c r="H117" s="108"/>
      <c r="I117" s="227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109"/>
      <c r="AS117" s="109"/>
      <c r="AT117" s="227"/>
      <c r="AU117" s="109"/>
      <c r="AV117" s="227"/>
      <c r="AW117" s="227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77">
        <f t="shared" si="67"/>
        <v>0</v>
      </c>
      <c r="EU117" s="13">
        <f t="shared" si="68"/>
        <v>0</v>
      </c>
      <c r="EV117" s="13">
        <f t="shared" si="69"/>
        <v>0</v>
      </c>
      <c r="EW117" s="13">
        <f t="shared" si="70"/>
        <v>0</v>
      </c>
      <c r="EX117" s="13">
        <f t="shared" si="71"/>
        <v>0</v>
      </c>
      <c r="EY117" s="13">
        <f t="shared" si="72"/>
        <v>0</v>
      </c>
      <c r="EZ117" s="13">
        <f t="shared" si="73"/>
        <v>0</v>
      </c>
      <c r="FA117" s="21">
        <f t="shared" si="74"/>
        <v>0</v>
      </c>
      <c r="FC117" s="44" t="str">
        <f t="shared" si="75"/>
        <v/>
      </c>
      <c r="FD117" s="51" t="str">
        <f t="shared" si="63"/>
        <v/>
      </c>
      <c r="FE117" s="51" t="str">
        <f t="shared" si="76"/>
        <v/>
      </c>
      <c r="FF117" s="51" t="str">
        <f t="shared" si="65"/>
        <v/>
      </c>
      <c r="FG117" s="52" t="str">
        <f t="shared" si="77"/>
        <v/>
      </c>
    </row>
    <row r="118" spans="1:163" ht="14.5">
      <c r="A118" s="11"/>
      <c r="B118" s="32"/>
      <c r="C118" s="95"/>
      <c r="D118" s="95"/>
      <c r="E118" s="95"/>
      <c r="F118" s="95"/>
      <c r="G118" s="96"/>
      <c r="H118" s="108"/>
      <c r="I118" s="227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109"/>
      <c r="AS118" s="109"/>
      <c r="AT118" s="227"/>
      <c r="AU118" s="109"/>
      <c r="AV118" s="227"/>
      <c r="AW118" s="227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77">
        <f t="shared" si="67"/>
        <v>0</v>
      </c>
      <c r="EU118" s="13">
        <f t="shared" si="68"/>
        <v>0</v>
      </c>
      <c r="EV118" s="13">
        <f t="shared" si="69"/>
        <v>0</v>
      </c>
      <c r="EW118" s="13">
        <f t="shared" si="70"/>
        <v>0</v>
      </c>
      <c r="EX118" s="13">
        <f t="shared" si="71"/>
        <v>0</v>
      </c>
      <c r="EY118" s="13">
        <f t="shared" si="72"/>
        <v>0</v>
      </c>
      <c r="EZ118" s="13">
        <f t="shared" si="73"/>
        <v>0</v>
      </c>
      <c r="FA118" s="21">
        <f t="shared" si="74"/>
        <v>0</v>
      </c>
      <c r="FC118" s="44" t="str">
        <f t="shared" si="75"/>
        <v/>
      </c>
      <c r="FD118" s="51" t="str">
        <f t="shared" si="63"/>
        <v/>
      </c>
      <c r="FE118" s="51" t="str">
        <f t="shared" si="76"/>
        <v/>
      </c>
      <c r="FF118" s="51" t="str">
        <f t="shared" si="65"/>
        <v/>
      </c>
      <c r="FG118" s="52" t="str">
        <f t="shared" si="77"/>
        <v/>
      </c>
    </row>
    <row r="119" spans="1:163" ht="14.5">
      <c r="A119" s="11"/>
      <c r="B119" s="32"/>
      <c r="C119" s="95"/>
      <c r="D119" s="95"/>
      <c r="E119" s="95"/>
      <c r="F119" s="95"/>
      <c r="G119" s="96"/>
      <c r="H119" s="108"/>
      <c r="I119" s="227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109"/>
      <c r="AS119" s="109"/>
      <c r="AT119" s="227"/>
      <c r="AU119" s="109"/>
      <c r="AV119" s="227"/>
      <c r="AW119" s="227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77">
        <f t="shared" si="67"/>
        <v>0</v>
      </c>
      <c r="EU119" s="13">
        <f t="shared" si="68"/>
        <v>0</v>
      </c>
      <c r="EV119" s="13">
        <f t="shared" si="69"/>
        <v>0</v>
      </c>
      <c r="EW119" s="13">
        <f t="shared" si="70"/>
        <v>0</v>
      </c>
      <c r="EX119" s="13">
        <f t="shared" si="71"/>
        <v>0</v>
      </c>
      <c r="EY119" s="13">
        <f t="shared" si="72"/>
        <v>0</v>
      </c>
      <c r="EZ119" s="13">
        <f t="shared" si="73"/>
        <v>0</v>
      </c>
      <c r="FA119" s="21">
        <f t="shared" si="74"/>
        <v>0</v>
      </c>
      <c r="FC119" s="44" t="str">
        <f t="shared" si="75"/>
        <v/>
      </c>
      <c r="FD119" s="51" t="str">
        <f t="shared" si="63"/>
        <v/>
      </c>
      <c r="FE119" s="51" t="str">
        <f t="shared" si="76"/>
        <v/>
      </c>
      <c r="FF119" s="51" t="str">
        <f t="shared" si="65"/>
        <v/>
      </c>
      <c r="FG119" s="52" t="str">
        <f t="shared" si="77"/>
        <v/>
      </c>
    </row>
    <row r="120" spans="1:163" ht="14.5">
      <c r="A120" s="9"/>
      <c r="B120" s="31"/>
      <c r="C120" s="89"/>
      <c r="D120" s="89"/>
      <c r="E120" s="89"/>
      <c r="F120" s="89"/>
      <c r="G120" s="90"/>
      <c r="H120" s="108"/>
      <c r="I120" s="227"/>
      <c r="J120" s="108"/>
      <c r="K120" s="108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109"/>
      <c r="AS120" s="109"/>
      <c r="AT120" s="227"/>
      <c r="AU120" s="109"/>
      <c r="AV120" s="227"/>
      <c r="AW120" s="227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77">
        <f t="shared" si="67"/>
        <v>0</v>
      </c>
      <c r="EU120" s="13">
        <f t="shared" si="68"/>
        <v>0</v>
      </c>
      <c r="EV120" s="13">
        <f t="shared" si="69"/>
        <v>0</v>
      </c>
      <c r="EW120" s="13">
        <f t="shared" si="70"/>
        <v>0</v>
      </c>
      <c r="EX120" s="13">
        <f t="shared" si="71"/>
        <v>0</v>
      </c>
      <c r="EY120" s="13">
        <f t="shared" si="72"/>
        <v>0</v>
      </c>
      <c r="EZ120" s="13">
        <f t="shared" si="73"/>
        <v>0</v>
      </c>
      <c r="FA120" s="21">
        <f t="shared" si="74"/>
        <v>0</v>
      </c>
      <c r="FC120" s="44" t="str">
        <f t="shared" si="75"/>
        <v/>
      </c>
      <c r="FD120" s="51" t="str">
        <f t="shared" si="63"/>
        <v/>
      </c>
      <c r="FE120" s="51" t="str">
        <f t="shared" si="76"/>
        <v/>
      </c>
      <c r="FF120" s="51" t="str">
        <f t="shared" si="65"/>
        <v/>
      </c>
      <c r="FG120" s="52" t="str">
        <f t="shared" si="77"/>
        <v/>
      </c>
    </row>
    <row r="121" spans="1:163" ht="14.5">
      <c r="A121" s="9"/>
      <c r="B121" s="31"/>
      <c r="C121" s="89"/>
      <c r="D121" s="89"/>
      <c r="E121" s="89"/>
      <c r="F121" s="89"/>
      <c r="G121" s="90"/>
      <c r="H121" s="108"/>
      <c r="I121" s="227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109"/>
      <c r="AS121" s="109"/>
      <c r="AT121" s="227"/>
      <c r="AU121" s="109"/>
      <c r="AV121" s="227"/>
      <c r="AW121" s="227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77">
        <f t="shared" si="67"/>
        <v>0</v>
      </c>
      <c r="EU121" s="13">
        <f t="shared" si="68"/>
        <v>0</v>
      </c>
      <c r="EV121" s="13">
        <f t="shared" si="69"/>
        <v>0</v>
      </c>
      <c r="EW121" s="13">
        <f t="shared" si="70"/>
        <v>0</v>
      </c>
      <c r="EX121" s="13">
        <f t="shared" si="71"/>
        <v>0</v>
      </c>
      <c r="EY121" s="13">
        <f t="shared" si="72"/>
        <v>0</v>
      </c>
      <c r="EZ121" s="13">
        <f t="shared" si="73"/>
        <v>0</v>
      </c>
      <c r="FA121" s="21">
        <f t="shared" si="74"/>
        <v>0</v>
      </c>
      <c r="FC121" s="44" t="str">
        <f t="shared" si="75"/>
        <v/>
      </c>
      <c r="FD121" s="51" t="str">
        <f t="shared" si="63"/>
        <v/>
      </c>
      <c r="FE121" s="51" t="str">
        <f t="shared" si="76"/>
        <v/>
      </c>
      <c r="FF121" s="51" t="str">
        <f t="shared" si="65"/>
        <v/>
      </c>
      <c r="FG121" s="52" t="str">
        <f t="shared" si="77"/>
        <v/>
      </c>
    </row>
    <row r="122" spans="1:163" ht="14.5">
      <c r="A122" s="9"/>
      <c r="B122" s="31"/>
      <c r="C122" s="89"/>
      <c r="D122" s="89"/>
      <c r="E122" s="89"/>
      <c r="F122" s="89"/>
      <c r="G122" s="90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109"/>
      <c r="AS122" s="109"/>
      <c r="AT122" s="227"/>
      <c r="AU122" s="109"/>
      <c r="AV122" s="227"/>
      <c r="AW122" s="227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77">
        <f t="shared" si="67"/>
        <v>0</v>
      </c>
      <c r="EU122" s="13">
        <f t="shared" si="68"/>
        <v>0</v>
      </c>
      <c r="EV122" s="13">
        <f t="shared" si="69"/>
        <v>0</v>
      </c>
      <c r="EW122" s="13">
        <f t="shared" si="70"/>
        <v>0</v>
      </c>
      <c r="EX122" s="13">
        <f t="shared" si="71"/>
        <v>0</v>
      </c>
      <c r="EY122" s="13">
        <f t="shared" si="72"/>
        <v>0</v>
      </c>
      <c r="EZ122" s="13">
        <f t="shared" si="73"/>
        <v>0</v>
      </c>
      <c r="FA122" s="21">
        <f t="shared" si="74"/>
        <v>0</v>
      </c>
      <c r="FC122" s="44" t="str">
        <f t="shared" si="75"/>
        <v/>
      </c>
      <c r="FD122" s="51" t="str">
        <f t="shared" si="63"/>
        <v/>
      </c>
      <c r="FE122" s="51" t="str">
        <f t="shared" si="76"/>
        <v/>
      </c>
      <c r="FF122" s="51" t="str">
        <f t="shared" si="65"/>
        <v/>
      </c>
      <c r="FG122" s="52" t="str">
        <f t="shared" si="77"/>
        <v/>
      </c>
    </row>
    <row r="123" spans="1:163" ht="14.5">
      <c r="A123" s="10"/>
      <c r="B123" s="33"/>
      <c r="C123" s="97"/>
      <c r="D123" s="97"/>
      <c r="E123" s="97"/>
      <c r="F123" s="97"/>
      <c r="G123" s="98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109"/>
      <c r="AS123" s="109"/>
      <c r="AT123" s="227"/>
      <c r="AU123" s="109"/>
      <c r="AV123" s="227"/>
      <c r="AW123" s="227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77">
        <f t="shared" si="67"/>
        <v>0</v>
      </c>
      <c r="EU123" s="13">
        <f t="shared" si="68"/>
        <v>0</v>
      </c>
      <c r="EV123" s="13">
        <f t="shared" si="69"/>
        <v>0</v>
      </c>
      <c r="EW123" s="13">
        <f t="shared" si="70"/>
        <v>0</v>
      </c>
      <c r="EX123" s="13">
        <f t="shared" si="71"/>
        <v>0</v>
      </c>
      <c r="EY123" s="13">
        <f t="shared" si="72"/>
        <v>0</v>
      </c>
      <c r="EZ123" s="13">
        <f t="shared" si="73"/>
        <v>0</v>
      </c>
      <c r="FA123" s="21">
        <f t="shared" si="74"/>
        <v>0</v>
      </c>
      <c r="FC123" s="44" t="str">
        <f t="shared" si="75"/>
        <v/>
      </c>
      <c r="FD123" s="51" t="str">
        <f t="shared" ref="FD123:FD154" si="78">IF(ISBLANK(D123),IF(FC123="x",IF(AND((EU123+EV123)&gt;=($FJ$3+$FK$3),OR(EW123&gt;=$FL$3,H123="x")),"Yes!",""),IF(FC123="Yes!",IF(AND((EU123+EV123)&gt;=($FJ$2+$FJ$3+$FK$2+$FK$3),OR(EW123&gt;=($FL$3+$FL$2),H123="x")),"Yes!",""),"")),"x")</f>
        <v/>
      </c>
      <c r="FE123" s="51" t="str">
        <f t="shared" si="76"/>
        <v/>
      </c>
      <c r="FF123" s="51" t="str">
        <f t="shared" si="65"/>
        <v/>
      </c>
      <c r="FG123" s="52" t="str">
        <f t="shared" si="77"/>
        <v/>
      </c>
    </row>
    <row r="124" spans="1:163" ht="14.5">
      <c r="A124" s="5"/>
      <c r="B124" s="30"/>
      <c r="C124" s="85"/>
      <c r="D124" s="85"/>
      <c r="E124" s="85"/>
      <c r="F124" s="85"/>
      <c r="G124" s="86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109"/>
      <c r="AS124" s="109"/>
      <c r="AT124" s="227"/>
      <c r="AU124" s="109"/>
      <c r="AV124" s="227"/>
      <c r="AW124" s="227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77">
        <f t="shared" si="67"/>
        <v>0</v>
      </c>
      <c r="EU124" s="13">
        <f t="shared" si="68"/>
        <v>0</v>
      </c>
      <c r="EV124" s="13">
        <f t="shared" si="69"/>
        <v>0</v>
      </c>
      <c r="EW124" s="13">
        <f t="shared" si="70"/>
        <v>0</v>
      </c>
      <c r="EX124" s="13">
        <f t="shared" si="71"/>
        <v>0</v>
      </c>
      <c r="EY124" s="13">
        <f t="shared" si="72"/>
        <v>0</v>
      </c>
      <c r="EZ124" s="13">
        <f t="shared" si="73"/>
        <v>0</v>
      </c>
      <c r="FA124" s="21">
        <f t="shared" si="74"/>
        <v>0</v>
      </c>
      <c r="FC124" s="44" t="str">
        <f t="shared" si="75"/>
        <v/>
      </c>
      <c r="FD124" s="51" t="str">
        <f t="shared" si="78"/>
        <v/>
      </c>
      <c r="FE124" s="51" t="str">
        <f t="shared" si="76"/>
        <v/>
      </c>
      <c r="FF124" s="51" t="str">
        <f t="shared" si="65"/>
        <v/>
      </c>
      <c r="FG124" s="52" t="str">
        <f t="shared" si="77"/>
        <v/>
      </c>
    </row>
    <row r="125" spans="1:163" ht="14.5">
      <c r="A125" s="5"/>
      <c r="B125" s="30"/>
      <c r="C125" s="85"/>
      <c r="D125" s="85"/>
      <c r="E125" s="85"/>
      <c r="F125" s="85"/>
      <c r="G125" s="86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109"/>
      <c r="AS125" s="109"/>
      <c r="AT125" s="227"/>
      <c r="AU125" s="109"/>
      <c r="AV125" s="227"/>
      <c r="AW125" s="227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77">
        <f t="shared" si="67"/>
        <v>0</v>
      </c>
      <c r="EU125" s="13">
        <f t="shared" si="68"/>
        <v>0</v>
      </c>
      <c r="EV125" s="13">
        <f t="shared" si="69"/>
        <v>0</v>
      </c>
      <c r="EW125" s="13">
        <f t="shared" si="70"/>
        <v>0</v>
      </c>
      <c r="EX125" s="13">
        <f t="shared" si="71"/>
        <v>0</v>
      </c>
      <c r="EY125" s="13">
        <f t="shared" si="72"/>
        <v>0</v>
      </c>
      <c r="EZ125" s="13">
        <f t="shared" si="73"/>
        <v>0</v>
      </c>
      <c r="FA125" s="21">
        <f t="shared" si="74"/>
        <v>0</v>
      </c>
      <c r="FC125" s="44" t="str">
        <f t="shared" si="75"/>
        <v/>
      </c>
      <c r="FD125" s="51" t="str">
        <f t="shared" si="78"/>
        <v/>
      </c>
      <c r="FE125" s="51" t="str">
        <f t="shared" si="76"/>
        <v/>
      </c>
      <c r="FF125" s="51" t="str">
        <f t="shared" si="65"/>
        <v/>
      </c>
      <c r="FG125" s="52" t="str">
        <f t="shared" si="77"/>
        <v/>
      </c>
    </row>
    <row r="126" spans="1:163" ht="14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109"/>
      <c r="AS126" s="109"/>
      <c r="AT126" s="227"/>
      <c r="AU126" s="109"/>
      <c r="AV126" s="227"/>
      <c r="AW126" s="227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77">
        <f t="shared" si="67"/>
        <v>0</v>
      </c>
      <c r="EU126" s="13">
        <f t="shared" si="68"/>
        <v>0</v>
      </c>
      <c r="EV126" s="13">
        <f t="shared" si="69"/>
        <v>0</v>
      </c>
      <c r="EW126" s="13">
        <f t="shared" si="70"/>
        <v>0</v>
      </c>
      <c r="EX126" s="13">
        <f t="shared" si="71"/>
        <v>0</v>
      </c>
      <c r="EY126" s="13">
        <f t="shared" si="72"/>
        <v>0</v>
      </c>
      <c r="EZ126" s="13">
        <f t="shared" si="73"/>
        <v>0</v>
      </c>
      <c r="FA126" s="21">
        <f t="shared" si="74"/>
        <v>0</v>
      </c>
      <c r="FC126" s="44" t="str">
        <f t="shared" si="75"/>
        <v/>
      </c>
      <c r="FD126" s="51" t="str">
        <f t="shared" si="78"/>
        <v/>
      </c>
      <c r="FE126" s="51" t="str">
        <f t="shared" si="76"/>
        <v/>
      </c>
      <c r="FF126" s="51" t="str">
        <f t="shared" si="65"/>
        <v/>
      </c>
      <c r="FG126" s="52" t="str">
        <f t="shared" si="77"/>
        <v/>
      </c>
    </row>
    <row r="127" spans="1:163" ht="14.5">
      <c r="A127" s="5"/>
      <c r="B127" s="30"/>
      <c r="C127" s="85"/>
      <c r="D127" s="85"/>
      <c r="E127" s="85"/>
      <c r="F127" s="85"/>
      <c r="G127" s="86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109"/>
      <c r="AS127" s="109"/>
      <c r="AT127" s="227"/>
      <c r="AU127" s="109"/>
      <c r="AV127" s="227"/>
      <c r="AW127" s="227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77">
        <f t="shared" si="67"/>
        <v>0</v>
      </c>
      <c r="EU127" s="13">
        <f t="shared" si="68"/>
        <v>0</v>
      </c>
      <c r="EV127" s="13">
        <f t="shared" si="69"/>
        <v>0</v>
      </c>
      <c r="EW127" s="13">
        <f t="shared" si="70"/>
        <v>0</v>
      </c>
      <c r="EX127" s="13">
        <f t="shared" si="71"/>
        <v>0</v>
      </c>
      <c r="EY127" s="13">
        <f t="shared" si="72"/>
        <v>0</v>
      </c>
      <c r="EZ127" s="13">
        <f t="shared" si="73"/>
        <v>0</v>
      </c>
      <c r="FA127" s="21">
        <f t="shared" si="74"/>
        <v>0</v>
      </c>
      <c r="FC127" s="44" t="str">
        <f t="shared" si="75"/>
        <v/>
      </c>
      <c r="FD127" s="51" t="str">
        <f t="shared" si="78"/>
        <v/>
      </c>
      <c r="FE127" s="51" t="str">
        <f t="shared" si="76"/>
        <v/>
      </c>
      <c r="FF127" s="51" t="str">
        <f t="shared" si="65"/>
        <v/>
      </c>
      <c r="FG127" s="52" t="str">
        <f t="shared" si="77"/>
        <v/>
      </c>
    </row>
    <row r="128" spans="1:163" ht="14.5">
      <c r="A128" s="5"/>
      <c r="B128" s="30"/>
      <c r="C128" s="85"/>
      <c r="D128" s="85"/>
      <c r="E128" s="85"/>
      <c r="F128" s="85"/>
      <c r="G128" s="86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109"/>
      <c r="AS128" s="109"/>
      <c r="AT128" s="227"/>
      <c r="AU128" s="109"/>
      <c r="AV128" s="227"/>
      <c r="AW128" s="227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77">
        <f t="shared" si="67"/>
        <v>0</v>
      </c>
      <c r="EU128" s="13">
        <f t="shared" si="68"/>
        <v>0</v>
      </c>
      <c r="EV128" s="13">
        <f t="shared" si="69"/>
        <v>0</v>
      </c>
      <c r="EW128" s="13">
        <f t="shared" si="70"/>
        <v>0</v>
      </c>
      <c r="EX128" s="13">
        <f t="shared" si="71"/>
        <v>0</v>
      </c>
      <c r="EY128" s="13">
        <f t="shared" si="72"/>
        <v>0</v>
      </c>
      <c r="EZ128" s="13">
        <f t="shared" si="73"/>
        <v>0</v>
      </c>
      <c r="FA128" s="21">
        <f t="shared" si="74"/>
        <v>0</v>
      </c>
      <c r="FC128" s="44" t="str">
        <f t="shared" si="75"/>
        <v/>
      </c>
      <c r="FD128" s="51" t="str">
        <f t="shared" si="78"/>
        <v/>
      </c>
      <c r="FE128" s="51" t="str">
        <f t="shared" si="76"/>
        <v/>
      </c>
      <c r="FF128" s="51" t="str">
        <f t="shared" si="65"/>
        <v/>
      </c>
      <c r="FG128" s="52" t="str">
        <f t="shared" si="77"/>
        <v/>
      </c>
    </row>
    <row r="129" spans="1:163" ht="14.5">
      <c r="A129" s="5"/>
      <c r="B129" s="30"/>
      <c r="C129" s="85"/>
      <c r="D129" s="85"/>
      <c r="E129" s="85"/>
      <c r="F129" s="85"/>
      <c r="G129" s="8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109"/>
      <c r="AS129" s="109"/>
      <c r="AT129" s="227"/>
      <c r="AU129" s="109"/>
      <c r="AV129" s="227"/>
      <c r="AW129" s="227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77">
        <f t="shared" si="67"/>
        <v>0</v>
      </c>
      <c r="EU129" s="13">
        <f t="shared" si="68"/>
        <v>0</v>
      </c>
      <c r="EV129" s="13">
        <f t="shared" si="69"/>
        <v>0</v>
      </c>
      <c r="EW129" s="13">
        <f t="shared" si="70"/>
        <v>0</v>
      </c>
      <c r="EX129" s="13">
        <f t="shared" si="71"/>
        <v>0</v>
      </c>
      <c r="EY129" s="13">
        <f t="shared" si="72"/>
        <v>0</v>
      </c>
      <c r="EZ129" s="13">
        <f t="shared" si="73"/>
        <v>0</v>
      </c>
      <c r="FA129" s="21">
        <f t="shared" si="74"/>
        <v>0</v>
      </c>
      <c r="FC129" s="44" t="str">
        <f t="shared" si="75"/>
        <v/>
      </c>
      <c r="FD129" s="51" t="str">
        <f t="shared" si="78"/>
        <v/>
      </c>
      <c r="FE129" s="51" t="str">
        <f t="shared" si="76"/>
        <v/>
      </c>
      <c r="FF129" s="51" t="str">
        <f t="shared" si="65"/>
        <v/>
      </c>
      <c r="FG129" s="52" t="str">
        <f t="shared" si="77"/>
        <v/>
      </c>
    </row>
    <row r="130" spans="1:163" ht="14.5">
      <c r="A130" s="5"/>
      <c r="B130" s="30"/>
      <c r="C130" s="85"/>
      <c r="D130" s="85"/>
      <c r="E130" s="85"/>
      <c r="F130" s="85"/>
      <c r="G130" s="8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109"/>
      <c r="AS130" s="109"/>
      <c r="AT130" s="227"/>
      <c r="AU130" s="109"/>
      <c r="AV130" s="227"/>
      <c r="AW130" s="227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77">
        <f t="shared" si="67"/>
        <v>0</v>
      </c>
      <c r="EU130" s="13">
        <f t="shared" si="68"/>
        <v>0</v>
      </c>
      <c r="EV130" s="13">
        <f t="shared" si="69"/>
        <v>0</v>
      </c>
      <c r="EW130" s="13">
        <f t="shared" si="70"/>
        <v>0</v>
      </c>
      <c r="EX130" s="13">
        <f t="shared" si="71"/>
        <v>0</v>
      </c>
      <c r="EY130" s="13">
        <f t="shared" si="72"/>
        <v>0</v>
      </c>
      <c r="EZ130" s="13">
        <f t="shared" si="73"/>
        <v>0</v>
      </c>
      <c r="FA130" s="21">
        <f t="shared" si="74"/>
        <v>0</v>
      </c>
      <c r="FC130" s="44" t="str">
        <f t="shared" si="75"/>
        <v/>
      </c>
      <c r="FD130" s="51" t="str">
        <f t="shared" si="78"/>
        <v/>
      </c>
      <c r="FE130" s="51" t="str">
        <f t="shared" si="76"/>
        <v/>
      </c>
      <c r="FF130" s="51" t="str">
        <f t="shared" ref="FF130:FF155" si="79">IF(ISBLANK(F130),IF(FE130="x",IF(AND(((EU130+(EV130-$FK$5))&gt;=$FJ$5),(EV130&gt;=$FK$5),OR(EW130&gt;=$FL$5,H130="x"),EY130),"Yes!",""),IF(AND(FE130="Yes!",FD130="x"),IF(AND(((EU130+(EV130-($FK127+$FK128)))&gt;=$FJ$5+$FJ$4),(EV130&gt;=$FK$5+$FK$4),OR(EW130&gt;=($FL$5+$FL$4),H130="x"),EX130,EY130),"Yes!",""),IF(AND(FE130="Yes!",FD130="Yes!"),IF(AND((EU130+(EV130-($FK$5+$FK$4+$FK$3))&gt;=$FJ$5+$FJ$4+$FJ$3),(EV130&gt;=$FK$5+$FK$4+$FK$3),OR(EW130&gt;=($FL$5+$FL$4+$FL$3),H130="x"),EX130,EY130),"Yes!",""),""))),"x")</f>
        <v/>
      </c>
      <c r="FG130" s="52" t="str">
        <f t="shared" si="77"/>
        <v/>
      </c>
    </row>
    <row r="131" spans="1:163" ht="14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109"/>
      <c r="AS131" s="109"/>
      <c r="AT131" s="227"/>
      <c r="AU131" s="109"/>
      <c r="AV131" s="227"/>
      <c r="AW131" s="227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77">
        <f t="shared" si="67"/>
        <v>0</v>
      </c>
      <c r="EU131" s="13">
        <f t="shared" si="68"/>
        <v>0</v>
      </c>
      <c r="EV131" s="13">
        <f t="shared" si="69"/>
        <v>0</v>
      </c>
      <c r="EW131" s="13">
        <f t="shared" si="70"/>
        <v>0</v>
      </c>
      <c r="EX131" s="13">
        <f t="shared" si="71"/>
        <v>0</v>
      </c>
      <c r="EY131" s="13">
        <f t="shared" si="72"/>
        <v>0</v>
      </c>
      <c r="EZ131" s="13">
        <f t="shared" si="73"/>
        <v>0</v>
      </c>
      <c r="FA131" s="21">
        <f t="shared" si="74"/>
        <v>0</v>
      </c>
      <c r="FC131" s="44" t="str">
        <f t="shared" si="75"/>
        <v/>
      </c>
      <c r="FD131" s="51" t="str">
        <f t="shared" si="78"/>
        <v/>
      </c>
      <c r="FE131" s="51" t="str">
        <f t="shared" si="76"/>
        <v/>
      </c>
      <c r="FF131" s="51" t="str">
        <f t="shared" si="79"/>
        <v/>
      </c>
      <c r="FG131" s="52" t="str">
        <f t="shared" si="77"/>
        <v/>
      </c>
    </row>
    <row r="132" spans="1:163" ht="14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109"/>
      <c r="AS132" s="109"/>
      <c r="AT132" s="227"/>
      <c r="AU132" s="109"/>
      <c r="AV132" s="227"/>
      <c r="AW132" s="227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77">
        <f t="shared" si="67"/>
        <v>0</v>
      </c>
      <c r="EU132" s="13">
        <f t="shared" si="68"/>
        <v>0</v>
      </c>
      <c r="EV132" s="13">
        <f t="shared" si="69"/>
        <v>0</v>
      </c>
      <c r="EW132" s="13">
        <f t="shared" si="70"/>
        <v>0</v>
      </c>
      <c r="EX132" s="13">
        <f t="shared" si="71"/>
        <v>0</v>
      </c>
      <c r="EY132" s="13">
        <f t="shared" si="72"/>
        <v>0</v>
      </c>
      <c r="EZ132" s="13">
        <f t="shared" si="73"/>
        <v>0</v>
      </c>
      <c r="FA132" s="21">
        <f t="shared" si="74"/>
        <v>0</v>
      </c>
      <c r="FC132" s="44" t="str">
        <f t="shared" si="75"/>
        <v/>
      </c>
      <c r="FD132" s="51" t="str">
        <f t="shared" si="78"/>
        <v/>
      </c>
      <c r="FE132" s="51" t="str">
        <f t="shared" si="76"/>
        <v/>
      </c>
      <c r="FF132" s="51" t="str">
        <f t="shared" si="79"/>
        <v/>
      </c>
      <c r="FG132" s="52" t="str">
        <f t="shared" si="77"/>
        <v/>
      </c>
    </row>
    <row r="133" spans="1:163" ht="14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109"/>
      <c r="AS133" s="109"/>
      <c r="AT133" s="227"/>
      <c r="AU133" s="109"/>
      <c r="AV133" s="227"/>
      <c r="AW133" s="227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77">
        <f t="shared" si="67"/>
        <v>0</v>
      </c>
      <c r="EU133" s="13">
        <f t="shared" si="68"/>
        <v>0</v>
      </c>
      <c r="EV133" s="13">
        <f t="shared" si="69"/>
        <v>0</v>
      </c>
      <c r="EW133" s="13">
        <f t="shared" si="70"/>
        <v>0</v>
      </c>
      <c r="EX133" s="13">
        <f t="shared" si="71"/>
        <v>0</v>
      </c>
      <c r="EY133" s="13">
        <f t="shared" si="72"/>
        <v>0</v>
      </c>
      <c r="EZ133" s="13">
        <f t="shared" si="73"/>
        <v>0</v>
      </c>
      <c r="FA133" s="21">
        <f t="shared" si="74"/>
        <v>0</v>
      </c>
      <c r="FC133" s="44" t="str">
        <f t="shared" si="75"/>
        <v/>
      </c>
      <c r="FD133" s="51" t="str">
        <f t="shared" si="78"/>
        <v/>
      </c>
      <c r="FE133" s="51" t="str">
        <f t="shared" si="76"/>
        <v/>
      </c>
      <c r="FF133" s="51" t="str">
        <f t="shared" si="79"/>
        <v/>
      </c>
      <c r="FG133" s="52" t="str">
        <f t="shared" si="77"/>
        <v/>
      </c>
    </row>
    <row r="134" spans="1:163" ht="14.5">
      <c r="A134" s="11"/>
      <c r="B134" s="32"/>
      <c r="C134" s="95"/>
      <c r="D134" s="95"/>
      <c r="E134" s="95"/>
      <c r="F134" s="95"/>
      <c r="G134" s="9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109"/>
      <c r="AS134" s="109"/>
      <c r="AT134" s="227"/>
      <c r="AU134" s="109"/>
      <c r="AV134" s="227"/>
      <c r="AW134" s="227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77">
        <f t="shared" si="67"/>
        <v>0</v>
      </c>
      <c r="EU134" s="13">
        <f t="shared" si="68"/>
        <v>0</v>
      </c>
      <c r="EV134" s="13">
        <f t="shared" si="69"/>
        <v>0</v>
      </c>
      <c r="EW134" s="13">
        <f t="shared" si="70"/>
        <v>0</v>
      </c>
      <c r="EX134" s="13">
        <f t="shared" si="71"/>
        <v>0</v>
      </c>
      <c r="EY134" s="13">
        <f t="shared" si="72"/>
        <v>0</v>
      </c>
      <c r="EZ134" s="13">
        <f t="shared" si="73"/>
        <v>0</v>
      </c>
      <c r="FA134" s="21">
        <f t="shared" si="74"/>
        <v>0</v>
      </c>
      <c r="FC134" s="44" t="str">
        <f t="shared" si="75"/>
        <v/>
      </c>
      <c r="FD134" s="51" t="str">
        <f t="shared" si="78"/>
        <v/>
      </c>
      <c r="FE134" s="51" t="str">
        <f t="shared" si="76"/>
        <v/>
      </c>
      <c r="FF134" s="51" t="str">
        <f t="shared" si="79"/>
        <v/>
      </c>
      <c r="FG134" s="52" t="str">
        <f t="shared" si="77"/>
        <v/>
      </c>
    </row>
    <row r="135" spans="1:163" ht="14.5">
      <c r="A135" s="11"/>
      <c r="B135" s="32"/>
      <c r="C135" s="95"/>
      <c r="D135" s="95"/>
      <c r="E135" s="95"/>
      <c r="F135" s="95"/>
      <c r="G135" s="96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109"/>
      <c r="AS135" s="109"/>
      <c r="AT135" s="227"/>
      <c r="AU135" s="109"/>
      <c r="AV135" s="227"/>
      <c r="AW135" s="227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77">
        <f t="shared" si="67"/>
        <v>0</v>
      </c>
      <c r="EU135" s="13">
        <f t="shared" si="68"/>
        <v>0</v>
      </c>
      <c r="EV135" s="13">
        <f t="shared" si="69"/>
        <v>0</v>
      </c>
      <c r="EW135" s="13">
        <f t="shared" si="70"/>
        <v>0</v>
      </c>
      <c r="EX135" s="13">
        <f t="shared" si="71"/>
        <v>0</v>
      </c>
      <c r="EY135" s="13">
        <f t="shared" si="72"/>
        <v>0</v>
      </c>
      <c r="EZ135" s="13">
        <f t="shared" si="73"/>
        <v>0</v>
      </c>
      <c r="FA135" s="21">
        <f t="shared" si="74"/>
        <v>0</v>
      </c>
      <c r="FC135" s="44" t="str">
        <f t="shared" si="75"/>
        <v/>
      </c>
      <c r="FD135" s="51" t="str">
        <f t="shared" si="78"/>
        <v/>
      </c>
      <c r="FE135" s="51" t="str">
        <f t="shared" si="76"/>
        <v/>
      </c>
      <c r="FF135" s="51" t="str">
        <f t="shared" si="79"/>
        <v/>
      </c>
      <c r="FG135" s="52" t="str">
        <f t="shared" si="77"/>
        <v/>
      </c>
    </row>
    <row r="136" spans="1:163" ht="14.5">
      <c r="A136" s="11"/>
      <c r="B136" s="32"/>
      <c r="C136" s="95"/>
      <c r="D136" s="95"/>
      <c r="E136" s="95"/>
      <c r="F136" s="95"/>
      <c r="G136" s="9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109"/>
      <c r="AS136" s="109"/>
      <c r="AT136" s="227"/>
      <c r="AU136" s="109"/>
      <c r="AV136" s="227"/>
      <c r="AW136" s="227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77">
        <f t="shared" ref="ET136:ET155" si="80">SUMIF(H136:ES136,"x",$H$2:$ES$2)</f>
        <v>0</v>
      </c>
      <c r="EU136" s="13">
        <f t="shared" ref="EU136:EU155" si="81">COUNTIFS(H136:ES136,"x",H$4:ES$4,"d")</f>
        <v>0</v>
      </c>
      <c r="EV136" s="13">
        <f t="shared" ref="EV136:EV155" si="82">COUNTIFS(H136:ES136,"x",H$4:ES$4,"w")</f>
        <v>0</v>
      </c>
      <c r="EW136" s="13">
        <f t="shared" ref="EW136:EW155" si="83">COUNTIFS(H136:ES136,"x",H$4:ES$4,"v")</f>
        <v>0</v>
      </c>
      <c r="EX136" s="13">
        <f t="shared" ref="EX136:EX155" si="84">COUNTIFS(H136:ES136,"x",H$4:ES$4,"s")</f>
        <v>0</v>
      </c>
      <c r="EY136" s="13">
        <f t="shared" ref="EY136:EY155" si="85">COUNTIFS(H136:ES136,"x",H$4:ES$4,"m")</f>
        <v>0</v>
      </c>
      <c r="EZ136" s="13">
        <f t="shared" ref="EZ136:EZ155" si="86">COUNTIFS(H136:ES136,"x",H$4:ES$4,"r")</f>
        <v>0</v>
      </c>
      <c r="FA136" s="21">
        <f t="shared" ref="FA136:FA155" si="87">SUMIF(H136:ES136,"x",$H$3:$ES$3)</f>
        <v>0</v>
      </c>
      <c r="FC136" s="44" t="str">
        <f t="shared" ref="FC136:FC155" si="88">IF(ISBLANK(C136),IF(AND((EU136+EV136)&gt;=($FJ$2+$FK$2),OR(EW136&gt;=$FL$2,H136="x")),"Yes!",""),"x")</f>
        <v/>
      </c>
      <c r="FD136" s="51" t="str">
        <f t="shared" si="78"/>
        <v/>
      </c>
      <c r="FE136" s="51" t="str">
        <f t="shared" ref="FE136:FE155" si="89">IF(ISBLANK(E136),IF(FD136="x",IF(AND((EU136+(EV136-$FK$4)&gt;=$FJ$4),(EV136&gt;=$FK$4),OR(EW136&gt;=$FL$4,H136="x"),OR(EX136,EY136)),"Yes!",""),IF(AND(FD136="Yes!",FC136="x"),IF(AND((EU136+(EV136-($FK$4+$FK$3))&gt;=$FJ$3+$FJ$4),(EV136&gt;=$FK$4),OR(EW136&gt;=($FL$3+$FL$4),H136="x"),OR(EX136,EY136)),"Yes!",""),IF(AND(FD136="Yes!",FC136="Yes!"),IF(AND((EU136+(EV136-($FK$4+$FK$3+$FK$2))&gt;=$FJ$2+$FJ$3+$FJ$4),(EV136&gt;=$FK$2+$FK$3+$FK$4),OR(EW136&gt;=($FL$2+$FL$3+$FL$4),H136="x"),OR(EX136,EY136)),"Yes!",""),""))),"x")</f>
        <v/>
      </c>
      <c r="FF136" s="51" t="str">
        <f t="shared" si="79"/>
        <v/>
      </c>
      <c r="FG136" s="52" t="str">
        <f t="shared" ref="FG136:FG155" si="90">IF(ISBLANK(G136),IF(FF136="x",IF(AND((EU136+(EV136-$FK$6)&gt;=$FJ$6),(EV136&gt;=$FK$6),OR(EW136&gt;=$FL$6,H136="x"),EZ136),"Yes!",""),IF(AND(FF136="Yes!",FE136="x"),IF(AND((EU136+(EV136-($FJ$6+$FJ$5))&gt;=$FJ$6+$FJ$5),(EV136&gt;=$FK$6+$FK$5),OR(EW136&gt;=($FL$6+$FL$5),H136="x"),EY136,EZ136),"Yes!",""),IF(AND(FF136="Yes!",FE136="Yes!"),IF(AND((EU136+(EV136-($FJ$6+$FJ$5+$FJ$4))&gt;=$FJ$6+$FJ$5+$FJ$4),(EV136&gt;=$FK$6+$FK$5+$FK$4),OR(EW136&gt;=($FL$6+$FL$5+$FL$4),H136="x"),EY136,EZ136),"Yes!",""),""))),"x")</f>
        <v/>
      </c>
    </row>
    <row r="137" spans="1:163" ht="14.5">
      <c r="A137" s="5"/>
      <c r="B137" s="30"/>
      <c r="C137" s="85"/>
      <c r="D137" s="85"/>
      <c r="E137" s="85"/>
      <c r="F137" s="85"/>
      <c r="G137" s="86"/>
      <c r="H137" s="108"/>
      <c r="I137" s="227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109"/>
      <c r="AS137" s="109"/>
      <c r="AT137" s="227"/>
      <c r="AU137" s="109"/>
      <c r="AV137" s="227"/>
      <c r="AW137" s="227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77">
        <f t="shared" si="80"/>
        <v>0</v>
      </c>
      <c r="EU137" s="13">
        <f t="shared" si="81"/>
        <v>0</v>
      </c>
      <c r="EV137" s="13">
        <f t="shared" si="82"/>
        <v>0</v>
      </c>
      <c r="EW137" s="13">
        <f t="shared" si="83"/>
        <v>0</v>
      </c>
      <c r="EX137" s="13">
        <f t="shared" si="84"/>
        <v>0</v>
      </c>
      <c r="EY137" s="13">
        <f t="shared" si="85"/>
        <v>0</v>
      </c>
      <c r="EZ137" s="13">
        <f t="shared" si="86"/>
        <v>0</v>
      </c>
      <c r="FA137" s="21">
        <f t="shared" si="87"/>
        <v>0</v>
      </c>
      <c r="FC137" s="44" t="str">
        <f t="shared" si="88"/>
        <v/>
      </c>
      <c r="FD137" s="51" t="str">
        <f t="shared" si="78"/>
        <v/>
      </c>
      <c r="FE137" s="51" t="str">
        <f t="shared" si="89"/>
        <v/>
      </c>
      <c r="FF137" s="51" t="str">
        <f t="shared" si="79"/>
        <v/>
      </c>
      <c r="FG137" s="52" t="str">
        <f t="shared" si="90"/>
        <v/>
      </c>
    </row>
    <row r="138" spans="1:163" ht="14.5">
      <c r="A138" s="5"/>
      <c r="B138" s="30"/>
      <c r="C138" s="85"/>
      <c r="D138" s="85"/>
      <c r="E138" s="85"/>
      <c r="F138" s="85"/>
      <c r="G138" s="86"/>
      <c r="H138" s="108"/>
      <c r="I138" s="227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109"/>
      <c r="AS138" s="109"/>
      <c r="AT138" s="227"/>
      <c r="AU138" s="109"/>
      <c r="AV138" s="227"/>
      <c r="AW138" s="227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77">
        <f t="shared" si="80"/>
        <v>0</v>
      </c>
      <c r="EU138" s="13">
        <f t="shared" si="81"/>
        <v>0</v>
      </c>
      <c r="EV138" s="13">
        <f t="shared" si="82"/>
        <v>0</v>
      </c>
      <c r="EW138" s="13">
        <f t="shared" si="83"/>
        <v>0</v>
      </c>
      <c r="EX138" s="13">
        <f t="shared" si="84"/>
        <v>0</v>
      </c>
      <c r="EY138" s="13">
        <f t="shared" si="85"/>
        <v>0</v>
      </c>
      <c r="EZ138" s="13">
        <f t="shared" si="86"/>
        <v>0</v>
      </c>
      <c r="FA138" s="21">
        <f t="shared" si="87"/>
        <v>0</v>
      </c>
      <c r="FC138" s="44" t="str">
        <f t="shared" si="88"/>
        <v/>
      </c>
      <c r="FD138" s="51" t="str">
        <f t="shared" si="78"/>
        <v/>
      </c>
      <c r="FE138" s="51" t="str">
        <f t="shared" si="89"/>
        <v/>
      </c>
      <c r="FF138" s="51" t="str">
        <f t="shared" si="79"/>
        <v/>
      </c>
      <c r="FG138" s="52" t="str">
        <f t="shared" si="90"/>
        <v/>
      </c>
    </row>
    <row r="139" spans="1:163" ht="14.5">
      <c r="A139" s="5"/>
      <c r="B139" s="30"/>
      <c r="C139" s="85"/>
      <c r="D139" s="85"/>
      <c r="E139" s="85"/>
      <c r="F139" s="85"/>
      <c r="G139" s="86"/>
      <c r="H139" s="108"/>
      <c r="I139" s="227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109"/>
      <c r="AS139" s="109"/>
      <c r="AT139" s="227"/>
      <c r="AU139" s="109"/>
      <c r="AV139" s="227"/>
      <c r="AW139" s="227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77">
        <f t="shared" si="80"/>
        <v>0</v>
      </c>
      <c r="EU139" s="13">
        <f t="shared" si="81"/>
        <v>0</v>
      </c>
      <c r="EV139" s="13">
        <f t="shared" si="82"/>
        <v>0</v>
      </c>
      <c r="EW139" s="13">
        <f t="shared" si="83"/>
        <v>0</v>
      </c>
      <c r="EX139" s="13">
        <f t="shared" si="84"/>
        <v>0</v>
      </c>
      <c r="EY139" s="13">
        <f t="shared" si="85"/>
        <v>0</v>
      </c>
      <c r="EZ139" s="13">
        <f t="shared" si="86"/>
        <v>0</v>
      </c>
      <c r="FA139" s="21">
        <f t="shared" si="87"/>
        <v>0</v>
      </c>
      <c r="FC139" s="44" t="str">
        <f t="shared" si="88"/>
        <v/>
      </c>
      <c r="FD139" s="51" t="str">
        <f t="shared" si="78"/>
        <v/>
      </c>
      <c r="FE139" s="51" t="str">
        <f t="shared" si="89"/>
        <v/>
      </c>
      <c r="FF139" s="51" t="str">
        <f t="shared" si="79"/>
        <v/>
      </c>
      <c r="FG139" s="52" t="str">
        <f t="shared" si="90"/>
        <v/>
      </c>
    </row>
    <row r="140" spans="1:163" ht="14.5">
      <c r="A140" s="5"/>
      <c r="B140" s="30"/>
      <c r="C140" s="85"/>
      <c r="D140" s="85"/>
      <c r="E140" s="85"/>
      <c r="F140" s="85"/>
      <c r="G140" s="86"/>
      <c r="H140" s="108"/>
      <c r="I140" s="227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109"/>
      <c r="AS140" s="109"/>
      <c r="AT140" s="227"/>
      <c r="AU140" s="109"/>
      <c r="AV140" s="227"/>
      <c r="AW140" s="227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77">
        <f t="shared" si="80"/>
        <v>0</v>
      </c>
      <c r="EU140" s="13">
        <f t="shared" si="81"/>
        <v>0</v>
      </c>
      <c r="EV140" s="13">
        <f t="shared" si="82"/>
        <v>0</v>
      </c>
      <c r="EW140" s="13">
        <f t="shared" si="83"/>
        <v>0</v>
      </c>
      <c r="EX140" s="13">
        <f t="shared" si="84"/>
        <v>0</v>
      </c>
      <c r="EY140" s="13">
        <f t="shared" si="85"/>
        <v>0</v>
      </c>
      <c r="EZ140" s="13">
        <f t="shared" si="86"/>
        <v>0</v>
      </c>
      <c r="FA140" s="21">
        <f t="shared" si="87"/>
        <v>0</v>
      </c>
      <c r="FC140" s="44" t="str">
        <f t="shared" si="88"/>
        <v/>
      </c>
      <c r="FD140" s="51" t="str">
        <f t="shared" si="78"/>
        <v/>
      </c>
      <c r="FE140" s="51" t="str">
        <f t="shared" si="89"/>
        <v/>
      </c>
      <c r="FF140" s="51" t="str">
        <f t="shared" si="79"/>
        <v/>
      </c>
      <c r="FG140" s="52" t="str">
        <f t="shared" si="90"/>
        <v/>
      </c>
    </row>
    <row r="141" spans="1:163" ht="14.5">
      <c r="A141" s="5"/>
      <c r="B141" s="30"/>
      <c r="C141" s="85"/>
      <c r="D141" s="85"/>
      <c r="E141" s="85"/>
      <c r="F141" s="85"/>
      <c r="G141" s="86"/>
      <c r="H141" s="108"/>
      <c r="I141" s="227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109"/>
      <c r="AS141" s="109"/>
      <c r="AT141" s="227"/>
      <c r="AU141" s="109"/>
      <c r="AV141" s="227"/>
      <c r="AW141" s="227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77">
        <f t="shared" si="80"/>
        <v>0</v>
      </c>
      <c r="EU141" s="13">
        <f t="shared" si="81"/>
        <v>0</v>
      </c>
      <c r="EV141" s="13">
        <f t="shared" si="82"/>
        <v>0</v>
      </c>
      <c r="EW141" s="13">
        <f t="shared" si="83"/>
        <v>0</v>
      </c>
      <c r="EX141" s="13">
        <f t="shared" si="84"/>
        <v>0</v>
      </c>
      <c r="EY141" s="13">
        <f t="shared" si="85"/>
        <v>0</v>
      </c>
      <c r="EZ141" s="13">
        <f t="shared" si="86"/>
        <v>0</v>
      </c>
      <c r="FA141" s="21">
        <f t="shared" si="87"/>
        <v>0</v>
      </c>
      <c r="FC141" s="44" t="str">
        <f t="shared" si="88"/>
        <v/>
      </c>
      <c r="FD141" s="51" t="str">
        <f t="shared" si="78"/>
        <v/>
      </c>
      <c r="FE141" s="51" t="str">
        <f t="shared" si="89"/>
        <v/>
      </c>
      <c r="FF141" s="51" t="str">
        <f t="shared" si="79"/>
        <v/>
      </c>
      <c r="FG141" s="52" t="str">
        <f t="shared" si="90"/>
        <v/>
      </c>
    </row>
    <row r="142" spans="1:163" ht="14.5">
      <c r="A142" s="5"/>
      <c r="B142" s="30"/>
      <c r="C142" s="85"/>
      <c r="D142" s="85"/>
      <c r="E142" s="85"/>
      <c r="F142" s="85"/>
      <c r="G142" s="86"/>
      <c r="H142" s="108"/>
      <c r="I142" s="227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109"/>
      <c r="AS142" s="109"/>
      <c r="AT142" s="227"/>
      <c r="AU142" s="109"/>
      <c r="AV142" s="227"/>
      <c r="AW142" s="227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77">
        <f t="shared" si="80"/>
        <v>0</v>
      </c>
      <c r="EU142" s="13">
        <f t="shared" si="81"/>
        <v>0</v>
      </c>
      <c r="EV142" s="13">
        <f t="shared" si="82"/>
        <v>0</v>
      </c>
      <c r="EW142" s="13">
        <f t="shared" si="83"/>
        <v>0</v>
      </c>
      <c r="EX142" s="13">
        <f t="shared" si="84"/>
        <v>0</v>
      </c>
      <c r="EY142" s="13">
        <f t="shared" si="85"/>
        <v>0</v>
      </c>
      <c r="EZ142" s="13">
        <f t="shared" si="86"/>
        <v>0</v>
      </c>
      <c r="FA142" s="21">
        <f t="shared" si="87"/>
        <v>0</v>
      </c>
      <c r="FC142" s="44" t="str">
        <f t="shared" si="88"/>
        <v/>
      </c>
      <c r="FD142" s="51" t="str">
        <f t="shared" si="78"/>
        <v/>
      </c>
      <c r="FE142" s="51" t="str">
        <f t="shared" si="89"/>
        <v/>
      </c>
      <c r="FF142" s="51" t="str">
        <f t="shared" si="79"/>
        <v/>
      </c>
      <c r="FG142" s="52" t="str">
        <f t="shared" si="90"/>
        <v/>
      </c>
    </row>
    <row r="143" spans="1:163" ht="14.5">
      <c r="A143" s="5"/>
      <c r="B143" s="30"/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109"/>
      <c r="AS143" s="109"/>
      <c r="AT143" s="227"/>
      <c r="AU143" s="109"/>
      <c r="AV143" s="227"/>
      <c r="AW143" s="227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77">
        <f t="shared" si="80"/>
        <v>0</v>
      </c>
      <c r="EU143" s="13">
        <f t="shared" si="81"/>
        <v>0</v>
      </c>
      <c r="EV143" s="13">
        <f t="shared" si="82"/>
        <v>0</v>
      </c>
      <c r="EW143" s="13">
        <f t="shared" si="83"/>
        <v>0</v>
      </c>
      <c r="EX143" s="13">
        <f t="shared" si="84"/>
        <v>0</v>
      </c>
      <c r="EY143" s="13">
        <f t="shared" si="85"/>
        <v>0</v>
      </c>
      <c r="EZ143" s="13">
        <f t="shared" si="86"/>
        <v>0</v>
      </c>
      <c r="FA143" s="21">
        <f t="shared" si="87"/>
        <v>0</v>
      </c>
      <c r="FC143" s="44" t="str">
        <f t="shared" si="88"/>
        <v/>
      </c>
      <c r="FD143" s="51" t="str">
        <f t="shared" si="78"/>
        <v/>
      </c>
      <c r="FE143" s="51" t="str">
        <f t="shared" si="89"/>
        <v/>
      </c>
      <c r="FF143" s="51" t="str">
        <f t="shared" si="79"/>
        <v/>
      </c>
      <c r="FG143" s="52" t="str">
        <f t="shared" si="90"/>
        <v/>
      </c>
    </row>
    <row r="144" spans="1:163" ht="14.5">
      <c r="A144" s="11"/>
      <c r="B144" s="32"/>
      <c r="C144" s="95"/>
      <c r="D144" s="95"/>
      <c r="E144" s="95"/>
      <c r="F144" s="95"/>
      <c r="G144" s="96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109"/>
      <c r="AS144" s="109"/>
      <c r="AT144" s="227"/>
      <c r="AU144" s="109"/>
      <c r="AV144" s="227"/>
      <c r="AW144" s="227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77">
        <f t="shared" si="80"/>
        <v>0</v>
      </c>
      <c r="EU144" s="13">
        <f t="shared" si="81"/>
        <v>0</v>
      </c>
      <c r="EV144" s="13">
        <f t="shared" si="82"/>
        <v>0</v>
      </c>
      <c r="EW144" s="13">
        <f t="shared" si="83"/>
        <v>0</v>
      </c>
      <c r="EX144" s="13">
        <f t="shared" si="84"/>
        <v>0</v>
      </c>
      <c r="EY144" s="13">
        <f t="shared" si="85"/>
        <v>0</v>
      </c>
      <c r="EZ144" s="13">
        <f t="shared" si="86"/>
        <v>0</v>
      </c>
      <c r="FA144" s="21">
        <f t="shared" si="87"/>
        <v>0</v>
      </c>
      <c r="FC144" s="44" t="str">
        <f t="shared" si="88"/>
        <v/>
      </c>
      <c r="FD144" s="51" t="str">
        <f t="shared" si="78"/>
        <v/>
      </c>
      <c r="FE144" s="51" t="str">
        <f t="shared" si="89"/>
        <v/>
      </c>
      <c r="FF144" s="51" t="str">
        <f t="shared" si="79"/>
        <v/>
      </c>
      <c r="FG144" s="52" t="str">
        <f t="shared" si="90"/>
        <v/>
      </c>
    </row>
    <row r="145" spans="1:163" ht="14.5">
      <c r="A145" s="11"/>
      <c r="B145" s="32"/>
      <c r="C145" s="95"/>
      <c r="D145" s="95"/>
      <c r="E145" s="95"/>
      <c r="F145" s="95"/>
      <c r="G145" s="9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109"/>
      <c r="AS145" s="109"/>
      <c r="AT145" s="227"/>
      <c r="AU145" s="109"/>
      <c r="AV145" s="227"/>
      <c r="AW145" s="227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77">
        <f t="shared" si="80"/>
        <v>0</v>
      </c>
      <c r="EU145" s="13">
        <f t="shared" si="81"/>
        <v>0</v>
      </c>
      <c r="EV145" s="13">
        <f t="shared" si="82"/>
        <v>0</v>
      </c>
      <c r="EW145" s="13">
        <f t="shared" si="83"/>
        <v>0</v>
      </c>
      <c r="EX145" s="13">
        <f t="shared" si="84"/>
        <v>0</v>
      </c>
      <c r="EY145" s="13">
        <f t="shared" si="85"/>
        <v>0</v>
      </c>
      <c r="EZ145" s="13">
        <f t="shared" si="86"/>
        <v>0</v>
      </c>
      <c r="FA145" s="21">
        <f t="shared" si="87"/>
        <v>0</v>
      </c>
      <c r="FC145" s="44" t="str">
        <f t="shared" si="88"/>
        <v/>
      </c>
      <c r="FD145" s="51" t="str">
        <f t="shared" si="78"/>
        <v/>
      </c>
      <c r="FE145" s="51" t="str">
        <f t="shared" si="89"/>
        <v/>
      </c>
      <c r="FF145" s="51" t="str">
        <f t="shared" si="79"/>
        <v/>
      </c>
      <c r="FG145" s="52" t="str">
        <f t="shared" si="90"/>
        <v/>
      </c>
    </row>
    <row r="146" spans="1:163" ht="14.5">
      <c r="A146" s="5"/>
      <c r="B146" s="30"/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109"/>
      <c r="AS146" s="109"/>
      <c r="AT146" s="227"/>
      <c r="AU146" s="109"/>
      <c r="AV146" s="227"/>
      <c r="AW146" s="227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77">
        <f t="shared" si="80"/>
        <v>0</v>
      </c>
      <c r="EU146" s="13">
        <f t="shared" si="81"/>
        <v>0</v>
      </c>
      <c r="EV146" s="13">
        <f t="shared" si="82"/>
        <v>0</v>
      </c>
      <c r="EW146" s="13">
        <f t="shared" si="83"/>
        <v>0</v>
      </c>
      <c r="EX146" s="13">
        <f t="shared" si="84"/>
        <v>0</v>
      </c>
      <c r="EY146" s="13">
        <f t="shared" si="85"/>
        <v>0</v>
      </c>
      <c r="EZ146" s="13">
        <f t="shared" si="86"/>
        <v>0</v>
      </c>
      <c r="FA146" s="21">
        <f t="shared" si="87"/>
        <v>0</v>
      </c>
      <c r="FC146" s="44" t="str">
        <f t="shared" si="88"/>
        <v/>
      </c>
      <c r="FD146" s="51" t="str">
        <f t="shared" si="78"/>
        <v/>
      </c>
      <c r="FE146" s="51" t="str">
        <f t="shared" si="89"/>
        <v/>
      </c>
      <c r="FF146" s="51" t="str">
        <f t="shared" si="79"/>
        <v/>
      </c>
      <c r="FG146" s="52" t="str">
        <f t="shared" si="90"/>
        <v/>
      </c>
    </row>
    <row r="147" spans="1:163" ht="14.5">
      <c r="A147" s="5"/>
      <c r="B147" s="30"/>
      <c r="C147" s="85"/>
      <c r="D147" s="85"/>
      <c r="E147" s="85"/>
      <c r="F147" s="85"/>
      <c r="G147" s="86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109"/>
      <c r="AS147" s="109"/>
      <c r="AT147" s="227"/>
      <c r="AU147" s="109"/>
      <c r="AV147" s="227"/>
      <c r="AW147" s="227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77">
        <f t="shared" si="80"/>
        <v>0</v>
      </c>
      <c r="EU147" s="13">
        <f t="shared" si="81"/>
        <v>0</v>
      </c>
      <c r="EV147" s="13">
        <f t="shared" si="82"/>
        <v>0</v>
      </c>
      <c r="EW147" s="13">
        <f t="shared" si="83"/>
        <v>0</v>
      </c>
      <c r="EX147" s="13">
        <f t="shared" si="84"/>
        <v>0</v>
      </c>
      <c r="EY147" s="13">
        <f t="shared" si="85"/>
        <v>0</v>
      </c>
      <c r="EZ147" s="13">
        <f t="shared" si="86"/>
        <v>0</v>
      </c>
      <c r="FA147" s="21">
        <f t="shared" si="87"/>
        <v>0</v>
      </c>
      <c r="FC147" s="44" t="str">
        <f t="shared" si="88"/>
        <v/>
      </c>
      <c r="FD147" s="51" t="str">
        <f t="shared" si="78"/>
        <v/>
      </c>
      <c r="FE147" s="51" t="str">
        <f t="shared" si="89"/>
        <v/>
      </c>
      <c r="FF147" s="51" t="str">
        <f t="shared" si="79"/>
        <v/>
      </c>
      <c r="FG147" s="52" t="str">
        <f t="shared" si="90"/>
        <v/>
      </c>
    </row>
    <row r="148" spans="1:163" ht="14.5">
      <c r="A148" s="5"/>
      <c r="B148" s="30"/>
      <c r="C148" s="85"/>
      <c r="D148" s="85"/>
      <c r="E148" s="85"/>
      <c r="F148" s="85"/>
      <c r="G148" s="8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109"/>
      <c r="AS148" s="109"/>
      <c r="AT148" s="227"/>
      <c r="AU148" s="109"/>
      <c r="AV148" s="227"/>
      <c r="AW148" s="227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77">
        <f t="shared" si="80"/>
        <v>0</v>
      </c>
      <c r="EU148" s="13">
        <f t="shared" si="81"/>
        <v>0</v>
      </c>
      <c r="EV148" s="13">
        <f t="shared" si="82"/>
        <v>0</v>
      </c>
      <c r="EW148" s="13">
        <f t="shared" si="83"/>
        <v>0</v>
      </c>
      <c r="EX148" s="13">
        <f t="shared" si="84"/>
        <v>0</v>
      </c>
      <c r="EY148" s="13">
        <f t="shared" si="85"/>
        <v>0</v>
      </c>
      <c r="EZ148" s="13">
        <f t="shared" si="86"/>
        <v>0</v>
      </c>
      <c r="FA148" s="21">
        <f t="shared" si="87"/>
        <v>0</v>
      </c>
      <c r="FC148" s="44" t="str">
        <f t="shared" si="88"/>
        <v/>
      </c>
      <c r="FD148" s="51" t="str">
        <f t="shared" si="78"/>
        <v/>
      </c>
      <c r="FE148" s="51" t="str">
        <f t="shared" si="89"/>
        <v/>
      </c>
      <c r="FF148" s="51" t="str">
        <f t="shared" si="79"/>
        <v/>
      </c>
      <c r="FG148" s="52" t="str">
        <f t="shared" si="90"/>
        <v/>
      </c>
    </row>
    <row r="149" spans="1:163" ht="14.5">
      <c r="A149" s="5"/>
      <c r="B149" s="30"/>
      <c r="C149" s="85"/>
      <c r="D149" s="85"/>
      <c r="E149" s="85"/>
      <c r="F149" s="85"/>
      <c r="G149" s="86"/>
      <c r="H149" s="108"/>
      <c r="I149" s="108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109"/>
      <c r="AS149" s="109"/>
      <c r="AT149" s="227"/>
      <c r="AU149" s="109"/>
      <c r="AV149" s="227"/>
      <c r="AW149" s="227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77">
        <f t="shared" si="80"/>
        <v>0</v>
      </c>
      <c r="EU149" s="13">
        <f t="shared" si="81"/>
        <v>0</v>
      </c>
      <c r="EV149" s="13">
        <f t="shared" si="82"/>
        <v>0</v>
      </c>
      <c r="EW149" s="13">
        <f t="shared" si="83"/>
        <v>0</v>
      </c>
      <c r="EX149" s="13">
        <f t="shared" si="84"/>
        <v>0</v>
      </c>
      <c r="EY149" s="13">
        <f t="shared" si="85"/>
        <v>0</v>
      </c>
      <c r="EZ149" s="13">
        <f t="shared" si="86"/>
        <v>0</v>
      </c>
      <c r="FA149" s="21">
        <f t="shared" si="87"/>
        <v>0</v>
      </c>
      <c r="FC149" s="44" t="str">
        <f t="shared" si="88"/>
        <v/>
      </c>
      <c r="FD149" s="51" t="str">
        <f t="shared" si="78"/>
        <v/>
      </c>
      <c r="FE149" s="51" t="str">
        <f t="shared" si="89"/>
        <v/>
      </c>
      <c r="FF149" s="51" t="str">
        <f t="shared" si="79"/>
        <v/>
      </c>
      <c r="FG149" s="52" t="str">
        <f t="shared" si="90"/>
        <v/>
      </c>
    </row>
    <row r="150" spans="1:163" ht="14.5">
      <c r="A150" s="5"/>
      <c r="B150" s="30"/>
      <c r="C150" s="85"/>
      <c r="D150" s="85"/>
      <c r="E150" s="85"/>
      <c r="F150" s="85"/>
      <c r="G150" s="86"/>
      <c r="H150" s="108"/>
      <c r="I150" s="108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109"/>
      <c r="AS150" s="109"/>
      <c r="AT150" s="227"/>
      <c r="AU150" s="109"/>
      <c r="AV150" s="227"/>
      <c r="AW150" s="227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77">
        <f t="shared" si="80"/>
        <v>0</v>
      </c>
      <c r="EU150" s="13">
        <f t="shared" si="81"/>
        <v>0</v>
      </c>
      <c r="EV150" s="13">
        <f t="shared" si="82"/>
        <v>0</v>
      </c>
      <c r="EW150" s="13">
        <f t="shared" si="83"/>
        <v>0</v>
      </c>
      <c r="EX150" s="13">
        <f t="shared" si="84"/>
        <v>0</v>
      </c>
      <c r="EY150" s="13">
        <f t="shared" si="85"/>
        <v>0</v>
      </c>
      <c r="EZ150" s="13">
        <f t="shared" si="86"/>
        <v>0</v>
      </c>
      <c r="FA150" s="21">
        <f t="shared" si="87"/>
        <v>0</v>
      </c>
      <c r="FC150" s="44" t="str">
        <f t="shared" si="88"/>
        <v/>
      </c>
      <c r="FD150" s="51" t="str">
        <f t="shared" si="78"/>
        <v/>
      </c>
      <c r="FE150" s="51" t="str">
        <f t="shared" si="89"/>
        <v/>
      </c>
      <c r="FF150" s="51" t="str">
        <f t="shared" si="79"/>
        <v/>
      </c>
      <c r="FG150" s="52" t="str">
        <f t="shared" si="90"/>
        <v/>
      </c>
    </row>
    <row r="151" spans="1:163" ht="14.5">
      <c r="A151" s="5"/>
      <c r="B151" s="30"/>
      <c r="C151" s="85"/>
      <c r="D151" s="85"/>
      <c r="E151" s="85"/>
      <c r="F151" s="85"/>
      <c r="G151" s="86"/>
      <c r="H151" s="108"/>
      <c r="I151" s="108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109"/>
      <c r="AS151" s="109"/>
      <c r="AT151" s="227"/>
      <c r="AU151" s="109"/>
      <c r="AV151" s="227"/>
      <c r="AW151" s="227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77">
        <f t="shared" si="80"/>
        <v>0</v>
      </c>
      <c r="EU151" s="13">
        <f t="shared" si="81"/>
        <v>0</v>
      </c>
      <c r="EV151" s="13">
        <f t="shared" si="82"/>
        <v>0</v>
      </c>
      <c r="EW151" s="13">
        <f t="shared" si="83"/>
        <v>0</v>
      </c>
      <c r="EX151" s="13">
        <f t="shared" si="84"/>
        <v>0</v>
      </c>
      <c r="EY151" s="13">
        <f t="shared" si="85"/>
        <v>0</v>
      </c>
      <c r="EZ151" s="13">
        <f t="shared" si="86"/>
        <v>0</v>
      </c>
      <c r="FA151" s="21">
        <f t="shared" si="87"/>
        <v>0</v>
      </c>
      <c r="FC151" s="44" t="str">
        <f t="shared" si="88"/>
        <v/>
      </c>
      <c r="FD151" s="51" t="str">
        <f t="shared" si="78"/>
        <v/>
      </c>
      <c r="FE151" s="51" t="str">
        <f t="shared" si="89"/>
        <v/>
      </c>
      <c r="FF151" s="51" t="str">
        <f t="shared" si="79"/>
        <v/>
      </c>
      <c r="FG151" s="52" t="str">
        <f t="shared" si="90"/>
        <v/>
      </c>
    </row>
    <row r="152" spans="1:163" ht="14.5">
      <c r="A152" s="11"/>
      <c r="B152" s="32"/>
      <c r="C152" s="95"/>
      <c r="D152" s="95"/>
      <c r="E152" s="95"/>
      <c r="F152" s="95"/>
      <c r="G152" s="96"/>
      <c r="H152" s="108"/>
      <c r="I152" s="108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109"/>
      <c r="AS152" s="109"/>
      <c r="AT152" s="227"/>
      <c r="AU152" s="109"/>
      <c r="AV152" s="227"/>
      <c r="AW152" s="227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77">
        <f t="shared" si="80"/>
        <v>0</v>
      </c>
      <c r="EU152" s="13">
        <f t="shared" si="81"/>
        <v>0</v>
      </c>
      <c r="EV152" s="13">
        <f t="shared" si="82"/>
        <v>0</v>
      </c>
      <c r="EW152" s="13">
        <f t="shared" si="83"/>
        <v>0</v>
      </c>
      <c r="EX152" s="13">
        <f t="shared" si="84"/>
        <v>0</v>
      </c>
      <c r="EY152" s="13">
        <f t="shared" si="85"/>
        <v>0</v>
      </c>
      <c r="EZ152" s="13">
        <f t="shared" si="86"/>
        <v>0</v>
      </c>
      <c r="FA152" s="21">
        <f t="shared" si="87"/>
        <v>0</v>
      </c>
      <c r="FC152" s="44" t="str">
        <f t="shared" si="88"/>
        <v/>
      </c>
      <c r="FD152" s="51" t="str">
        <f t="shared" si="78"/>
        <v/>
      </c>
      <c r="FE152" s="51" t="str">
        <f t="shared" si="89"/>
        <v/>
      </c>
      <c r="FF152" s="51" t="str">
        <f t="shared" si="79"/>
        <v/>
      </c>
      <c r="FG152" s="52" t="str">
        <f t="shared" si="90"/>
        <v/>
      </c>
    </row>
    <row r="153" spans="1:163" ht="14.5">
      <c r="A153" s="11"/>
      <c r="B153" s="32"/>
      <c r="C153" s="95"/>
      <c r="D153" s="95"/>
      <c r="E153" s="95"/>
      <c r="F153" s="95"/>
      <c r="G153" s="96"/>
      <c r="H153" s="108"/>
      <c r="I153" s="108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109"/>
      <c r="AS153" s="109"/>
      <c r="AT153" s="227"/>
      <c r="AU153" s="109"/>
      <c r="AV153" s="227"/>
      <c r="AW153" s="227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77">
        <f t="shared" si="80"/>
        <v>0</v>
      </c>
      <c r="EU153" s="13">
        <f t="shared" si="81"/>
        <v>0</v>
      </c>
      <c r="EV153" s="13">
        <f t="shared" si="82"/>
        <v>0</v>
      </c>
      <c r="EW153" s="13">
        <f t="shared" si="83"/>
        <v>0</v>
      </c>
      <c r="EX153" s="13">
        <f t="shared" si="84"/>
        <v>0</v>
      </c>
      <c r="EY153" s="13">
        <f t="shared" si="85"/>
        <v>0</v>
      </c>
      <c r="EZ153" s="13">
        <f t="shared" si="86"/>
        <v>0</v>
      </c>
      <c r="FA153" s="21">
        <f t="shared" si="87"/>
        <v>0</v>
      </c>
      <c r="FC153" s="44" t="str">
        <f t="shared" si="88"/>
        <v/>
      </c>
      <c r="FD153" s="51" t="str">
        <f t="shared" si="78"/>
        <v/>
      </c>
      <c r="FE153" s="51" t="str">
        <f t="shared" si="89"/>
        <v/>
      </c>
      <c r="FF153" s="51" t="str">
        <f t="shared" si="79"/>
        <v/>
      </c>
      <c r="FG153" s="52" t="str">
        <f t="shared" si="90"/>
        <v/>
      </c>
    </row>
    <row r="154" spans="1:163" ht="14.5">
      <c r="A154" s="11"/>
      <c r="B154" s="32"/>
      <c r="C154" s="95"/>
      <c r="D154" s="95"/>
      <c r="E154" s="95"/>
      <c r="F154" s="95"/>
      <c r="G154" s="96"/>
      <c r="H154" s="108"/>
      <c r="I154" s="108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109"/>
      <c r="AS154" s="109"/>
      <c r="AT154" s="227"/>
      <c r="AU154" s="109"/>
      <c r="AV154" s="227"/>
      <c r="AW154" s="227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77">
        <f t="shared" si="80"/>
        <v>0</v>
      </c>
      <c r="EU154" s="13">
        <f t="shared" si="81"/>
        <v>0</v>
      </c>
      <c r="EV154" s="13">
        <f t="shared" si="82"/>
        <v>0</v>
      </c>
      <c r="EW154" s="13">
        <f t="shared" si="83"/>
        <v>0</v>
      </c>
      <c r="EX154" s="13">
        <f t="shared" si="84"/>
        <v>0</v>
      </c>
      <c r="EY154" s="13">
        <f t="shared" si="85"/>
        <v>0</v>
      </c>
      <c r="EZ154" s="13">
        <f t="shared" si="86"/>
        <v>0</v>
      </c>
      <c r="FA154" s="21">
        <f t="shared" si="87"/>
        <v>0</v>
      </c>
      <c r="FC154" s="44" t="str">
        <f t="shared" si="88"/>
        <v/>
      </c>
      <c r="FD154" s="51" t="str">
        <f t="shared" si="78"/>
        <v/>
      </c>
      <c r="FE154" s="51" t="str">
        <f t="shared" si="89"/>
        <v/>
      </c>
      <c r="FF154" s="51" t="str">
        <f t="shared" si="79"/>
        <v/>
      </c>
      <c r="FG154" s="52" t="str">
        <f t="shared" si="90"/>
        <v/>
      </c>
    </row>
    <row r="155" spans="1:163" ht="14.5">
      <c r="A155" s="12"/>
      <c r="B155" s="4"/>
      <c r="C155" s="99"/>
      <c r="D155" s="99"/>
      <c r="E155" s="99"/>
      <c r="F155" s="99"/>
      <c r="G155" s="100"/>
      <c r="H155" s="115"/>
      <c r="I155" s="115"/>
      <c r="J155" s="115"/>
      <c r="K155" s="115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116"/>
      <c r="AS155" s="116"/>
      <c r="AT155" s="99"/>
      <c r="AU155" s="116"/>
      <c r="AV155" s="99"/>
      <c r="AW155" s="99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79">
        <f t="shared" si="80"/>
        <v>0</v>
      </c>
      <c r="EU155" s="14">
        <f t="shared" si="81"/>
        <v>0</v>
      </c>
      <c r="EV155" s="14">
        <f t="shared" si="82"/>
        <v>0</v>
      </c>
      <c r="EW155" s="14">
        <f t="shared" si="83"/>
        <v>0</v>
      </c>
      <c r="EX155" s="14">
        <f t="shared" si="84"/>
        <v>0</v>
      </c>
      <c r="EY155" s="14">
        <f t="shared" si="85"/>
        <v>0</v>
      </c>
      <c r="EZ155" s="14">
        <f t="shared" si="86"/>
        <v>0</v>
      </c>
      <c r="FA155" s="22">
        <f t="shared" si="87"/>
        <v>0</v>
      </c>
      <c r="FC155" s="44" t="str">
        <f t="shared" si="88"/>
        <v/>
      </c>
      <c r="FD155" s="51" t="str">
        <f t="shared" ref="FD155" si="91">IF(ISBLANK(D155),IF(FC155="x",IF(AND((EU155+EV155)&gt;=($FJ$3+$FK$3),OR(EW155&gt;=$FL$3,H155="x")),"Yes!",""),IF(FC155="Yes!",IF(AND((EU155+EV155)&gt;=($FJ$2+$FJ$3+$FK$2+$FK$3),OR(EW155&gt;=($FL$3+$FL$2),H155="x")),"Yes!",""),"")),"x")</f>
        <v/>
      </c>
      <c r="FE155" s="51" t="str">
        <f t="shared" si="89"/>
        <v/>
      </c>
      <c r="FF155" s="51" t="str">
        <f t="shared" si="79"/>
        <v/>
      </c>
      <c r="FG155" s="52" t="str">
        <f t="shared" si="90"/>
        <v/>
      </c>
    </row>
    <row r="156" spans="1:163" ht="14.5">
      <c r="A156" s="236"/>
      <c r="B156" s="236"/>
      <c r="C156" s="236"/>
      <c r="D156" s="236"/>
      <c r="E156" s="236"/>
      <c r="F156" s="236"/>
      <c r="G156" s="236"/>
    </row>
  </sheetData>
  <sortState xmlns:xlrd2="http://schemas.microsoft.com/office/spreadsheetml/2017/richdata2" ref="A7:FG97">
    <sortCondition ref="A7:A97"/>
  </sortState>
  <mergeCells count="10">
    <mergeCell ref="A5:G5"/>
    <mergeCell ref="FC5:FG5"/>
    <mergeCell ref="A6:B6"/>
    <mergeCell ref="A156:G156"/>
    <mergeCell ref="A1:G1"/>
    <mergeCell ref="A2:G2"/>
    <mergeCell ref="FC2:FG2"/>
    <mergeCell ref="A3:G3"/>
    <mergeCell ref="A4:G4"/>
    <mergeCell ref="FC4:FG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P150"/>
  <sheetViews>
    <sheetView zoomScale="96" zoomScaleNormal="96" workbookViewId="0">
      <pane xSplit="7" ySplit="6" topLeftCell="CI9" activePane="bottomRight" state="frozen"/>
      <selection pane="topRight" activeCell="H1" sqref="H1"/>
      <selection pane="bottomLeft" activeCell="A7" sqref="A7"/>
      <selection pane="bottomRight" activeCell="CI9" sqref="CI9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1" width="4.453125" customWidth="1"/>
    <col min="42" max="42" width="3.7265625" customWidth="1"/>
    <col min="43" max="49" width="4.453125" customWidth="1"/>
    <col min="50" max="51" width="5.453125" customWidth="1"/>
    <col min="52" max="57" width="4.453125" customWidth="1"/>
    <col min="58" max="58" width="4" bestFit="1" customWidth="1"/>
    <col min="59" max="74" width="4.453125" customWidth="1"/>
    <col min="75" max="75" width="3.81640625" bestFit="1" customWidth="1"/>
    <col min="76" max="89" width="4.453125" customWidth="1"/>
    <col min="90" max="90" width="5.54296875" customWidth="1"/>
    <col min="91" max="98" width="4.453125" customWidth="1"/>
    <col min="99" max="99" width="4" bestFit="1" customWidth="1"/>
    <col min="100" max="100" width="4.453125" customWidth="1"/>
    <col min="101" max="101" width="3.7265625" customWidth="1"/>
    <col min="102" max="102" width="3.54296875" customWidth="1"/>
    <col min="103" max="103" width="3.7265625" customWidth="1"/>
    <col min="104" max="115" width="4.453125" customWidth="1"/>
    <col min="116" max="116" width="3.81640625" customWidth="1"/>
    <col min="117" max="120" width="4.453125" customWidth="1"/>
    <col min="121" max="121" width="5.1796875" customWidth="1"/>
    <col min="122" max="147" width="4.453125" customWidth="1"/>
    <col min="148" max="148" width="6.453125" customWidth="1"/>
    <col min="149" max="153" width="3.453125" bestFit="1" customWidth="1"/>
    <col min="154" max="154" width="3.453125" customWidth="1"/>
    <col min="155" max="155" width="8.54296875" bestFit="1" customWidth="1"/>
    <col min="156" max="156" width="5" customWidth="1"/>
    <col min="157" max="161" width="5.54296875" style="54" customWidth="1"/>
    <col min="163" max="163" width="14.453125" customWidth="1"/>
    <col min="164" max="164" width="3.453125" bestFit="1" customWidth="1"/>
    <col min="165" max="165" width="3.453125" customWidth="1"/>
    <col min="166" max="168" width="3.453125" bestFit="1" customWidth="1"/>
    <col min="169" max="169" width="3.54296875" customWidth="1"/>
    <col min="170" max="170" width="17.453125" bestFit="1" customWidth="1"/>
  </cols>
  <sheetData>
    <row r="1" spans="1:172" s="2" customFormat="1" ht="203.5">
      <c r="A1" s="237" t="s">
        <v>0</v>
      </c>
      <c r="B1" s="238"/>
      <c r="C1" s="238"/>
      <c r="D1" s="238"/>
      <c r="E1" s="238"/>
      <c r="F1" s="238"/>
      <c r="G1" s="239"/>
      <c r="H1" s="15" t="s">
        <v>295</v>
      </c>
      <c r="I1" s="15" t="s">
        <v>296</v>
      </c>
      <c r="J1" s="15" t="s">
        <v>3</v>
      </c>
      <c r="K1" s="15" t="s">
        <v>4</v>
      </c>
      <c r="L1" s="15" t="s">
        <v>297</v>
      </c>
      <c r="M1" s="15" t="s">
        <v>298</v>
      </c>
      <c r="N1" s="15" t="s">
        <v>299</v>
      </c>
      <c r="O1" s="174" t="s">
        <v>300</v>
      </c>
      <c r="P1" s="15" t="s">
        <v>301</v>
      </c>
      <c r="Q1" s="15" t="s">
        <v>302</v>
      </c>
      <c r="R1" s="15" t="s">
        <v>303</v>
      </c>
      <c r="S1" s="15" t="s">
        <v>304</v>
      </c>
      <c r="T1" s="15" t="s">
        <v>305</v>
      </c>
      <c r="U1" s="181" t="s">
        <v>306</v>
      </c>
      <c r="V1" s="15" t="s">
        <v>307</v>
      </c>
      <c r="W1" s="15" t="s">
        <v>308</v>
      </c>
      <c r="X1" s="15" t="s">
        <v>309</v>
      </c>
      <c r="Y1" s="15" t="s">
        <v>310</v>
      </c>
      <c r="Z1" s="15" t="s">
        <v>311</v>
      </c>
      <c r="AA1" s="15" t="s">
        <v>312</v>
      </c>
      <c r="AB1" s="15" t="s">
        <v>313</v>
      </c>
      <c r="AC1" s="15" t="s">
        <v>314</v>
      </c>
      <c r="AD1" s="15" t="s">
        <v>315</v>
      </c>
      <c r="AE1" s="15" t="s">
        <v>316</v>
      </c>
      <c r="AF1" s="174" t="s">
        <v>317</v>
      </c>
      <c r="AG1" s="15" t="s">
        <v>318</v>
      </c>
      <c r="AH1" s="15" t="s">
        <v>319</v>
      </c>
      <c r="AI1" s="15" t="s">
        <v>320</v>
      </c>
      <c r="AJ1" s="15" t="s">
        <v>321</v>
      </c>
      <c r="AK1" s="15" t="s">
        <v>322</v>
      </c>
      <c r="AL1" s="15" t="s">
        <v>323</v>
      </c>
      <c r="AM1" s="15" t="s">
        <v>324</v>
      </c>
      <c r="AN1" s="15" t="s">
        <v>325</v>
      </c>
      <c r="AO1" s="15" t="s">
        <v>326</v>
      </c>
      <c r="AP1" s="15" t="s">
        <v>327</v>
      </c>
      <c r="AQ1" s="15" t="s">
        <v>328</v>
      </c>
      <c r="AR1" s="15" t="s">
        <v>329</v>
      </c>
      <c r="AS1" s="15" t="s">
        <v>330</v>
      </c>
      <c r="AT1" s="15" t="s">
        <v>331</v>
      </c>
      <c r="AU1" s="15" t="s">
        <v>332</v>
      </c>
      <c r="AV1" s="174" t="s">
        <v>333</v>
      </c>
      <c r="AW1" s="15" t="s">
        <v>334</v>
      </c>
      <c r="AX1" s="210" t="s">
        <v>335</v>
      </c>
      <c r="AY1" s="183" t="s">
        <v>336</v>
      </c>
      <c r="AZ1" s="15" t="s">
        <v>337</v>
      </c>
      <c r="BA1" s="15" t="s">
        <v>338</v>
      </c>
      <c r="BB1" s="15" t="s">
        <v>339</v>
      </c>
      <c r="BC1" s="15" t="s">
        <v>340</v>
      </c>
      <c r="BD1" s="15" t="s">
        <v>341</v>
      </c>
      <c r="BE1" s="15" t="s">
        <v>342</v>
      </c>
      <c r="BF1" s="15" t="s">
        <v>343</v>
      </c>
      <c r="BG1" s="174" t="s">
        <v>344</v>
      </c>
      <c r="BH1" s="15" t="s">
        <v>345</v>
      </c>
      <c r="BI1" s="15" t="s">
        <v>346</v>
      </c>
      <c r="BJ1" s="15" t="s">
        <v>347</v>
      </c>
      <c r="BK1" s="15" t="s">
        <v>348</v>
      </c>
      <c r="BL1" s="157" t="s">
        <v>349</v>
      </c>
      <c r="BM1" s="59" t="s">
        <v>350</v>
      </c>
      <c r="BN1" s="59" t="s">
        <v>351</v>
      </c>
      <c r="BO1" s="59" t="s">
        <v>352</v>
      </c>
      <c r="BP1" s="157" t="s">
        <v>353</v>
      </c>
      <c r="BQ1" s="15" t="s">
        <v>354</v>
      </c>
      <c r="BR1" s="174" t="s">
        <v>355</v>
      </c>
      <c r="BS1" s="174" t="s">
        <v>356</v>
      </c>
      <c r="BT1" s="15" t="s">
        <v>357</v>
      </c>
      <c r="BU1" s="15" t="s">
        <v>358</v>
      </c>
      <c r="BV1" s="15" t="s">
        <v>359</v>
      </c>
      <c r="BW1" s="15" t="s">
        <v>360</v>
      </c>
      <c r="BX1" s="174" t="s">
        <v>361</v>
      </c>
      <c r="BY1" s="59" t="s">
        <v>362</v>
      </c>
      <c r="BZ1" s="59" t="s">
        <v>363</v>
      </c>
      <c r="CA1" s="15" t="s">
        <v>364</v>
      </c>
      <c r="CB1" s="59" t="s">
        <v>365</v>
      </c>
      <c r="CC1" s="59" t="s">
        <v>366</v>
      </c>
      <c r="CD1" s="59" t="s">
        <v>367</v>
      </c>
      <c r="CE1" s="15" t="s">
        <v>368</v>
      </c>
      <c r="CF1" s="59" t="s">
        <v>369</v>
      </c>
      <c r="CG1" s="15" t="s">
        <v>370</v>
      </c>
      <c r="CH1" s="15" t="s">
        <v>371</v>
      </c>
      <c r="CI1" s="15" t="s">
        <v>372</v>
      </c>
      <c r="CJ1" s="15" t="s">
        <v>373</v>
      </c>
      <c r="CK1" s="15" t="s">
        <v>374</v>
      </c>
      <c r="CL1" s="183" t="s">
        <v>375</v>
      </c>
      <c r="CM1" s="183" t="s">
        <v>376</v>
      </c>
      <c r="CN1" s="137" t="s">
        <v>377</v>
      </c>
      <c r="CO1" s="59" t="s">
        <v>378</v>
      </c>
      <c r="CP1" s="59" t="s">
        <v>379</v>
      </c>
      <c r="CQ1" s="15" t="s">
        <v>380</v>
      </c>
      <c r="CR1" s="15" t="s">
        <v>381</v>
      </c>
      <c r="CS1" s="15" t="s">
        <v>382</v>
      </c>
      <c r="CT1" s="15" t="s">
        <v>383</v>
      </c>
      <c r="CU1" s="15" t="s">
        <v>384</v>
      </c>
      <c r="CV1" s="15" t="s">
        <v>385</v>
      </c>
      <c r="CW1" s="180" t="s">
        <v>386</v>
      </c>
      <c r="CX1" s="15" t="s">
        <v>387</v>
      </c>
      <c r="CY1" s="15" t="s">
        <v>388</v>
      </c>
      <c r="CZ1" s="181" t="s">
        <v>389</v>
      </c>
      <c r="DA1" s="15" t="s">
        <v>390</v>
      </c>
      <c r="DB1" s="15" t="s">
        <v>391</v>
      </c>
      <c r="DC1" s="15" t="s">
        <v>392</v>
      </c>
      <c r="DD1" s="59" t="s">
        <v>393</v>
      </c>
      <c r="DE1" s="59" t="s">
        <v>394</v>
      </c>
      <c r="DF1" s="59" t="s">
        <v>395</v>
      </c>
      <c r="DG1" s="15" t="s">
        <v>396</v>
      </c>
      <c r="DH1" s="181" t="s">
        <v>397</v>
      </c>
      <c r="DI1" s="181" t="s">
        <v>398</v>
      </c>
      <c r="DJ1" s="181" t="s">
        <v>399</v>
      </c>
      <c r="DK1" s="15" t="s">
        <v>400</v>
      </c>
      <c r="DL1" s="15" t="s">
        <v>401</v>
      </c>
      <c r="DM1" s="15"/>
      <c r="DN1" s="59"/>
      <c r="DO1" s="181"/>
      <c r="DP1" s="15"/>
      <c r="DQ1" s="15"/>
      <c r="DR1" s="15"/>
      <c r="DS1" s="15"/>
      <c r="DT1" s="15"/>
      <c r="DU1" s="15"/>
      <c r="DV1" s="15"/>
      <c r="DW1" s="15"/>
      <c r="DX1" s="181"/>
      <c r="DY1" s="181"/>
      <c r="DZ1" s="59"/>
      <c r="EA1" s="15"/>
      <c r="EB1" s="15"/>
      <c r="EC1" s="15"/>
      <c r="ED1" s="15"/>
      <c r="EE1" s="15"/>
      <c r="EF1" s="181"/>
      <c r="EG1" s="181"/>
      <c r="EH1" s="181"/>
      <c r="EI1" s="181"/>
      <c r="EJ1" s="181"/>
      <c r="EK1" s="15"/>
      <c r="EL1" s="181"/>
      <c r="EM1" s="59"/>
      <c r="EN1" s="181"/>
      <c r="EO1" s="15"/>
      <c r="EP1" s="15"/>
      <c r="EQ1" s="15"/>
      <c r="ER1" s="15" t="s">
        <v>7</v>
      </c>
      <c r="ES1" s="15" t="s">
        <v>8</v>
      </c>
      <c r="ET1" s="15" t="s">
        <v>9</v>
      </c>
      <c r="EU1" s="15" t="s">
        <v>10</v>
      </c>
      <c r="EV1" s="15" t="s">
        <v>11</v>
      </c>
      <c r="EW1" s="15" t="s">
        <v>12</v>
      </c>
      <c r="EX1" s="15" t="s">
        <v>13</v>
      </c>
      <c r="EY1" s="55" t="s">
        <v>14</v>
      </c>
      <c r="FA1" s="46" t="s">
        <v>15</v>
      </c>
      <c r="FB1" s="47" t="s">
        <v>16</v>
      </c>
      <c r="FC1" s="47" t="s">
        <v>17</v>
      </c>
      <c r="FD1" s="47" t="s">
        <v>18</v>
      </c>
      <c r="FE1" s="48" t="s">
        <v>19</v>
      </c>
      <c r="FF1"/>
      <c r="FG1" s="133" t="s">
        <v>20</v>
      </c>
      <c r="FH1" s="2" t="s">
        <v>8</v>
      </c>
      <c r="FI1" s="2" t="s">
        <v>9</v>
      </c>
      <c r="FJ1" s="2" t="s">
        <v>10</v>
      </c>
      <c r="FK1" s="2" t="s">
        <v>11</v>
      </c>
      <c r="FL1" s="2" t="s">
        <v>12</v>
      </c>
      <c r="FM1" s="2" t="s">
        <v>13</v>
      </c>
    </row>
    <row r="2" spans="1:172" s="2" customFormat="1" thickTop="1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1</v>
      </c>
      <c r="O2" s="120">
        <v>2</v>
      </c>
      <c r="P2" s="120">
        <v>1</v>
      </c>
      <c r="Q2" s="120">
        <v>0</v>
      </c>
      <c r="R2" s="120">
        <v>2</v>
      </c>
      <c r="S2" s="120">
        <v>1</v>
      </c>
      <c r="T2" s="120">
        <v>1</v>
      </c>
      <c r="U2" s="51">
        <v>1</v>
      </c>
      <c r="V2" s="120">
        <v>2</v>
      </c>
      <c r="W2" s="120">
        <v>1</v>
      </c>
      <c r="X2" s="120">
        <v>1</v>
      </c>
      <c r="Y2" s="120">
        <v>2</v>
      </c>
      <c r="Z2" s="51">
        <v>1</v>
      </c>
      <c r="AA2" s="120">
        <v>1</v>
      </c>
      <c r="AB2" s="120">
        <v>3</v>
      </c>
      <c r="AC2" s="120">
        <v>1</v>
      </c>
      <c r="AD2" s="120">
        <v>3</v>
      </c>
      <c r="AE2" s="120">
        <v>2</v>
      </c>
      <c r="AF2" s="120">
        <v>1</v>
      </c>
      <c r="AG2" s="120">
        <v>1</v>
      </c>
      <c r="AH2" s="120">
        <v>1</v>
      </c>
      <c r="AI2" s="120">
        <v>1</v>
      </c>
      <c r="AJ2" s="120">
        <v>2</v>
      </c>
      <c r="AK2" s="120">
        <v>1</v>
      </c>
      <c r="AL2" s="120">
        <v>2</v>
      </c>
      <c r="AM2" s="120">
        <v>1</v>
      </c>
      <c r="AN2" s="120">
        <v>1</v>
      </c>
      <c r="AO2" s="120">
        <v>1</v>
      </c>
      <c r="AP2" s="103">
        <v>1</v>
      </c>
      <c r="AQ2" s="103">
        <v>3</v>
      </c>
      <c r="AR2" s="120">
        <v>1</v>
      </c>
      <c r="AS2" s="103">
        <v>3</v>
      </c>
      <c r="AT2" s="51">
        <v>2</v>
      </c>
      <c r="AU2" s="51">
        <v>1</v>
      </c>
      <c r="AV2" s="103">
        <v>1</v>
      </c>
      <c r="AW2" s="103">
        <v>1</v>
      </c>
      <c r="AX2" s="106">
        <v>1</v>
      </c>
      <c r="AY2" s="106">
        <v>1</v>
      </c>
      <c r="AZ2" s="103">
        <v>2</v>
      </c>
      <c r="BA2" s="103">
        <v>1</v>
      </c>
      <c r="BB2" s="103">
        <v>1</v>
      </c>
      <c r="BC2" s="103">
        <v>1</v>
      </c>
      <c r="BD2" s="103">
        <v>3</v>
      </c>
      <c r="BE2" s="103">
        <v>3</v>
      </c>
      <c r="BF2" s="103">
        <v>1</v>
      </c>
      <c r="BG2" s="103">
        <v>1</v>
      </c>
      <c r="BH2" s="103">
        <v>1</v>
      </c>
      <c r="BI2" s="103">
        <v>2</v>
      </c>
      <c r="BJ2" s="103">
        <v>1</v>
      </c>
      <c r="BK2" s="103">
        <v>1</v>
      </c>
      <c r="BL2" s="107">
        <v>3</v>
      </c>
      <c r="BM2" s="106">
        <v>3</v>
      </c>
      <c r="BN2" s="106">
        <v>1</v>
      </c>
      <c r="BO2" s="106">
        <v>1</v>
      </c>
      <c r="BP2" s="106">
        <v>2</v>
      </c>
      <c r="BQ2" s="103">
        <v>1</v>
      </c>
      <c r="BR2" s="103">
        <v>2</v>
      </c>
      <c r="BS2" s="107">
        <v>1</v>
      </c>
      <c r="BT2" s="107">
        <v>1</v>
      </c>
      <c r="BU2" s="103">
        <v>2</v>
      </c>
      <c r="BV2" s="106">
        <v>1</v>
      </c>
      <c r="BW2" s="106">
        <v>1</v>
      </c>
      <c r="BX2" s="103">
        <v>1</v>
      </c>
      <c r="BY2" s="106">
        <v>1</v>
      </c>
      <c r="BZ2" s="106">
        <v>2</v>
      </c>
      <c r="CA2" s="103">
        <v>1</v>
      </c>
      <c r="CB2" s="106">
        <v>1</v>
      </c>
      <c r="CC2" s="106">
        <v>2</v>
      </c>
      <c r="CD2" s="103">
        <v>1</v>
      </c>
      <c r="CE2" s="103">
        <v>1</v>
      </c>
      <c r="CF2" s="106">
        <v>3</v>
      </c>
      <c r="CG2" s="103">
        <v>1</v>
      </c>
      <c r="CH2" s="103">
        <v>3</v>
      </c>
      <c r="CI2" s="103">
        <v>2</v>
      </c>
      <c r="CJ2" s="103">
        <v>1</v>
      </c>
      <c r="CK2" s="103">
        <v>1</v>
      </c>
      <c r="CL2" s="106">
        <v>2</v>
      </c>
      <c r="CM2" s="106">
        <v>1</v>
      </c>
      <c r="CN2" s="103">
        <v>1</v>
      </c>
      <c r="CO2" s="106">
        <v>2</v>
      </c>
      <c r="CP2" s="103">
        <v>1</v>
      </c>
      <c r="CQ2" s="103">
        <v>2</v>
      </c>
      <c r="CR2" s="103">
        <v>1</v>
      </c>
      <c r="CS2" s="103">
        <v>1</v>
      </c>
      <c r="CT2" s="103">
        <v>1</v>
      </c>
      <c r="CU2" s="103">
        <v>2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2</v>
      </c>
      <c r="DB2" s="103">
        <v>1</v>
      </c>
      <c r="DC2" s="103">
        <v>1</v>
      </c>
      <c r="DD2" s="106">
        <v>3</v>
      </c>
      <c r="DE2" s="103">
        <v>3</v>
      </c>
      <c r="DF2" s="106">
        <v>1</v>
      </c>
      <c r="DG2" s="103">
        <v>1</v>
      </c>
      <c r="DH2" s="103">
        <v>1</v>
      </c>
      <c r="DI2" s="103">
        <v>2</v>
      </c>
      <c r="DJ2" s="103">
        <v>2</v>
      </c>
      <c r="DK2" s="103">
        <v>1</v>
      </c>
      <c r="DL2" s="103"/>
      <c r="DM2" s="103"/>
      <c r="DN2" s="106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6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6"/>
      <c r="EN2" s="103"/>
      <c r="EO2" s="103"/>
      <c r="EP2" s="103"/>
      <c r="EQ2" s="103"/>
      <c r="ER2" s="63">
        <f>SUM(H2:EQ2)</f>
        <v>154</v>
      </c>
      <c r="ES2" s="29">
        <f>COUNTIF(H4:EQ4,"d")</f>
        <v>25</v>
      </c>
      <c r="ET2" s="29">
        <f>COUNTIF(H4:EQ4,"w")</f>
        <v>6</v>
      </c>
      <c r="EU2" s="29">
        <f>COUNTIF(H4:EQ4,"v")</f>
        <v>41</v>
      </c>
      <c r="EV2" s="29">
        <f>COUNTIF(H4:EQ4,"s")</f>
        <v>2</v>
      </c>
      <c r="EW2" s="29">
        <f>COUNTIF(H4:EQ4,"m")</f>
        <v>1</v>
      </c>
      <c r="EX2" s="28">
        <f>COUNTIF(H4:EQ4,"r")</f>
        <v>1</v>
      </c>
      <c r="EY2" s="72"/>
      <c r="FA2" s="243" t="s">
        <v>22</v>
      </c>
      <c r="FB2" s="244"/>
      <c r="FC2" s="244"/>
      <c r="FD2" s="244"/>
      <c r="FE2" s="245"/>
      <c r="FF2"/>
      <c r="FG2" t="s">
        <v>23</v>
      </c>
      <c r="FH2">
        <v>8</v>
      </c>
      <c r="FI2">
        <v>0</v>
      </c>
      <c r="FJ2">
        <v>1</v>
      </c>
      <c r="FK2">
        <v>0</v>
      </c>
      <c r="FL2">
        <v>0</v>
      </c>
      <c r="FM2">
        <v>0</v>
      </c>
      <c r="FN2"/>
      <c r="FO2"/>
      <c r="FP2"/>
    </row>
    <row r="3" spans="1:172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123">
        <v>0</v>
      </c>
      <c r="O3" s="123">
        <v>290</v>
      </c>
      <c r="P3" s="123"/>
      <c r="Q3" s="123"/>
      <c r="R3" s="123">
        <v>108</v>
      </c>
      <c r="S3" s="123"/>
      <c r="T3" s="123"/>
      <c r="U3" s="123"/>
      <c r="V3" s="123">
        <v>143</v>
      </c>
      <c r="W3" s="123"/>
      <c r="X3" s="123"/>
      <c r="Y3" s="123">
        <v>238</v>
      </c>
      <c r="Z3" s="123"/>
      <c r="AA3" s="123"/>
      <c r="AB3" s="123">
        <v>852</v>
      </c>
      <c r="AC3" s="123"/>
      <c r="AD3" s="123"/>
      <c r="AE3" s="211">
        <v>141</v>
      </c>
      <c r="AF3" s="123"/>
      <c r="AG3" s="123"/>
      <c r="AH3" s="123"/>
      <c r="AI3" s="123"/>
      <c r="AJ3" s="123">
        <v>161</v>
      </c>
      <c r="AK3" s="123"/>
      <c r="AL3" s="123">
        <v>202</v>
      </c>
      <c r="AM3" s="123"/>
      <c r="AN3" s="123"/>
      <c r="AO3" s="123"/>
      <c r="AP3" s="124"/>
      <c r="AQ3" s="124">
        <v>404</v>
      </c>
      <c r="AR3" s="123"/>
      <c r="AS3" s="124"/>
      <c r="AT3" s="123">
        <v>200</v>
      </c>
      <c r="AU3" s="123"/>
      <c r="AV3" s="124"/>
      <c r="AW3" s="124"/>
      <c r="AX3" s="127"/>
      <c r="AY3" s="127"/>
      <c r="AZ3" s="124">
        <v>261</v>
      </c>
      <c r="BA3" s="124"/>
      <c r="BB3" s="124"/>
      <c r="BC3" s="124"/>
      <c r="BD3" s="124">
        <v>766</v>
      </c>
      <c r="BE3" s="124"/>
      <c r="BF3" s="124"/>
      <c r="BG3" s="124"/>
      <c r="BH3" s="124"/>
      <c r="BI3" s="124">
        <v>240</v>
      </c>
      <c r="BJ3" s="124"/>
      <c r="BK3" s="124"/>
      <c r="BL3" s="128">
        <v>606</v>
      </c>
      <c r="BM3" s="127"/>
      <c r="BN3" s="127"/>
      <c r="BO3" s="127"/>
      <c r="BP3" s="127">
        <v>300</v>
      </c>
      <c r="BQ3" s="124"/>
      <c r="BR3" s="124">
        <v>144</v>
      </c>
      <c r="BS3" s="128"/>
      <c r="BT3" s="128"/>
      <c r="BU3" s="124">
        <v>202</v>
      </c>
      <c r="BV3" s="127"/>
      <c r="BW3" s="127"/>
      <c r="BX3" s="124"/>
      <c r="BY3" s="127"/>
      <c r="BZ3" s="127">
        <v>198</v>
      </c>
      <c r="CA3" s="124"/>
      <c r="CB3" s="127"/>
      <c r="CC3" s="127">
        <v>102</v>
      </c>
      <c r="CD3" s="124"/>
      <c r="CE3" s="124"/>
      <c r="CF3" s="127">
        <v>310</v>
      </c>
      <c r="CG3" s="124"/>
      <c r="CH3" s="124"/>
      <c r="CI3" s="124">
        <v>76</v>
      </c>
      <c r="CJ3" s="124"/>
      <c r="CK3" s="124"/>
      <c r="CL3" s="127">
        <v>268</v>
      </c>
      <c r="CM3" s="127"/>
      <c r="CN3" s="124"/>
      <c r="CO3" s="127">
        <v>112</v>
      </c>
      <c r="CP3" s="124"/>
      <c r="CQ3" s="124">
        <v>194</v>
      </c>
      <c r="CR3" s="124"/>
      <c r="CS3" s="124"/>
      <c r="CT3" s="124"/>
      <c r="CU3" s="124">
        <v>108</v>
      </c>
      <c r="CV3" s="124"/>
      <c r="CW3" s="124"/>
      <c r="CX3" s="124"/>
      <c r="CY3" s="124">
        <v>70</v>
      </c>
      <c r="CZ3" s="124"/>
      <c r="DA3" s="124">
        <v>244</v>
      </c>
      <c r="DB3" s="124"/>
      <c r="DC3" s="124"/>
      <c r="DD3" s="127">
        <v>598</v>
      </c>
      <c r="DE3" s="124"/>
      <c r="DF3" s="127"/>
      <c r="DG3" s="124"/>
      <c r="DH3" s="124"/>
      <c r="DI3" s="124">
        <v>136</v>
      </c>
      <c r="DJ3" s="124">
        <v>210</v>
      </c>
      <c r="DK3" s="124"/>
      <c r="DL3" s="124"/>
      <c r="DM3" s="124"/>
      <c r="DN3" s="127"/>
      <c r="DO3" s="124"/>
      <c r="DP3" s="124"/>
      <c r="DQ3" s="124"/>
      <c r="DR3" s="124"/>
      <c r="DS3" s="124"/>
      <c r="DT3" s="124"/>
      <c r="DU3" s="124"/>
      <c r="DV3" s="124"/>
      <c r="DW3" s="124"/>
      <c r="DX3" s="124"/>
      <c r="DY3" s="124"/>
      <c r="DZ3" s="127"/>
      <c r="EA3" s="124"/>
      <c r="EB3" s="124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7"/>
      <c r="EN3" s="124"/>
      <c r="EO3" s="124"/>
      <c r="EP3" s="124"/>
      <c r="EQ3" s="124"/>
      <c r="ER3" s="77"/>
      <c r="ES3" s="1"/>
      <c r="ET3" s="1"/>
      <c r="EU3" s="1"/>
      <c r="EV3" s="1"/>
      <c r="EW3" s="1"/>
      <c r="EX3" s="1"/>
      <c r="EY3" s="67">
        <f>SUM(H3:EQ3)</f>
        <v>7921</v>
      </c>
      <c r="FA3" s="44">
        <f>COUNTA(C7:C149)</f>
        <v>44</v>
      </c>
      <c r="FB3" s="227">
        <f>COUNTA(D7:D149)</f>
        <v>31</v>
      </c>
      <c r="FC3" s="227">
        <f>COUNTA(E7:E149)</f>
        <v>18</v>
      </c>
      <c r="FD3" s="227">
        <f>COUNTA(F7:F149)</f>
        <v>6</v>
      </c>
      <c r="FE3" s="45">
        <f>COUNTA(G7:G149)</f>
        <v>4</v>
      </c>
      <c r="FF3"/>
      <c r="FG3" t="s">
        <v>25</v>
      </c>
      <c r="FH3">
        <v>12</v>
      </c>
      <c r="FI3">
        <v>0</v>
      </c>
      <c r="FJ3">
        <v>2</v>
      </c>
      <c r="FK3">
        <v>0</v>
      </c>
      <c r="FL3">
        <v>0</v>
      </c>
      <c r="FM3">
        <v>0</v>
      </c>
      <c r="FN3"/>
      <c r="FO3"/>
      <c r="FP3"/>
    </row>
    <row r="4" spans="1:172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 t="s">
        <v>29</v>
      </c>
      <c r="K4" s="108" t="s">
        <v>30</v>
      </c>
      <c r="L4" s="227"/>
      <c r="M4" s="227"/>
      <c r="N4" s="227" t="s">
        <v>30</v>
      </c>
      <c r="O4" s="227" t="s">
        <v>29</v>
      </c>
      <c r="P4" s="227" t="s">
        <v>30</v>
      </c>
      <c r="Q4" s="227" t="s">
        <v>30</v>
      </c>
      <c r="R4" s="227" t="s">
        <v>29</v>
      </c>
      <c r="S4" s="227" t="s">
        <v>30</v>
      </c>
      <c r="T4" s="227"/>
      <c r="U4" s="227"/>
      <c r="V4" s="227" t="s">
        <v>29</v>
      </c>
      <c r="W4" s="227" t="s">
        <v>30</v>
      </c>
      <c r="X4" s="227"/>
      <c r="Y4" s="227" t="s">
        <v>29</v>
      </c>
      <c r="Z4" s="227"/>
      <c r="AA4" s="227"/>
      <c r="AB4" s="227" t="s">
        <v>291</v>
      </c>
      <c r="AC4" s="227" t="s">
        <v>30</v>
      </c>
      <c r="AD4" s="227"/>
      <c r="AE4" s="227" t="s">
        <v>29</v>
      </c>
      <c r="AF4" s="227" t="s">
        <v>30</v>
      </c>
      <c r="AG4" s="227"/>
      <c r="AH4" s="227" t="s">
        <v>30</v>
      </c>
      <c r="AI4" s="227" t="s">
        <v>402</v>
      </c>
      <c r="AJ4" s="227" t="s">
        <v>29</v>
      </c>
      <c r="AK4" s="227" t="s">
        <v>30</v>
      </c>
      <c r="AL4" s="227" t="s">
        <v>29</v>
      </c>
      <c r="AM4" s="227" t="s">
        <v>30</v>
      </c>
      <c r="AN4" s="227"/>
      <c r="AO4" s="227" t="s">
        <v>30</v>
      </c>
      <c r="AP4" s="109"/>
      <c r="AQ4" s="109" t="s">
        <v>291</v>
      </c>
      <c r="AR4" s="227" t="s">
        <v>30</v>
      </c>
      <c r="AS4" s="109"/>
      <c r="AT4" s="227" t="s">
        <v>29</v>
      </c>
      <c r="AU4" s="227"/>
      <c r="AV4" s="109" t="s">
        <v>30</v>
      </c>
      <c r="AW4" s="109" t="s">
        <v>30</v>
      </c>
      <c r="AX4" s="112"/>
      <c r="AY4" s="112" t="s">
        <v>402</v>
      </c>
      <c r="AZ4" s="109" t="s">
        <v>29</v>
      </c>
      <c r="BA4" s="109"/>
      <c r="BB4" s="109" t="s">
        <v>30</v>
      </c>
      <c r="BC4" s="109"/>
      <c r="BD4" s="109" t="s">
        <v>291</v>
      </c>
      <c r="BE4" s="109"/>
      <c r="BF4" s="109" t="s">
        <v>30</v>
      </c>
      <c r="BG4" s="109"/>
      <c r="BH4" s="109" t="s">
        <v>30</v>
      </c>
      <c r="BI4" s="109" t="s">
        <v>29</v>
      </c>
      <c r="BJ4" s="109" t="s">
        <v>30</v>
      </c>
      <c r="BK4" s="109"/>
      <c r="BL4" s="110" t="s">
        <v>291</v>
      </c>
      <c r="BM4" s="112"/>
      <c r="BN4" s="112" t="s">
        <v>30</v>
      </c>
      <c r="BO4" s="112"/>
      <c r="BP4" s="112" t="s">
        <v>29</v>
      </c>
      <c r="BQ4" s="109" t="s">
        <v>30</v>
      </c>
      <c r="BR4" s="109" t="s">
        <v>29</v>
      </c>
      <c r="BS4" s="158" t="s">
        <v>30</v>
      </c>
      <c r="BT4" s="158"/>
      <c r="BU4" s="109" t="s">
        <v>29</v>
      </c>
      <c r="BV4" s="112" t="s">
        <v>30</v>
      </c>
      <c r="BW4" s="112" t="s">
        <v>403</v>
      </c>
      <c r="BX4" s="109" t="s">
        <v>30</v>
      </c>
      <c r="BY4" s="112"/>
      <c r="BZ4" s="112" t="s">
        <v>29</v>
      </c>
      <c r="CA4" s="109" t="s">
        <v>30</v>
      </c>
      <c r="CB4" s="112"/>
      <c r="CC4" s="112" t="s">
        <v>29</v>
      </c>
      <c r="CD4" s="109" t="s">
        <v>30</v>
      </c>
      <c r="CE4" s="109" t="s">
        <v>30</v>
      </c>
      <c r="CF4" s="112" t="s">
        <v>291</v>
      </c>
      <c r="CG4" s="109" t="s">
        <v>30</v>
      </c>
      <c r="CH4" s="109"/>
      <c r="CI4" s="109" t="s">
        <v>29</v>
      </c>
      <c r="CJ4" s="109" t="s">
        <v>30</v>
      </c>
      <c r="CK4" s="109" t="s">
        <v>30</v>
      </c>
      <c r="CL4" s="112" t="s">
        <v>29</v>
      </c>
      <c r="CM4" s="112" t="s">
        <v>30</v>
      </c>
      <c r="CN4" s="109"/>
      <c r="CO4" s="112" t="s">
        <v>29</v>
      </c>
      <c r="CP4" s="109" t="s">
        <v>30</v>
      </c>
      <c r="CQ4" s="109" t="s">
        <v>29</v>
      </c>
      <c r="CR4" s="109" t="s">
        <v>30</v>
      </c>
      <c r="CS4" s="109"/>
      <c r="CT4" s="109" t="s">
        <v>30</v>
      </c>
      <c r="CU4" s="109" t="s">
        <v>29</v>
      </c>
      <c r="CV4" s="109" t="s">
        <v>30</v>
      </c>
      <c r="CW4" s="109" t="s">
        <v>30</v>
      </c>
      <c r="CX4" s="109" t="s">
        <v>30</v>
      </c>
      <c r="CY4" s="109" t="s">
        <v>29</v>
      </c>
      <c r="CZ4" s="109" t="s">
        <v>30</v>
      </c>
      <c r="DA4" s="109" t="s">
        <v>29</v>
      </c>
      <c r="DB4" s="109" t="s">
        <v>30</v>
      </c>
      <c r="DC4" s="109"/>
      <c r="DD4" s="112" t="s">
        <v>291</v>
      </c>
      <c r="DE4" s="109"/>
      <c r="DF4" s="112" t="s">
        <v>30</v>
      </c>
      <c r="DG4" s="109"/>
      <c r="DH4" s="109"/>
      <c r="DI4" s="109" t="s">
        <v>29</v>
      </c>
      <c r="DJ4" s="109" t="s">
        <v>29</v>
      </c>
      <c r="DK4" s="109" t="s">
        <v>30</v>
      </c>
      <c r="DL4" s="109"/>
      <c r="DM4" s="109"/>
      <c r="DN4" s="112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12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12"/>
      <c r="EN4" s="109"/>
      <c r="EO4" s="109"/>
      <c r="EP4" s="109"/>
      <c r="EQ4" s="130"/>
      <c r="ER4" s="76"/>
      <c r="ES4" s="1"/>
      <c r="ET4" s="1"/>
      <c r="EU4" s="1"/>
      <c r="EV4" s="1"/>
      <c r="EW4" s="1"/>
      <c r="EX4" s="1"/>
      <c r="EY4" s="178"/>
      <c r="FA4" s="231"/>
      <c r="FB4" s="232"/>
      <c r="FC4" s="232"/>
      <c r="FD4" s="232"/>
      <c r="FE4" s="233"/>
      <c r="FF4"/>
      <c r="FG4" t="s">
        <v>31</v>
      </c>
      <c r="FH4">
        <v>12</v>
      </c>
      <c r="FI4">
        <v>2</v>
      </c>
      <c r="FJ4">
        <v>3</v>
      </c>
      <c r="FK4">
        <v>1</v>
      </c>
      <c r="FL4">
        <v>0</v>
      </c>
      <c r="FM4">
        <v>0</v>
      </c>
      <c r="FN4"/>
      <c r="FO4"/>
      <c r="FP4"/>
    </row>
    <row r="5" spans="1:172" s="2" customFormat="1" ht="15" customHeight="1" thickBot="1">
      <c r="A5" s="228" t="s">
        <v>32</v>
      </c>
      <c r="B5" s="229"/>
      <c r="C5" s="229"/>
      <c r="D5" s="229"/>
      <c r="E5" s="229"/>
      <c r="F5" s="229"/>
      <c r="G5" s="230"/>
      <c r="H5" s="189">
        <f t="shared" ref="H5:AY5" si="0">IF(ISBLANK(H$1),"",COUNTA(H$7:H$149))</f>
        <v>10</v>
      </c>
      <c r="I5" s="190">
        <f t="shared" si="0"/>
        <v>7</v>
      </c>
      <c r="J5" s="190">
        <f t="shared" si="0"/>
        <v>25</v>
      </c>
      <c r="K5" s="190">
        <f t="shared" si="0"/>
        <v>5</v>
      </c>
      <c r="L5" s="190">
        <f t="shared" si="0"/>
        <v>29</v>
      </c>
      <c r="M5" s="190">
        <f t="shared" si="0"/>
        <v>38</v>
      </c>
      <c r="N5" s="190">
        <f t="shared" si="0"/>
        <v>1</v>
      </c>
      <c r="O5" s="190">
        <f t="shared" si="0"/>
        <v>15</v>
      </c>
      <c r="P5" s="190">
        <f t="shared" si="0"/>
        <v>3</v>
      </c>
      <c r="Q5" s="190">
        <f t="shared" si="0"/>
        <v>0</v>
      </c>
      <c r="R5" s="190">
        <f t="shared" si="0"/>
        <v>6</v>
      </c>
      <c r="S5" s="190">
        <f t="shared" si="0"/>
        <v>2</v>
      </c>
      <c r="T5" s="190">
        <f t="shared" si="0"/>
        <v>37</v>
      </c>
      <c r="U5" s="190">
        <f t="shared" si="0"/>
        <v>20</v>
      </c>
      <c r="V5" s="190">
        <f t="shared" si="0"/>
        <v>25</v>
      </c>
      <c r="W5" s="190">
        <f t="shared" si="0"/>
        <v>5</v>
      </c>
      <c r="X5" s="190">
        <f t="shared" si="0"/>
        <v>19</v>
      </c>
      <c r="Y5" s="190">
        <f t="shared" si="0"/>
        <v>6</v>
      </c>
      <c r="Z5" s="190">
        <f t="shared" si="0"/>
        <v>2</v>
      </c>
      <c r="AA5" s="190">
        <f t="shared" si="0"/>
        <v>30</v>
      </c>
      <c r="AB5" s="190">
        <f t="shared" si="0"/>
        <v>6</v>
      </c>
      <c r="AC5" s="190">
        <f t="shared" si="0"/>
        <v>3</v>
      </c>
      <c r="AD5" s="190">
        <f t="shared" si="0"/>
        <v>3</v>
      </c>
      <c r="AE5" s="190">
        <f t="shared" si="0"/>
        <v>17</v>
      </c>
      <c r="AF5" s="190">
        <f t="shared" si="0"/>
        <v>4</v>
      </c>
      <c r="AG5" s="190">
        <f t="shared" si="0"/>
        <v>19</v>
      </c>
      <c r="AH5" s="190">
        <f t="shared" si="0"/>
        <v>2</v>
      </c>
      <c r="AI5" s="190">
        <f t="shared" si="0"/>
        <v>7</v>
      </c>
      <c r="AJ5" s="190">
        <f t="shared" si="0"/>
        <v>29</v>
      </c>
      <c r="AK5" s="190">
        <f t="shared" si="0"/>
        <v>5</v>
      </c>
      <c r="AL5" s="190">
        <f t="shared" si="0"/>
        <v>20</v>
      </c>
      <c r="AM5" s="190">
        <f t="shared" si="0"/>
        <v>3</v>
      </c>
      <c r="AN5" s="190">
        <f t="shared" si="0"/>
        <v>25</v>
      </c>
      <c r="AO5" s="190">
        <f t="shared" si="0"/>
        <v>4</v>
      </c>
      <c r="AP5" s="190">
        <f t="shared" si="0"/>
        <v>8</v>
      </c>
      <c r="AQ5" s="190">
        <f t="shared" si="0"/>
        <v>5</v>
      </c>
      <c r="AR5" s="190">
        <f t="shared" si="0"/>
        <v>1</v>
      </c>
      <c r="AS5" s="190">
        <f t="shared" si="0"/>
        <v>2</v>
      </c>
      <c r="AT5" s="190">
        <f t="shared" si="0"/>
        <v>17</v>
      </c>
      <c r="AU5" s="190">
        <f t="shared" si="0"/>
        <v>3</v>
      </c>
      <c r="AV5" s="190">
        <f t="shared" si="0"/>
        <v>2</v>
      </c>
      <c r="AW5" s="190">
        <f t="shared" si="0"/>
        <v>1</v>
      </c>
      <c r="AX5" s="190">
        <f t="shared" si="0"/>
        <v>17</v>
      </c>
      <c r="AY5" s="190">
        <f t="shared" si="0"/>
        <v>7</v>
      </c>
      <c r="AZ5" s="190">
        <v>12</v>
      </c>
      <c r="BA5" s="190">
        <f t="shared" ref="BA5:CF5" si="1">IF(ISBLANK(BA$1),"",COUNTA(BA$7:BA$149))</f>
        <v>3</v>
      </c>
      <c r="BB5" s="190">
        <f t="shared" si="1"/>
        <v>5</v>
      </c>
      <c r="BC5" s="190">
        <f t="shared" si="1"/>
        <v>24</v>
      </c>
      <c r="BD5" s="190">
        <f t="shared" si="1"/>
        <v>8</v>
      </c>
      <c r="BE5" s="190">
        <f t="shared" si="1"/>
        <v>5</v>
      </c>
      <c r="BF5" s="190">
        <f t="shared" si="1"/>
        <v>2</v>
      </c>
      <c r="BG5" s="190">
        <f t="shared" si="1"/>
        <v>0</v>
      </c>
      <c r="BH5" s="190">
        <f t="shared" si="1"/>
        <v>6</v>
      </c>
      <c r="BI5" s="190">
        <f t="shared" si="1"/>
        <v>10</v>
      </c>
      <c r="BJ5" s="190">
        <f t="shared" si="1"/>
        <v>1</v>
      </c>
      <c r="BK5" s="190">
        <f t="shared" si="1"/>
        <v>20</v>
      </c>
      <c r="BL5" s="190">
        <f t="shared" si="1"/>
        <v>5</v>
      </c>
      <c r="BM5" s="190">
        <f t="shared" si="1"/>
        <v>1</v>
      </c>
      <c r="BN5" s="190">
        <f t="shared" si="1"/>
        <v>4</v>
      </c>
      <c r="BO5" s="190">
        <f t="shared" si="1"/>
        <v>11</v>
      </c>
      <c r="BP5" s="190">
        <f t="shared" si="1"/>
        <v>13</v>
      </c>
      <c r="BQ5" s="190">
        <f t="shared" si="1"/>
        <v>5</v>
      </c>
      <c r="BR5" s="190">
        <f t="shared" si="1"/>
        <v>10</v>
      </c>
      <c r="BS5" s="190">
        <f t="shared" si="1"/>
        <v>1</v>
      </c>
      <c r="BT5" s="190">
        <f t="shared" si="1"/>
        <v>18</v>
      </c>
      <c r="BU5" s="190">
        <f t="shared" si="1"/>
        <v>14</v>
      </c>
      <c r="BV5" s="190">
        <f t="shared" si="1"/>
        <v>3</v>
      </c>
      <c r="BW5" s="190">
        <f t="shared" si="1"/>
        <v>1</v>
      </c>
      <c r="BX5" s="190">
        <f t="shared" si="1"/>
        <v>3</v>
      </c>
      <c r="BY5" s="190">
        <f t="shared" si="1"/>
        <v>24</v>
      </c>
      <c r="BZ5" s="190">
        <f t="shared" si="1"/>
        <v>5</v>
      </c>
      <c r="CA5" s="190">
        <f t="shared" si="1"/>
        <v>2</v>
      </c>
      <c r="CB5" s="190">
        <f t="shared" si="1"/>
        <v>9</v>
      </c>
      <c r="CC5" s="190">
        <f t="shared" si="1"/>
        <v>13</v>
      </c>
      <c r="CD5" s="190">
        <f t="shared" si="1"/>
        <v>3</v>
      </c>
      <c r="CE5" s="190">
        <f t="shared" si="1"/>
        <v>3</v>
      </c>
      <c r="CF5" s="190">
        <f t="shared" si="1"/>
        <v>2</v>
      </c>
      <c r="CG5" s="190">
        <f t="shared" ref="CG5:DL5" si="2">IF(ISBLANK(CG$1),"",COUNTA(CG$7:CG$149))</f>
        <v>1</v>
      </c>
      <c r="CH5" s="190">
        <f t="shared" si="2"/>
        <v>14</v>
      </c>
      <c r="CI5" s="190">
        <f t="shared" si="2"/>
        <v>15</v>
      </c>
      <c r="CJ5" s="190">
        <f t="shared" si="2"/>
        <v>1</v>
      </c>
      <c r="CK5" s="190">
        <f t="shared" si="2"/>
        <v>4</v>
      </c>
      <c r="CL5" s="190">
        <f t="shared" si="2"/>
        <v>10</v>
      </c>
      <c r="CM5" s="190">
        <f t="shared" si="2"/>
        <v>1</v>
      </c>
      <c r="CN5" s="190">
        <f t="shared" si="2"/>
        <v>32</v>
      </c>
      <c r="CO5" s="190">
        <f t="shared" si="2"/>
        <v>13</v>
      </c>
      <c r="CP5" s="190">
        <f t="shared" si="2"/>
        <v>4</v>
      </c>
      <c r="CQ5" s="190">
        <f t="shared" si="2"/>
        <v>18</v>
      </c>
      <c r="CR5" s="190">
        <f t="shared" si="2"/>
        <v>4</v>
      </c>
      <c r="CS5" s="190">
        <f t="shared" si="2"/>
        <v>23</v>
      </c>
      <c r="CT5" s="190">
        <f t="shared" si="2"/>
        <v>1</v>
      </c>
      <c r="CU5" s="190">
        <f t="shared" si="2"/>
        <v>5</v>
      </c>
      <c r="CV5" s="190">
        <f t="shared" si="2"/>
        <v>1</v>
      </c>
      <c r="CW5" s="190">
        <f t="shared" si="2"/>
        <v>1</v>
      </c>
      <c r="CX5" s="190">
        <f t="shared" si="2"/>
        <v>5</v>
      </c>
      <c r="CY5" s="190">
        <f t="shared" si="2"/>
        <v>29</v>
      </c>
      <c r="CZ5" s="190">
        <f t="shared" si="2"/>
        <v>1</v>
      </c>
      <c r="DA5" s="190">
        <f t="shared" si="2"/>
        <v>5</v>
      </c>
      <c r="DB5" s="190">
        <f t="shared" si="2"/>
        <v>1</v>
      </c>
      <c r="DC5" s="190">
        <f t="shared" si="2"/>
        <v>11</v>
      </c>
      <c r="DD5" s="190">
        <f t="shared" si="2"/>
        <v>7</v>
      </c>
      <c r="DE5" s="190">
        <f t="shared" si="2"/>
        <v>3</v>
      </c>
      <c r="DF5" s="190">
        <f t="shared" si="2"/>
        <v>2</v>
      </c>
      <c r="DG5" s="190">
        <f t="shared" si="2"/>
        <v>23</v>
      </c>
      <c r="DH5" s="190">
        <f t="shared" si="2"/>
        <v>12</v>
      </c>
      <c r="DI5" s="190">
        <f t="shared" si="2"/>
        <v>7</v>
      </c>
      <c r="DJ5" s="190">
        <f t="shared" si="2"/>
        <v>4</v>
      </c>
      <c r="DK5" s="190">
        <f t="shared" si="2"/>
        <v>2</v>
      </c>
      <c r="DL5" s="190">
        <f t="shared" si="2"/>
        <v>43</v>
      </c>
      <c r="DM5" s="190" t="str">
        <f t="shared" ref="DM5:EQ5" si="3">IF(ISBLANK(DM$1),"",COUNTA(DM$7:DM$149))</f>
        <v/>
      </c>
      <c r="DN5" s="190" t="str">
        <f t="shared" si="3"/>
        <v/>
      </c>
      <c r="DO5" s="190" t="str">
        <f t="shared" si="3"/>
        <v/>
      </c>
      <c r="DP5" s="190" t="str">
        <f t="shared" si="3"/>
        <v/>
      </c>
      <c r="DQ5" s="190" t="str">
        <f t="shared" si="3"/>
        <v/>
      </c>
      <c r="DR5" s="190" t="str">
        <f t="shared" si="3"/>
        <v/>
      </c>
      <c r="DS5" s="190" t="str">
        <f t="shared" si="3"/>
        <v/>
      </c>
      <c r="DT5" s="190" t="str">
        <f t="shared" si="3"/>
        <v/>
      </c>
      <c r="DU5" s="190" t="str">
        <f t="shared" si="3"/>
        <v/>
      </c>
      <c r="DV5" s="190" t="str">
        <f t="shared" si="3"/>
        <v/>
      </c>
      <c r="DW5" s="190" t="str">
        <f t="shared" si="3"/>
        <v/>
      </c>
      <c r="DX5" s="190" t="str">
        <f t="shared" si="3"/>
        <v/>
      </c>
      <c r="DY5" s="190" t="str">
        <f t="shared" si="3"/>
        <v/>
      </c>
      <c r="DZ5" s="190" t="str">
        <f t="shared" si="3"/>
        <v/>
      </c>
      <c r="EA5" s="190" t="str">
        <f t="shared" si="3"/>
        <v/>
      </c>
      <c r="EB5" s="190" t="str">
        <f t="shared" si="3"/>
        <v/>
      </c>
      <c r="EC5" s="190" t="str">
        <f t="shared" si="3"/>
        <v/>
      </c>
      <c r="ED5" s="190" t="str">
        <f t="shared" si="3"/>
        <v/>
      </c>
      <c r="EE5" s="190" t="str">
        <f t="shared" si="3"/>
        <v/>
      </c>
      <c r="EF5" s="190" t="str">
        <f t="shared" si="3"/>
        <v/>
      </c>
      <c r="EG5" s="190" t="str">
        <f t="shared" si="3"/>
        <v/>
      </c>
      <c r="EH5" s="190" t="str">
        <f t="shared" si="3"/>
        <v/>
      </c>
      <c r="EI5" s="190" t="str">
        <f t="shared" si="3"/>
        <v/>
      </c>
      <c r="EJ5" s="190" t="str">
        <f t="shared" si="3"/>
        <v/>
      </c>
      <c r="EK5" s="190" t="str">
        <f t="shared" si="3"/>
        <v/>
      </c>
      <c r="EL5" s="190" t="str">
        <f t="shared" si="3"/>
        <v/>
      </c>
      <c r="EM5" s="190" t="str">
        <f t="shared" si="3"/>
        <v/>
      </c>
      <c r="EN5" s="190" t="str">
        <f t="shared" si="3"/>
        <v/>
      </c>
      <c r="EO5" s="190" t="str">
        <f t="shared" si="3"/>
        <v/>
      </c>
      <c r="EP5" s="190" t="str">
        <f t="shared" si="3"/>
        <v/>
      </c>
      <c r="EQ5" s="190" t="str">
        <f t="shared" si="3"/>
        <v/>
      </c>
      <c r="ER5" s="191"/>
      <c r="ES5" s="80"/>
      <c r="ET5" s="80"/>
      <c r="EU5" s="80"/>
      <c r="EV5" s="80"/>
      <c r="EW5" s="80"/>
      <c r="EX5" s="80"/>
      <c r="EY5" s="192"/>
      <c r="FA5" s="231" t="s">
        <v>33</v>
      </c>
      <c r="FB5" s="232"/>
      <c r="FC5" s="232"/>
      <c r="FD5" s="232"/>
      <c r="FE5" s="233"/>
      <c r="FF5"/>
      <c r="FG5" t="s">
        <v>34</v>
      </c>
      <c r="FH5">
        <v>16</v>
      </c>
      <c r="FI5">
        <v>2</v>
      </c>
      <c r="FJ5">
        <v>4</v>
      </c>
      <c r="FK5">
        <v>0</v>
      </c>
      <c r="FL5">
        <v>1</v>
      </c>
      <c r="FM5">
        <v>0</v>
      </c>
      <c r="FN5"/>
      <c r="FO5"/>
      <c r="FP5"/>
    </row>
    <row r="6" spans="1:172" s="2" customFormat="1" ht="15" customHeight="1" thickTop="1" thickBot="1">
      <c r="A6" s="234" t="s">
        <v>35</v>
      </c>
      <c r="B6" s="235"/>
      <c r="C6" s="193" t="s">
        <v>36</v>
      </c>
      <c r="D6" s="193" t="s">
        <v>37</v>
      </c>
      <c r="E6" s="193" t="s">
        <v>31</v>
      </c>
      <c r="F6" s="193" t="s">
        <v>34</v>
      </c>
      <c r="G6" s="194" t="s">
        <v>38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7"/>
      <c r="AQ6" s="197"/>
      <c r="AR6" s="196"/>
      <c r="AS6" s="197"/>
      <c r="AT6" s="196"/>
      <c r="AU6" s="196"/>
      <c r="AV6" s="197"/>
      <c r="AW6" s="197"/>
      <c r="AX6" s="198"/>
      <c r="AY6" s="198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9"/>
      <c r="BM6" s="198"/>
      <c r="BN6" s="198"/>
      <c r="BO6" s="198"/>
      <c r="BP6" s="198"/>
      <c r="BQ6" s="197"/>
      <c r="BR6" s="197"/>
      <c r="BS6" s="200"/>
      <c r="BT6" s="200"/>
      <c r="BU6" s="197"/>
      <c r="BV6" s="198"/>
      <c r="BW6" s="198"/>
      <c r="BX6" s="197"/>
      <c r="BY6" s="198"/>
      <c r="BZ6" s="198"/>
      <c r="CA6" s="197"/>
      <c r="CB6" s="198"/>
      <c r="CC6" s="198"/>
      <c r="CD6" s="197"/>
      <c r="CE6" s="197"/>
      <c r="CF6" s="198"/>
      <c r="CG6" s="197"/>
      <c r="CH6" s="197"/>
      <c r="CI6" s="197"/>
      <c r="CJ6" s="197"/>
      <c r="CK6" s="197"/>
      <c r="CL6" s="198"/>
      <c r="CM6" s="198"/>
      <c r="CN6" s="197"/>
      <c r="CO6" s="198"/>
      <c r="CP6" s="197"/>
      <c r="CQ6" s="198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8"/>
      <c r="DE6" s="197"/>
      <c r="DF6" s="198"/>
      <c r="DG6" s="197"/>
      <c r="DH6" s="197"/>
      <c r="DI6" s="197"/>
      <c r="DJ6" s="197"/>
      <c r="DK6" s="197"/>
      <c r="DL6" s="197"/>
      <c r="DM6" s="197"/>
      <c r="DN6" s="198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201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8"/>
      <c r="EN6" s="197"/>
      <c r="EO6" s="197"/>
      <c r="EP6" s="197"/>
      <c r="EQ6" s="197"/>
      <c r="ER6" s="202"/>
      <c r="ES6" s="188"/>
      <c r="ET6" s="188"/>
      <c r="EU6" s="188"/>
      <c r="EV6" s="188"/>
      <c r="EW6" s="188"/>
      <c r="EX6" s="188"/>
      <c r="EY6" s="203">
        <f>SUM(EY7:EY149)</f>
        <v>76894</v>
      </c>
      <c r="FA6" s="49">
        <f>COUNTIF(FA7:FA149,"Yes!")</f>
        <v>1</v>
      </c>
      <c r="FB6" s="50">
        <f>COUNTIF(FB7:FB149,"Yes!")</f>
        <v>1</v>
      </c>
      <c r="FC6" s="50">
        <f>COUNTIF(FC7:FC149,"Yes!")</f>
        <v>1</v>
      </c>
      <c r="FD6" s="50">
        <f>COUNTIF(FD7:FD149,"Yes!")</f>
        <v>0</v>
      </c>
      <c r="FE6" s="53">
        <f>COUNTIF(FE7:FE149,"Yes!")</f>
        <v>1</v>
      </c>
      <c r="FF6"/>
      <c r="FG6" t="s">
        <v>39</v>
      </c>
      <c r="FH6">
        <v>20</v>
      </c>
      <c r="FI6">
        <v>2</v>
      </c>
      <c r="FJ6">
        <v>5</v>
      </c>
      <c r="FK6">
        <v>0</v>
      </c>
      <c r="FL6">
        <v>0</v>
      </c>
      <c r="FM6">
        <v>1</v>
      </c>
      <c r="FN6"/>
      <c r="FO6"/>
      <c r="FP6"/>
    </row>
    <row r="7" spans="1:172" ht="15.65" customHeight="1">
      <c r="A7" s="40" t="s">
        <v>40</v>
      </c>
      <c r="B7" s="41" t="s">
        <v>41</v>
      </c>
      <c r="C7" s="83"/>
      <c r="D7" s="83"/>
      <c r="E7" s="83"/>
      <c r="F7" s="83"/>
      <c r="G7" s="84"/>
      <c r="H7" s="102"/>
      <c r="I7" s="10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 t="s">
        <v>43</v>
      </c>
      <c r="AH7" s="51"/>
      <c r="AI7" s="51"/>
      <c r="AJ7" s="51"/>
      <c r="AK7" s="51"/>
      <c r="AL7" s="51"/>
      <c r="AM7" s="51"/>
      <c r="AN7" s="51" t="s">
        <v>43</v>
      </c>
      <c r="AO7" s="51"/>
      <c r="AP7" s="103"/>
      <c r="AQ7" s="103"/>
      <c r="AR7" s="51"/>
      <c r="AS7" s="103"/>
      <c r="AT7" s="51"/>
      <c r="AU7" s="51"/>
      <c r="AV7" s="51"/>
      <c r="AW7" s="51"/>
      <c r="AX7" s="106"/>
      <c r="AY7" s="106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184"/>
      <c r="BM7" s="185"/>
      <c r="BN7" s="185"/>
      <c r="BO7" s="185" t="s">
        <v>43</v>
      </c>
      <c r="BP7" s="185"/>
      <c r="BQ7" s="103"/>
      <c r="BR7" s="103"/>
      <c r="BS7" s="186"/>
      <c r="BT7" s="186"/>
      <c r="BU7" s="51"/>
      <c r="BV7" s="185"/>
      <c r="BW7" s="185"/>
      <c r="BX7" s="103"/>
      <c r="BY7" s="185"/>
      <c r="BZ7" s="106"/>
      <c r="CA7" s="103"/>
      <c r="CB7" s="106"/>
      <c r="CC7" s="106"/>
      <c r="CD7" s="103"/>
      <c r="CE7" s="103"/>
      <c r="CF7" s="106"/>
      <c r="CG7" s="103"/>
      <c r="CH7" s="103"/>
      <c r="CI7" s="103"/>
      <c r="CJ7" s="103"/>
      <c r="CK7" s="103"/>
      <c r="CL7" s="106"/>
      <c r="CM7" s="106"/>
      <c r="CN7" s="103" t="s">
        <v>43</v>
      </c>
      <c r="CO7" s="106"/>
      <c r="CP7" s="103"/>
      <c r="CQ7" s="106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6"/>
      <c r="DE7" s="103"/>
      <c r="DF7" s="106"/>
      <c r="DG7" s="103"/>
      <c r="DH7" s="103"/>
      <c r="DI7" s="103"/>
      <c r="DJ7" s="103"/>
      <c r="DK7" s="103"/>
      <c r="DL7" s="103"/>
      <c r="DM7" s="103"/>
      <c r="DN7" s="106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45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6"/>
      <c r="EN7" s="103"/>
      <c r="EO7" s="103"/>
      <c r="EP7" s="103"/>
      <c r="EQ7" s="103"/>
      <c r="ER7" s="76">
        <f t="shared" ref="ER7:ER37" si="4">SUMIF(H7:EQ7,"x",$H$2:$EQ$2)</f>
        <v>4</v>
      </c>
      <c r="ES7" s="187">
        <f t="shared" ref="ES7:ES37" si="5">COUNTIFS(H7:EQ7,"x",H$4:EQ$4,"d")</f>
        <v>0</v>
      </c>
      <c r="ET7" s="187">
        <f t="shared" ref="ET7:ET37" si="6">COUNTIFS(H7:EQ7,"x",H$4:EQ$4,"w")</f>
        <v>0</v>
      </c>
      <c r="EU7" s="187">
        <f t="shared" ref="EU7:EU37" si="7">COUNTIFS(H7:EQ7,"x",H$4:EQ$4,"v")</f>
        <v>0</v>
      </c>
      <c r="EV7" s="187">
        <f t="shared" ref="EV7:EV37" si="8">COUNTIFS(H7:EQ7,"x",H$4:EQ$4,"s")</f>
        <v>0</v>
      </c>
      <c r="EW7" s="187">
        <f t="shared" ref="EW7:EW37" si="9">COUNTIFS(H7:EQ7,"x",H$4:EQ$4,"m")</f>
        <v>0</v>
      </c>
      <c r="EX7" s="187">
        <f t="shared" ref="EX7:EX37" si="10">COUNTIFS(H7:EQ7,"x",H$4:EQ$4,"r")</f>
        <v>0</v>
      </c>
      <c r="EY7" s="72">
        <f t="shared" ref="EY7:EY37" si="11">SUMIF(H7:EQ7,"x",$H$3:$EQ$3)</f>
        <v>0</v>
      </c>
      <c r="FA7" s="44" t="str">
        <f t="shared" ref="FA7:FA37" si="12">IF(ISBLANK(C7),IF(AND((ES7+ET7)&gt;=($FH$2+$FI$2),OR(EU7&gt;=$FJ$2,H7="x")),"Yes!",""),"x")</f>
        <v/>
      </c>
      <c r="FB7" s="51" t="str">
        <f t="shared" ref="FB7:FB23" si="13">IF(ISBLANK(D7),IF(FA7="x",IF(AND((ES7+ET7)&gt;=($FH$3+$FI$3),OR(EU7&gt;=$FJ$3,H7="x")),"Yes!",""),IF(FA7="Yes!",IF(AND((ES7+ET7)&gt;=($FH$2+$FH$3+$FI$2+$FI$3),OR(EU7&gt;=($FJ$3+$FJ$2),H7="x")),"Yes!",""),"")),"x")</f>
        <v/>
      </c>
      <c r="FC7" s="51" t="str">
        <f t="shared" ref="FC7:FC37" si="14">IF(ISBLANK(E7),IF(FB7="x",IF(AND((ES7+(ET7-$FI$4)&gt;=$FH$4),(ET7&gt;=$FI$4),OR(EU7&gt;=$FJ$4,H7="x"),OR(EV7,EW7)),"Yes!",""),IF(AND(FB7="Yes!",FA7="x"),IF(AND((ES7+(ET7-($FI$4+$FI$3))&gt;=$FH$3+$FH$4),(ET7&gt;=$FI$4),OR(EU7&gt;=($FJ$3+$FJ$4),H7="x"),OR(EV7,EW7)),"Yes!",""),IF(AND(FB7="Yes!",FA7="Yes!"),IF(AND((ES7+(ET7-($FI$4+$FI$3+$FI$2))&gt;=$FH$2+$FH$3+$FH$4),(ET7&gt;=$FI$2+$FI$3+$FI$4),OR(EU7&gt;=($FJ$2+$FJ$3+$FJ$4),H7="x"),OR(EV7,EW7)),"Yes!",""),""))),"x")</f>
        <v/>
      </c>
      <c r="FD7" s="51" t="str">
        <f>IF(ISBLANK(F7),IF(FC7="x",IF(AND(((ES7+(ET7-$FI$5))&gt;=$FH$5),(ET7&gt;=$FI$5),OR(EU7&gt;=$FJ$5,H7="x"),EW7),"Yes!",""),IF(AND(FC7="Yes!",FB7="x"),IF(AND(((ES7+(ET7-($FI4+$FI5)))&gt;=$FH$5+$FH$4),(ET7&gt;=$FI$5+$FI$4),OR(EU7&gt;=($FJ$5+$FJ$4),H7="x"),EV7,EW7),"Yes!",""),IF(AND(FC7="Yes!",FB7="Yes!"),IF(AND((ES7+(ET7-($FI$5+$FI$4+$FI$3))&gt;=$FH$5+$FH$4+$FH$3),(ET7&gt;=$FI$5+$FI$4+$FI$3),OR(EU7&gt;=($FJ$5+$FJ$4+$FJ$3),H7="x"),EV7,EW7),"Yes!",""),""))),"x")</f>
        <v/>
      </c>
      <c r="FE7" s="52" t="str">
        <f t="shared" ref="FE7:FE37" si="15">IF(ISBLANK(G7),IF(FD7="x",IF(AND((ES7+(ET7-$FI$6)&gt;=$FH$6),(ET7&gt;=$FI$6),OR(EU7&gt;=$FJ$6,H7="x"),EX7),"Yes!",""),IF(AND(FD7="Yes!",FC7="x"),IF(AND((ES7+(ET7-($FH$6+$FH$5))&gt;=$FH$6+$FH$5),(ET7&gt;=$FI$6+$FI$5),OR(EU7&gt;=($FJ$6+$FJ$5),H7="x"),EW7,EX7),"Yes!",""),IF(AND(FD7="Yes!",FC7="Yes!"),IF(AND((ES7+(ET7-($FH$6+$FH$5+$FH$4))&gt;=$FH$6+$FH$5+$FH$4),(ET7&gt;=$FI$6+$FI$5+$FI$4),OR(EU7&gt;=($FJ$6+$FJ$5+$FJ$4),H7="x"),EW7,EX7),"Yes!",""),""))),"x")</f>
        <v/>
      </c>
    </row>
    <row r="8" spans="1:172" ht="15.5">
      <c r="A8" s="9" t="s">
        <v>40</v>
      </c>
      <c r="B8" s="38" t="s">
        <v>42</v>
      </c>
      <c r="C8" s="89" t="s">
        <v>43</v>
      </c>
      <c r="D8" s="89" t="s">
        <v>43</v>
      </c>
      <c r="E8" s="89"/>
      <c r="F8" s="89"/>
      <c r="G8" s="90"/>
      <c r="H8" s="108"/>
      <c r="I8" s="227" t="s">
        <v>43</v>
      </c>
      <c r="J8" s="108" t="s">
        <v>43</v>
      </c>
      <c r="K8" s="108"/>
      <c r="L8" s="227" t="s">
        <v>43</v>
      </c>
      <c r="M8" s="227"/>
      <c r="N8" s="227"/>
      <c r="O8" s="227" t="s">
        <v>43</v>
      </c>
      <c r="P8" s="227"/>
      <c r="Q8" s="227"/>
      <c r="R8" s="227" t="s">
        <v>43</v>
      </c>
      <c r="S8" s="227"/>
      <c r="T8" s="227" t="s">
        <v>43</v>
      </c>
      <c r="U8" s="227"/>
      <c r="V8" s="227" t="s">
        <v>43</v>
      </c>
      <c r="W8" s="227"/>
      <c r="X8" s="227"/>
      <c r="Y8" s="227"/>
      <c r="Z8" s="227"/>
      <c r="AA8" s="227" t="s">
        <v>43</v>
      </c>
      <c r="AB8" s="227"/>
      <c r="AC8" s="227"/>
      <c r="AD8" s="227"/>
      <c r="AE8" s="227" t="s">
        <v>43</v>
      </c>
      <c r="AF8" s="227"/>
      <c r="AG8" s="227"/>
      <c r="AH8" s="227"/>
      <c r="AI8" s="227"/>
      <c r="AJ8" s="227" t="s">
        <v>43</v>
      </c>
      <c r="AK8" s="227"/>
      <c r="AL8" s="227" t="s">
        <v>43</v>
      </c>
      <c r="AM8" s="227"/>
      <c r="AN8" s="227" t="s">
        <v>43</v>
      </c>
      <c r="AO8" s="227"/>
      <c r="AP8" s="109"/>
      <c r="AQ8" s="109" t="s">
        <v>43</v>
      </c>
      <c r="AR8" s="227"/>
      <c r="AS8" s="109"/>
      <c r="AT8" s="227" t="s">
        <v>43</v>
      </c>
      <c r="AU8" s="227"/>
      <c r="AV8" s="109"/>
      <c r="AW8" s="109"/>
      <c r="AX8" s="112"/>
      <c r="AY8" s="112"/>
      <c r="AZ8" s="109" t="s">
        <v>43</v>
      </c>
      <c r="BA8" s="109"/>
      <c r="BB8" s="109"/>
      <c r="BC8" s="109" t="s">
        <v>43</v>
      </c>
      <c r="BD8" s="109"/>
      <c r="BE8" s="109"/>
      <c r="BF8" s="109"/>
      <c r="BG8" s="109"/>
      <c r="BH8" s="109" t="s">
        <v>43</v>
      </c>
      <c r="BI8" s="109" t="s">
        <v>43</v>
      </c>
      <c r="BJ8" s="109"/>
      <c r="BK8" s="109"/>
      <c r="BL8" s="110"/>
      <c r="BM8" s="112"/>
      <c r="BN8" s="112" t="s">
        <v>43</v>
      </c>
      <c r="BO8" s="112"/>
      <c r="BP8" s="112"/>
      <c r="BQ8" s="109"/>
      <c r="BR8" s="109"/>
      <c r="BS8" s="113"/>
      <c r="BT8" s="113" t="s">
        <v>43</v>
      </c>
      <c r="BU8" s="109" t="s">
        <v>43</v>
      </c>
      <c r="BV8" s="112"/>
      <c r="BW8" s="112"/>
      <c r="BX8" s="109" t="s">
        <v>43</v>
      </c>
      <c r="BY8" s="112"/>
      <c r="BZ8" s="112" t="s">
        <v>43</v>
      </c>
      <c r="CA8" s="109"/>
      <c r="CB8" s="112"/>
      <c r="CC8" s="112" t="s">
        <v>43</v>
      </c>
      <c r="CD8" s="109"/>
      <c r="CE8" s="109"/>
      <c r="CF8" s="112"/>
      <c r="CG8" s="109"/>
      <c r="CH8" s="109"/>
      <c r="CI8" s="109" t="s">
        <v>43</v>
      </c>
      <c r="CJ8" s="109"/>
      <c r="CK8" s="109"/>
      <c r="CL8" s="112"/>
      <c r="CM8" s="112"/>
      <c r="CN8" s="109" t="s">
        <v>43</v>
      </c>
      <c r="CO8" s="112" t="s">
        <v>43</v>
      </c>
      <c r="CP8" s="109"/>
      <c r="CQ8" s="112"/>
      <c r="CR8" s="109"/>
      <c r="CS8" s="109"/>
      <c r="CT8" s="109"/>
      <c r="CU8" s="109" t="s">
        <v>43</v>
      </c>
      <c r="CV8" s="109"/>
      <c r="CW8" s="109"/>
      <c r="CX8" s="109"/>
      <c r="CY8" s="109" t="s">
        <v>43</v>
      </c>
      <c r="CZ8" s="109"/>
      <c r="DA8" s="109"/>
      <c r="DB8" s="109"/>
      <c r="DC8" s="109"/>
      <c r="DD8" s="112" t="s">
        <v>43</v>
      </c>
      <c r="DE8" s="109"/>
      <c r="DF8" s="112"/>
      <c r="DG8" s="109" t="s">
        <v>43</v>
      </c>
      <c r="DH8" s="109"/>
      <c r="DI8" s="109"/>
      <c r="DJ8" s="109" t="s">
        <v>43</v>
      </c>
      <c r="DK8" s="109"/>
      <c r="DL8" s="109" t="s">
        <v>43</v>
      </c>
      <c r="DM8" s="109"/>
      <c r="DN8" s="112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47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12"/>
      <c r="EN8" s="109"/>
      <c r="EO8" s="109"/>
      <c r="EP8" s="109"/>
      <c r="EQ8" s="109"/>
      <c r="ER8" s="77">
        <f t="shared" si="4"/>
        <v>53</v>
      </c>
      <c r="ES8" s="13">
        <f t="shared" si="5"/>
        <v>18</v>
      </c>
      <c r="ET8" s="13">
        <f t="shared" si="6"/>
        <v>2</v>
      </c>
      <c r="EU8" s="13">
        <f t="shared" si="7"/>
        <v>3</v>
      </c>
      <c r="EV8" s="13">
        <f t="shared" si="8"/>
        <v>0</v>
      </c>
      <c r="EW8" s="13">
        <f t="shared" si="9"/>
        <v>1</v>
      </c>
      <c r="EX8" s="13">
        <f t="shared" si="10"/>
        <v>0</v>
      </c>
      <c r="EY8" s="21">
        <f t="shared" si="11"/>
        <v>3863</v>
      </c>
      <c r="FA8" s="139" t="str">
        <f t="shared" si="12"/>
        <v>x</v>
      </c>
      <c r="FB8" s="140" t="str">
        <f t="shared" si="13"/>
        <v>x</v>
      </c>
      <c r="FC8" s="51" t="str">
        <f t="shared" si="14"/>
        <v>Yes!</v>
      </c>
      <c r="FD8" s="51" t="str">
        <f>IF(ISBLANK(F8),IF(FC8="x",IF(AND(((ES8+(ET8-$FI$5))&gt;=$FH$5),(ET8&gt;=$FI$5),OR(EU8&gt;=$FJ$5,H8="x"),EW8),"Yes!",""),IF(AND(FC8="Yes!",FB8="x"),IF(AND(((ES8+(ET8-($FI5+$FI6)))&gt;=$FH$5+$FH$4),(ET8&gt;=$FI$5+$FI$4),OR(EU8&gt;=($FJ$5+$FJ$4),H8="x"),EV8,EW8),"Yes!",""),IF(AND(FC8="Yes!",FB8="Yes!"),IF(AND((ES8+(ET8-($FI$5+$FI$4+$FI$3))&gt;=$FH$5+$FH$4+$FH$3),(ET8&gt;=$FI$5+$FI$4+$FI$3),OR(EU8&gt;=($FJ$5+$FJ$4+$FJ$3),H8="x"),EV8,EW8),"Yes!",""),""))),"x")</f>
        <v/>
      </c>
      <c r="FE8" s="52" t="str">
        <f t="shared" si="15"/>
        <v/>
      </c>
    </row>
    <row r="9" spans="1:172" ht="15.5">
      <c r="A9" s="34" t="s">
        <v>40</v>
      </c>
      <c r="B9" s="35" t="s">
        <v>44</v>
      </c>
      <c r="C9" s="85" t="s">
        <v>43</v>
      </c>
      <c r="D9" s="85" t="s">
        <v>43</v>
      </c>
      <c r="E9" s="85"/>
      <c r="F9" s="85"/>
      <c r="G9" s="86"/>
      <c r="H9" s="108"/>
      <c r="I9" s="227" t="s">
        <v>43</v>
      </c>
      <c r="J9" s="108" t="s">
        <v>43</v>
      </c>
      <c r="K9" s="108"/>
      <c r="L9" s="227" t="s">
        <v>43</v>
      </c>
      <c r="M9" s="227"/>
      <c r="N9" s="227"/>
      <c r="O9" s="227"/>
      <c r="P9" s="227"/>
      <c r="Q9" s="227"/>
      <c r="R9" s="227"/>
      <c r="S9" s="227"/>
      <c r="T9" s="227" t="s">
        <v>43</v>
      </c>
      <c r="U9" s="227" t="s">
        <v>43</v>
      </c>
      <c r="V9" s="227"/>
      <c r="W9" s="227"/>
      <c r="X9" s="227" t="s">
        <v>43</v>
      </c>
      <c r="Y9" s="227"/>
      <c r="Z9" s="227"/>
      <c r="AA9" s="227" t="s">
        <v>43</v>
      </c>
      <c r="AB9" s="227"/>
      <c r="AC9" s="227"/>
      <c r="AD9" s="227"/>
      <c r="AE9" s="227"/>
      <c r="AF9" s="227"/>
      <c r="AG9" s="227" t="s">
        <v>43</v>
      </c>
      <c r="AH9" s="227"/>
      <c r="AI9" s="227"/>
      <c r="AJ9" s="227"/>
      <c r="AK9" s="227"/>
      <c r="AL9" s="227"/>
      <c r="AM9" s="227"/>
      <c r="AN9" s="227" t="s">
        <v>43</v>
      </c>
      <c r="AO9" s="227"/>
      <c r="AP9" s="109"/>
      <c r="AQ9" s="109"/>
      <c r="AR9" s="227"/>
      <c r="AS9" s="109"/>
      <c r="AT9" s="227"/>
      <c r="AU9" s="227"/>
      <c r="AV9" s="109"/>
      <c r="AW9" s="109"/>
      <c r="AX9" s="112"/>
      <c r="AY9" s="112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0"/>
      <c r="BM9" s="112"/>
      <c r="BN9" s="112"/>
      <c r="BO9" s="112" t="s">
        <v>43</v>
      </c>
      <c r="BP9" s="112"/>
      <c r="BQ9" s="109"/>
      <c r="BR9" s="109"/>
      <c r="BS9" s="113"/>
      <c r="BT9" s="113"/>
      <c r="BU9" s="109"/>
      <c r="BV9" s="112"/>
      <c r="BW9" s="112"/>
      <c r="BX9" s="109"/>
      <c r="BY9" s="112" t="s">
        <v>43</v>
      </c>
      <c r="BZ9" s="112"/>
      <c r="CA9" s="109"/>
      <c r="CB9" s="112"/>
      <c r="CC9" s="112"/>
      <c r="CD9" s="109"/>
      <c r="CE9" s="109"/>
      <c r="CF9" s="112"/>
      <c r="CG9" s="109"/>
      <c r="CH9" s="109"/>
      <c r="CI9" s="109"/>
      <c r="CJ9" s="109"/>
      <c r="CK9" s="109"/>
      <c r="CL9" s="112"/>
      <c r="CM9" s="112"/>
      <c r="CN9" s="109" t="s">
        <v>43</v>
      </c>
      <c r="CO9" s="112"/>
      <c r="CP9" s="109"/>
      <c r="CQ9" s="112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12"/>
      <c r="DE9" s="109"/>
      <c r="DF9" s="112"/>
      <c r="DG9" s="109" t="s">
        <v>43</v>
      </c>
      <c r="DH9" s="109"/>
      <c r="DI9" s="109" t="s">
        <v>43</v>
      </c>
      <c r="DJ9" s="109"/>
      <c r="DK9" s="109"/>
      <c r="DL9" s="109"/>
      <c r="DM9" s="109"/>
      <c r="DN9" s="112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47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12"/>
      <c r="EN9" s="109"/>
      <c r="EO9" s="109"/>
      <c r="EP9" s="109"/>
      <c r="EQ9" s="109"/>
      <c r="ER9" s="77">
        <f t="shared" si="4"/>
        <v>15</v>
      </c>
      <c r="ES9" s="13">
        <f t="shared" si="5"/>
        <v>2</v>
      </c>
      <c r="ET9" s="13">
        <f t="shared" si="6"/>
        <v>0</v>
      </c>
      <c r="EU9" s="13">
        <f t="shared" si="7"/>
        <v>0</v>
      </c>
      <c r="EV9" s="13">
        <f t="shared" si="8"/>
        <v>0</v>
      </c>
      <c r="EW9" s="13">
        <f t="shared" si="9"/>
        <v>1</v>
      </c>
      <c r="EX9" s="13">
        <f t="shared" si="10"/>
        <v>0</v>
      </c>
      <c r="EY9" s="21">
        <f t="shared" si="11"/>
        <v>173</v>
      </c>
      <c r="FA9" s="139" t="str">
        <f t="shared" si="12"/>
        <v>x</v>
      </c>
      <c r="FB9" s="140" t="str">
        <f t="shared" si="13"/>
        <v>x</v>
      </c>
      <c r="FC9" s="51" t="str">
        <f t="shared" si="14"/>
        <v/>
      </c>
      <c r="FD9" s="51" t="str">
        <f>IF(ISBLANK(F9),IF(FC9="x",IF(AND(((ES9+(ET9-$FI$5))&gt;=$FH$5),(ET9&gt;=$FI$5),OR(EU9&gt;=$FJ$5,H9="x"),EW9),"Yes!",""),IF(AND(FC9="Yes!",FB9="x"),IF(AND(((ES9+(ET9-($FI6+$FI7)))&gt;=$FH$5+$FH$4),(ET9&gt;=$FI$5+$FI$4),OR(EU9&gt;=($FJ$5+$FJ$4),H9="x"),EV9,EW9),"Yes!",""),IF(AND(FC9="Yes!",FB9="Yes!"),IF(AND((ES9+(ET9-($FI$5+$FI$4+$FI$3))&gt;=$FH$5+$FH$4+$FH$3),(ET9&gt;=$FI$5+$FI$4+$FI$3),OR(EU9&gt;=($FJ$5+$FJ$4+$FJ$3),H9="x"),EV9,EW9),"Yes!",""),""))),"x")</f>
        <v/>
      </c>
      <c r="FE9" s="52" t="str">
        <f t="shared" si="15"/>
        <v/>
      </c>
    </row>
    <row r="10" spans="1:172" ht="15.5">
      <c r="A10" s="5" t="s">
        <v>45</v>
      </c>
      <c r="B10" s="30" t="s">
        <v>46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09"/>
      <c r="AX10" s="112"/>
      <c r="AY10" s="112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10"/>
      <c r="BM10" s="112"/>
      <c r="BN10" s="112"/>
      <c r="BO10" s="112"/>
      <c r="BP10" s="112"/>
      <c r="BQ10" s="109"/>
      <c r="BR10" s="109"/>
      <c r="BS10" s="113"/>
      <c r="BT10" s="113"/>
      <c r="BU10" s="109"/>
      <c r="BV10" s="112"/>
      <c r="BW10" s="112"/>
      <c r="BX10" s="109"/>
      <c r="BY10" s="112"/>
      <c r="BZ10" s="112"/>
      <c r="CA10" s="109"/>
      <c r="CB10" s="112"/>
      <c r="CC10" s="112"/>
      <c r="CD10" s="109"/>
      <c r="CE10" s="109"/>
      <c r="CF10" s="112"/>
      <c r="CG10" s="109"/>
      <c r="CH10" s="109"/>
      <c r="CI10" s="109"/>
      <c r="CJ10" s="109"/>
      <c r="CK10" s="109"/>
      <c r="CL10" s="112"/>
      <c r="CM10" s="112"/>
      <c r="CN10" s="109" t="s">
        <v>43</v>
      </c>
      <c r="CO10" s="112"/>
      <c r="CP10" s="109"/>
      <c r="CQ10" s="112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12"/>
      <c r="DE10" s="109"/>
      <c r="DF10" s="112"/>
      <c r="DG10" s="109"/>
      <c r="DH10" s="109"/>
      <c r="DI10" s="109"/>
      <c r="DJ10" s="109"/>
      <c r="DK10" s="109"/>
      <c r="DL10" s="109"/>
      <c r="DM10" s="109"/>
      <c r="DN10" s="112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47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12"/>
      <c r="EN10" s="109"/>
      <c r="EO10" s="109"/>
      <c r="EP10" s="109"/>
      <c r="EQ10" s="109"/>
      <c r="ER10" s="77">
        <f t="shared" si="4"/>
        <v>1</v>
      </c>
      <c r="ES10" s="13">
        <f t="shared" si="5"/>
        <v>0</v>
      </c>
      <c r="ET10" s="13">
        <f t="shared" si="6"/>
        <v>0</v>
      </c>
      <c r="EU10" s="13">
        <f t="shared" si="7"/>
        <v>0</v>
      </c>
      <c r="EV10" s="13">
        <f t="shared" si="8"/>
        <v>0</v>
      </c>
      <c r="EW10" s="13">
        <f t="shared" si="9"/>
        <v>0</v>
      </c>
      <c r="EX10" s="13">
        <f t="shared" si="10"/>
        <v>0</v>
      </c>
      <c r="EY10" s="21">
        <f t="shared" si="11"/>
        <v>0</v>
      </c>
      <c r="FA10" s="44" t="str">
        <f t="shared" si="12"/>
        <v/>
      </c>
      <c r="FB10" s="51" t="str">
        <f t="shared" si="13"/>
        <v/>
      </c>
      <c r="FC10" s="51" t="str">
        <f t="shared" si="14"/>
        <v/>
      </c>
      <c r="FD10" s="51" t="str">
        <f>IF(ISBLANK(F10),IF(FC10="x",IF(AND(((ES10+(ET10-$FI$5))&gt;=$FH$5),(ET10&gt;=$FI$5),OR(EU10&gt;=$FJ$5,H10="x"),EW10),"Yes!",""),IF(AND(FC10="Yes!",FB10="x"),IF(AND(((ES10+(ET10-($FI9+#REF!)))&gt;=$FH$5+$FH$4),(ET10&gt;=$FI$5+$FI$4),OR(EU10&gt;=($FJ$5+$FJ$4),H10="x"),EV10,EW10),"Yes!",""),IF(AND(FC10="Yes!",FB10="Yes!"),IF(AND((ES10+(ET10-($FI$5+$FI$4+$FI$3))&gt;=$FH$5+$FH$4+$FH$3),(ET10&gt;=$FI$5+$FI$4+$FI$3),OR(EU10&gt;=($FJ$5+$FJ$4+$FJ$3),H10="x"),EV10,EW10),"Yes!",""),""))),"x")</f>
        <v/>
      </c>
      <c r="FE10" s="52" t="str">
        <f t="shared" si="15"/>
        <v/>
      </c>
    </row>
    <row r="11" spans="1:172" ht="15.5">
      <c r="A11" s="5" t="s">
        <v>47</v>
      </c>
      <c r="B11" s="35" t="s">
        <v>48</v>
      </c>
      <c r="C11" s="85" t="s">
        <v>43</v>
      </c>
      <c r="D11" s="85" t="s">
        <v>43</v>
      </c>
      <c r="E11" s="85"/>
      <c r="F11" s="85"/>
      <c r="G11" s="86"/>
      <c r="H11" s="108"/>
      <c r="I11" s="227"/>
      <c r="J11" s="108"/>
      <c r="K11" s="108"/>
      <c r="L11" s="227" t="s">
        <v>43</v>
      </c>
      <c r="M11" s="227"/>
      <c r="N11" s="227"/>
      <c r="O11" s="227"/>
      <c r="P11" s="227"/>
      <c r="Q11" s="227"/>
      <c r="R11" s="227"/>
      <c r="S11" s="227"/>
      <c r="T11" s="227" t="s">
        <v>43</v>
      </c>
      <c r="U11" s="227"/>
      <c r="V11" s="227"/>
      <c r="W11" s="227"/>
      <c r="X11" s="227"/>
      <c r="Y11" s="227"/>
      <c r="Z11" s="227"/>
      <c r="AA11" s="227" t="s">
        <v>43</v>
      </c>
      <c r="AB11" s="227"/>
      <c r="AC11" s="227"/>
      <c r="AD11" s="227"/>
      <c r="AE11" s="227"/>
      <c r="AF11" s="227"/>
      <c r="AG11" s="227"/>
      <c r="AH11" s="227"/>
      <c r="AI11" s="227"/>
      <c r="AJ11" s="227" t="s">
        <v>43</v>
      </c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09"/>
      <c r="AX11" s="112"/>
      <c r="AY11" s="112"/>
      <c r="AZ11" s="109" t="s">
        <v>43</v>
      </c>
      <c r="BA11" s="109"/>
      <c r="BB11" s="109"/>
      <c r="BC11" s="109" t="s">
        <v>43</v>
      </c>
      <c r="BD11" s="109"/>
      <c r="BE11" s="109"/>
      <c r="BF11" s="109"/>
      <c r="BG11" s="109"/>
      <c r="BH11" s="109"/>
      <c r="BI11" s="109" t="s">
        <v>43</v>
      </c>
      <c r="BJ11" s="109"/>
      <c r="BK11" s="109" t="s">
        <v>43</v>
      </c>
      <c r="BL11" s="110"/>
      <c r="BM11" s="112"/>
      <c r="BN11" s="112"/>
      <c r="BO11" s="112" t="s">
        <v>43</v>
      </c>
      <c r="BP11" s="112" t="s">
        <v>43</v>
      </c>
      <c r="BQ11" s="109"/>
      <c r="BR11" s="109" t="s">
        <v>43</v>
      </c>
      <c r="BS11" s="158"/>
      <c r="BT11" s="113" t="s">
        <v>43</v>
      </c>
      <c r="BU11" s="109"/>
      <c r="BV11" s="112"/>
      <c r="BW11" s="112"/>
      <c r="BX11" s="109"/>
      <c r="BY11" s="112" t="s">
        <v>43</v>
      </c>
      <c r="BZ11" s="112"/>
      <c r="CA11" s="109"/>
      <c r="CB11" s="112" t="s">
        <v>43</v>
      </c>
      <c r="CC11" s="112" t="s">
        <v>43</v>
      </c>
      <c r="CD11" s="109"/>
      <c r="CE11" s="109"/>
      <c r="CF11" s="112"/>
      <c r="CG11" s="109"/>
      <c r="CH11" s="109"/>
      <c r="CI11" s="109" t="s">
        <v>43</v>
      </c>
      <c r="CJ11" s="109"/>
      <c r="CK11" s="109"/>
      <c r="CL11" s="112"/>
      <c r="CM11" s="112"/>
      <c r="CN11" s="109" t="s">
        <v>43</v>
      </c>
      <c r="CO11" s="112"/>
      <c r="CP11" s="109"/>
      <c r="CQ11" s="112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 t="s">
        <v>43</v>
      </c>
      <c r="DB11" s="109"/>
      <c r="DC11" s="109"/>
      <c r="DD11" s="112"/>
      <c r="DE11" s="109"/>
      <c r="DF11" s="112"/>
      <c r="DG11" s="109" t="s">
        <v>43</v>
      </c>
      <c r="DH11" s="109"/>
      <c r="DI11" s="109"/>
      <c r="DJ11" s="109"/>
      <c r="DK11" s="109"/>
      <c r="DL11" s="109" t="s">
        <v>43</v>
      </c>
      <c r="DM11" s="109"/>
      <c r="DN11" s="112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47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12"/>
      <c r="EN11" s="109"/>
      <c r="EO11" s="109"/>
      <c r="EP11" s="109"/>
      <c r="EQ11" s="109"/>
      <c r="ER11" s="77">
        <f t="shared" si="4"/>
        <v>27</v>
      </c>
      <c r="ES11" s="13">
        <f t="shared" si="5"/>
        <v>8</v>
      </c>
      <c r="ET11" s="13">
        <f t="shared" si="6"/>
        <v>0</v>
      </c>
      <c r="EU11" s="13">
        <f t="shared" si="7"/>
        <v>0</v>
      </c>
      <c r="EV11" s="13">
        <f t="shared" si="8"/>
        <v>0</v>
      </c>
      <c r="EW11" s="13">
        <f t="shared" si="9"/>
        <v>0</v>
      </c>
      <c r="EX11" s="13">
        <f t="shared" si="10"/>
        <v>0</v>
      </c>
      <c r="EY11" s="21">
        <f t="shared" si="11"/>
        <v>1528</v>
      </c>
      <c r="FA11" s="139" t="str">
        <f t="shared" si="12"/>
        <v>x</v>
      </c>
      <c r="FB11" s="140" t="str">
        <f t="shared" si="13"/>
        <v>x</v>
      </c>
      <c r="FC11" s="51" t="str">
        <f t="shared" si="14"/>
        <v/>
      </c>
      <c r="FD11" s="51" t="str">
        <f>IF(ISBLANK(F11),IF(FC11="x",IF(AND(((ES11+(ET11-$FI$5))&gt;=$FH$5),(ET11&gt;=$FI$5),OR(EU11&gt;=$FJ$5,H11="x"),EW11),"Yes!",""),IF(AND(FC11="Yes!",FB11="x"),IF(AND(((ES11+(ET11-($FI9+#REF!)))&gt;=$FH$5+$FH$4),(ET11&gt;=$FI$5+$FI$4),OR(EU11&gt;=($FJ$5+$FJ$4),H11="x"),EV11,EW11),"Yes!",""),IF(AND(FC11="Yes!",FB11="Yes!"),IF(AND((ES11+(ET11-($FI$5+$FI$4+$FI$3))&gt;=$FH$5+$FH$4+$FH$3),(ET11&gt;=$FI$5+$FI$4+$FI$3),OR(EU11&gt;=($FJ$5+$FJ$4+$FJ$3),H11="x"),EV11,EW11),"Yes!",""),""))),"x")</f>
        <v/>
      </c>
      <c r="FE11" s="52" t="str">
        <f t="shared" si="15"/>
        <v/>
      </c>
    </row>
    <row r="12" spans="1:172" ht="15.5">
      <c r="A12" s="5" t="s">
        <v>47</v>
      </c>
      <c r="B12" s="35" t="s">
        <v>49</v>
      </c>
      <c r="C12" s="85" t="s">
        <v>43</v>
      </c>
      <c r="D12" s="85" t="s">
        <v>43</v>
      </c>
      <c r="E12" s="85" t="s">
        <v>43</v>
      </c>
      <c r="F12" s="85"/>
      <c r="G12" s="86"/>
      <c r="H12" s="108"/>
      <c r="I12" s="227"/>
      <c r="J12" s="108" t="s">
        <v>43</v>
      </c>
      <c r="K12" s="108"/>
      <c r="L12" s="227" t="s">
        <v>43</v>
      </c>
      <c r="M12" s="227"/>
      <c r="N12" s="227"/>
      <c r="O12" s="227" t="s">
        <v>43</v>
      </c>
      <c r="P12" s="227"/>
      <c r="Q12" s="227"/>
      <c r="R12" s="227"/>
      <c r="S12" s="227"/>
      <c r="T12" s="227" t="s">
        <v>43</v>
      </c>
      <c r="U12" s="227"/>
      <c r="V12" s="227" t="s">
        <v>43</v>
      </c>
      <c r="W12" s="227"/>
      <c r="X12" s="227" t="s">
        <v>43</v>
      </c>
      <c r="Y12" s="227" t="s">
        <v>43</v>
      </c>
      <c r="Z12" s="227"/>
      <c r="AA12" s="227" t="s">
        <v>43</v>
      </c>
      <c r="AB12" s="227"/>
      <c r="AC12" s="227"/>
      <c r="AD12" s="227"/>
      <c r="AE12" s="227" t="s">
        <v>43</v>
      </c>
      <c r="AF12" s="227"/>
      <c r="AG12" s="227"/>
      <c r="AH12" s="227"/>
      <c r="AI12" s="227"/>
      <c r="AJ12" s="227" t="s">
        <v>43</v>
      </c>
      <c r="AK12" s="227"/>
      <c r="AL12" s="227" t="s">
        <v>43</v>
      </c>
      <c r="AM12" s="227"/>
      <c r="AN12" s="227"/>
      <c r="AO12" s="227"/>
      <c r="AP12" s="109"/>
      <c r="AQ12" s="109"/>
      <c r="AR12" s="227"/>
      <c r="AS12" s="109"/>
      <c r="AT12" s="227" t="s">
        <v>43</v>
      </c>
      <c r="AU12" s="227"/>
      <c r="AV12" s="109"/>
      <c r="AW12" s="109"/>
      <c r="AX12" s="112" t="s">
        <v>43</v>
      </c>
      <c r="AY12" s="112"/>
      <c r="AZ12" s="109" t="s">
        <v>43</v>
      </c>
      <c r="BA12" s="109" t="s">
        <v>43</v>
      </c>
      <c r="BB12" s="109"/>
      <c r="BC12" s="109" t="s">
        <v>43</v>
      </c>
      <c r="BD12" s="109"/>
      <c r="BE12" s="109"/>
      <c r="BF12" s="109"/>
      <c r="BG12" s="109"/>
      <c r="BH12" s="109"/>
      <c r="BI12" s="109" t="s">
        <v>43</v>
      </c>
      <c r="BJ12" s="109"/>
      <c r="BK12" s="109" t="s">
        <v>43</v>
      </c>
      <c r="BL12" s="110"/>
      <c r="BM12" s="112"/>
      <c r="BN12" s="112"/>
      <c r="BO12" s="112" t="s">
        <v>43</v>
      </c>
      <c r="BP12" s="112" t="s">
        <v>43</v>
      </c>
      <c r="BQ12" s="109" t="s">
        <v>43</v>
      </c>
      <c r="BR12" s="109" t="s">
        <v>43</v>
      </c>
      <c r="BS12" s="113"/>
      <c r="BT12" s="158" t="s">
        <v>43</v>
      </c>
      <c r="BU12" s="109" t="s">
        <v>43</v>
      </c>
      <c r="BV12" s="112"/>
      <c r="BW12" s="112"/>
      <c r="BX12" s="109"/>
      <c r="BY12" s="112" t="s">
        <v>43</v>
      </c>
      <c r="BZ12" s="112" t="s">
        <v>43</v>
      </c>
      <c r="CA12" s="109" t="s">
        <v>43</v>
      </c>
      <c r="CB12" s="112" t="s">
        <v>43</v>
      </c>
      <c r="CC12" s="112" t="s">
        <v>43</v>
      </c>
      <c r="CD12" s="109"/>
      <c r="CE12" s="109"/>
      <c r="CF12" s="112"/>
      <c r="CG12" s="109"/>
      <c r="CH12" s="109"/>
      <c r="CI12" s="109" t="s">
        <v>43</v>
      </c>
      <c r="CJ12" s="109"/>
      <c r="CK12" s="109"/>
      <c r="CL12" s="112"/>
      <c r="CM12" s="112"/>
      <c r="CN12" s="109" t="s">
        <v>43</v>
      </c>
      <c r="CO12" s="112"/>
      <c r="CP12" s="109"/>
      <c r="CQ12" s="112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 t="s">
        <v>43</v>
      </c>
      <c r="DB12" s="109" t="s">
        <v>43</v>
      </c>
      <c r="DC12" s="109"/>
      <c r="DD12" s="112"/>
      <c r="DE12" s="109"/>
      <c r="DF12" s="112"/>
      <c r="DG12" s="109" t="s">
        <v>43</v>
      </c>
      <c r="DH12" s="109"/>
      <c r="DI12" s="109" t="s">
        <v>43</v>
      </c>
      <c r="DJ12" s="109"/>
      <c r="DK12" s="109"/>
      <c r="DL12" s="109" t="s">
        <v>43</v>
      </c>
      <c r="DM12" s="109"/>
      <c r="DN12" s="112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47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12"/>
      <c r="EN12" s="109"/>
      <c r="EO12" s="109"/>
      <c r="EP12" s="109"/>
      <c r="EQ12" s="109"/>
      <c r="ER12" s="77">
        <f t="shared" si="4"/>
        <v>53</v>
      </c>
      <c r="ES12" s="13">
        <f t="shared" si="5"/>
        <v>18</v>
      </c>
      <c r="ET12" s="13">
        <f t="shared" si="6"/>
        <v>0</v>
      </c>
      <c r="EU12" s="13">
        <f t="shared" si="7"/>
        <v>3</v>
      </c>
      <c r="EV12" s="13">
        <f t="shared" si="8"/>
        <v>0</v>
      </c>
      <c r="EW12" s="13">
        <f t="shared" si="9"/>
        <v>0</v>
      </c>
      <c r="EX12" s="13">
        <f t="shared" si="10"/>
        <v>0</v>
      </c>
      <c r="EY12" s="21">
        <f t="shared" si="11"/>
        <v>3315</v>
      </c>
      <c r="FA12" s="139" t="str">
        <f t="shared" si="12"/>
        <v>x</v>
      </c>
      <c r="FB12" s="140" t="str">
        <f t="shared" si="13"/>
        <v>x</v>
      </c>
      <c r="FC12" s="140" t="str">
        <f t="shared" si="14"/>
        <v>x</v>
      </c>
      <c r="FD12" s="51" t="str">
        <f>IF(ISBLANK(F12),IF(FC12="x",IF(AND(((ES12+(ET12-$FI$5))&gt;=$FH$5),(ET12&gt;=$FI$5),OR(EU12&gt;=$FJ$5,H12="x"),EW12),"Yes!",""),IF(AND(FC12="Yes!",FB12="x"),IF(AND(((ES12+(ET12-(#REF!+#REF!)))&gt;=$FH$5+$FH$4),(ET12&gt;=$FI$5+$FI$4),OR(EU12&gt;=($FJ$5+$FJ$4),H12="x"),EV12,EW12),"Yes!",""),IF(AND(FC12="Yes!",FB12="Yes!"),IF(AND((ES12+(ET12-($FI$5+$FI$4+$FI$3))&gt;=$FH$5+$FH$4+$FH$3),(ET12&gt;=$FI$5+$FI$4+$FI$3),OR(EU12&gt;=($FJ$5+$FJ$4+$FJ$3),H12="x"),EV12,EW12),"Yes!",""),""))),"x")</f>
        <v/>
      </c>
      <c r="FE12" s="52" t="str">
        <f t="shared" si="15"/>
        <v/>
      </c>
      <c r="FO12" s="54"/>
      <c r="FP12" s="54"/>
    </row>
    <row r="13" spans="1:172" ht="15.5">
      <c r="A13" s="5" t="s">
        <v>50</v>
      </c>
      <c r="B13" s="35" t="s">
        <v>51</v>
      </c>
      <c r="C13" s="85"/>
      <c r="D13" s="85"/>
      <c r="E13" s="85"/>
      <c r="F13" s="85"/>
      <c r="G13" s="86"/>
      <c r="H13" s="108"/>
      <c r="I13" s="227"/>
      <c r="J13" s="108" t="s">
        <v>43</v>
      </c>
      <c r="K13" s="108"/>
      <c r="L13" s="227" t="s">
        <v>43</v>
      </c>
      <c r="M13" s="227" t="s">
        <v>43</v>
      </c>
      <c r="N13" s="227"/>
      <c r="O13" s="227"/>
      <c r="P13" s="227"/>
      <c r="Q13" s="227"/>
      <c r="R13" s="227"/>
      <c r="S13" s="227"/>
      <c r="T13" s="227"/>
      <c r="U13" s="227"/>
      <c r="V13" s="227" t="s">
        <v>43</v>
      </c>
      <c r="W13" s="227"/>
      <c r="X13" s="227" t="s">
        <v>43</v>
      </c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109"/>
      <c r="AQ13" s="109"/>
      <c r="AR13" s="227"/>
      <c r="AS13" s="109"/>
      <c r="AT13" s="227"/>
      <c r="AU13" s="227"/>
      <c r="AV13" s="109"/>
      <c r="AW13" s="109"/>
      <c r="AX13" s="112" t="s">
        <v>43</v>
      </c>
      <c r="AY13" s="112"/>
      <c r="AZ13" s="109" t="s">
        <v>43</v>
      </c>
      <c r="BA13" s="109"/>
      <c r="BB13" s="109"/>
      <c r="BC13" s="109" t="s">
        <v>43</v>
      </c>
      <c r="BD13" s="109"/>
      <c r="BE13" s="109"/>
      <c r="BF13" s="109"/>
      <c r="BG13" s="109"/>
      <c r="BH13" s="109"/>
      <c r="BI13" s="109"/>
      <c r="BJ13" s="109"/>
      <c r="BK13" s="109"/>
      <c r="BL13" s="110"/>
      <c r="BM13" s="112"/>
      <c r="BN13" s="112"/>
      <c r="BO13" s="112"/>
      <c r="BP13" s="112"/>
      <c r="BQ13" s="109"/>
      <c r="BR13" s="109"/>
      <c r="BS13" s="113"/>
      <c r="BT13" s="113"/>
      <c r="BU13" s="109"/>
      <c r="BV13" s="112"/>
      <c r="BW13" s="112"/>
      <c r="BX13" s="109"/>
      <c r="BY13" s="112"/>
      <c r="BZ13" s="112"/>
      <c r="CA13" s="109"/>
      <c r="CB13" s="112"/>
      <c r="CC13" s="112"/>
      <c r="CD13" s="109"/>
      <c r="CE13" s="109"/>
      <c r="CF13" s="112"/>
      <c r="CG13" s="109"/>
      <c r="CH13" s="109"/>
      <c r="CI13" s="109"/>
      <c r="CJ13" s="109"/>
      <c r="CK13" s="109"/>
      <c r="CL13" s="112"/>
      <c r="CM13" s="112"/>
      <c r="CN13" s="109"/>
      <c r="CO13" s="112"/>
      <c r="CP13" s="109"/>
      <c r="CQ13" s="112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12"/>
      <c r="DE13" s="109"/>
      <c r="DF13" s="112"/>
      <c r="DG13" s="109"/>
      <c r="DH13" s="109"/>
      <c r="DI13" s="109"/>
      <c r="DJ13" s="109"/>
      <c r="DK13" s="109"/>
      <c r="DL13" s="109"/>
      <c r="DM13" s="109"/>
      <c r="DN13" s="112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47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12"/>
      <c r="EN13" s="109"/>
      <c r="EO13" s="109"/>
      <c r="EP13" s="109"/>
      <c r="EQ13" s="109"/>
      <c r="ER13" s="77">
        <f t="shared" si="4"/>
        <v>11</v>
      </c>
      <c r="ES13" s="13">
        <f t="shared" si="5"/>
        <v>3</v>
      </c>
      <c r="ET13" s="13">
        <f t="shared" si="6"/>
        <v>0</v>
      </c>
      <c r="EU13" s="13">
        <f t="shared" si="7"/>
        <v>0</v>
      </c>
      <c r="EV13" s="13">
        <f t="shared" si="8"/>
        <v>0</v>
      </c>
      <c r="EW13" s="13">
        <f t="shared" si="9"/>
        <v>0</v>
      </c>
      <c r="EX13" s="13">
        <f t="shared" si="10"/>
        <v>0</v>
      </c>
      <c r="EY13" s="21">
        <f t="shared" si="11"/>
        <v>441</v>
      </c>
      <c r="FA13" s="44" t="str">
        <f t="shared" si="12"/>
        <v/>
      </c>
      <c r="FB13" s="51" t="str">
        <f t="shared" si="13"/>
        <v/>
      </c>
      <c r="FC13" s="51" t="str">
        <f t="shared" si="14"/>
        <v/>
      </c>
      <c r="FD13" s="51" t="str">
        <f>IF(ISBLANK(F13),IF(FC13="x",IF(AND(((ES13+(ET13-$FI$5))&gt;=$FH$5),(ET13&gt;=$FI$5),OR(EU13&gt;=$FJ$5,H13="x"),EW13),"Yes!",""),IF(AND(FC13="Yes!",FB13="x"),IF(AND(((ES13+(ET13-(#REF!+$FI11)))&gt;=$FH$5+$FH$4),(ET13&gt;=$FI$5+$FI$4),OR(EU13&gt;=($FJ$5+$FJ$4),H13="x"),EV13,EW13),"Yes!",""),IF(AND(FC13="Yes!",FB13="Yes!"),IF(AND((ES13+(ET13-($FI$5+$FI$4+$FI$3))&gt;=$FH$5+$FH$4+$FH$3),(ET13&gt;=$FI$5+$FI$4+$FI$3),OR(EU13&gt;=($FJ$5+$FJ$4+$FJ$3),H13="x"),EV13,EW13),"Yes!",""),""))),"x")</f>
        <v/>
      </c>
      <c r="FE13" s="52" t="str">
        <f t="shared" si="15"/>
        <v/>
      </c>
    </row>
    <row r="14" spans="1:172" ht="15.5">
      <c r="A14" s="6" t="s">
        <v>52</v>
      </c>
      <c r="B14" s="37" t="s">
        <v>53</v>
      </c>
      <c r="C14" s="87" t="s">
        <v>43</v>
      </c>
      <c r="D14" s="87" t="s">
        <v>43</v>
      </c>
      <c r="E14" s="87" t="s">
        <v>43</v>
      </c>
      <c r="F14" s="87"/>
      <c r="G14" s="88"/>
      <c r="H14" s="108"/>
      <c r="I14" s="227"/>
      <c r="J14" s="108"/>
      <c r="K14" s="108"/>
      <c r="L14" s="227"/>
      <c r="M14" s="227" t="s">
        <v>43</v>
      </c>
      <c r="N14" s="227"/>
      <c r="O14" s="227"/>
      <c r="P14" s="227"/>
      <c r="Q14" s="227"/>
      <c r="R14" s="227"/>
      <c r="S14" s="227"/>
      <c r="T14" s="227" t="s">
        <v>43</v>
      </c>
      <c r="U14" s="227"/>
      <c r="V14" s="227"/>
      <c r="W14" s="227"/>
      <c r="X14" s="227" t="s">
        <v>43</v>
      </c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 t="s">
        <v>43</v>
      </c>
      <c r="AM14" s="227"/>
      <c r="AN14" s="227" t="s">
        <v>43</v>
      </c>
      <c r="AO14" s="227"/>
      <c r="AP14" s="109"/>
      <c r="AQ14" s="109"/>
      <c r="AR14" s="227"/>
      <c r="AS14" s="109"/>
      <c r="AT14" s="227"/>
      <c r="AU14" s="227"/>
      <c r="AV14" s="109"/>
      <c r="AW14" s="109"/>
      <c r="AX14" s="112"/>
      <c r="AY14" s="112"/>
      <c r="AZ14" s="109" t="s">
        <v>43</v>
      </c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10"/>
      <c r="BM14" s="112"/>
      <c r="BN14" s="112"/>
      <c r="BO14" s="112"/>
      <c r="BP14" s="112"/>
      <c r="BQ14" s="109"/>
      <c r="BR14" s="109" t="s">
        <v>43</v>
      </c>
      <c r="BS14" s="113"/>
      <c r="BT14" s="113"/>
      <c r="BU14" s="109" t="s">
        <v>43</v>
      </c>
      <c r="BV14" s="112"/>
      <c r="BW14" s="112"/>
      <c r="BX14" s="109"/>
      <c r="BY14" s="112" t="s">
        <v>43</v>
      </c>
      <c r="BZ14" s="112"/>
      <c r="CA14" s="109"/>
      <c r="CB14" s="112" t="s">
        <v>43</v>
      </c>
      <c r="CC14" s="112" t="s">
        <v>43</v>
      </c>
      <c r="CD14" s="109"/>
      <c r="CE14" s="109"/>
      <c r="CF14" s="112"/>
      <c r="CG14" s="109"/>
      <c r="CH14" s="109"/>
      <c r="CI14" s="109"/>
      <c r="CJ14" s="109"/>
      <c r="CK14" s="109" t="s">
        <v>43</v>
      </c>
      <c r="CL14" s="112"/>
      <c r="CM14" s="112"/>
      <c r="CN14" s="109" t="s">
        <v>43</v>
      </c>
      <c r="CO14" s="112" t="s">
        <v>43</v>
      </c>
      <c r="CP14" s="109"/>
      <c r="CQ14" s="112"/>
      <c r="CR14" s="109"/>
      <c r="CS14" s="109" t="s">
        <v>43</v>
      </c>
      <c r="CT14" s="109"/>
      <c r="CU14" s="109"/>
      <c r="CV14" s="109"/>
      <c r="CW14" s="109"/>
      <c r="CX14" s="109"/>
      <c r="CY14" s="109" t="s">
        <v>43</v>
      </c>
      <c r="CZ14" s="109"/>
      <c r="DA14" s="109"/>
      <c r="DB14" s="109"/>
      <c r="DC14" s="109"/>
      <c r="DD14" s="112"/>
      <c r="DE14" s="109"/>
      <c r="DF14" s="112"/>
      <c r="DG14" s="109"/>
      <c r="DH14" s="109"/>
      <c r="DI14" s="109"/>
      <c r="DJ14" s="109"/>
      <c r="DK14" s="109"/>
      <c r="DL14" s="109" t="s">
        <v>43</v>
      </c>
      <c r="DM14" s="109"/>
      <c r="DN14" s="112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47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12"/>
      <c r="EN14" s="109"/>
      <c r="EO14" s="109"/>
      <c r="EP14" s="109"/>
      <c r="EQ14" s="109"/>
      <c r="ER14" s="77">
        <f t="shared" si="4"/>
        <v>23</v>
      </c>
      <c r="ES14" s="13">
        <f t="shared" si="5"/>
        <v>7</v>
      </c>
      <c r="ET14" s="13">
        <f t="shared" si="6"/>
        <v>0</v>
      </c>
      <c r="EU14" s="13">
        <f t="shared" si="7"/>
        <v>1</v>
      </c>
      <c r="EV14" s="13">
        <f t="shared" si="8"/>
        <v>0</v>
      </c>
      <c r="EW14" s="13">
        <f t="shared" si="9"/>
        <v>0</v>
      </c>
      <c r="EX14" s="13">
        <f t="shared" si="10"/>
        <v>0</v>
      </c>
      <c r="EY14" s="21">
        <f t="shared" si="11"/>
        <v>1093</v>
      </c>
      <c r="FA14" s="139" t="str">
        <f t="shared" si="12"/>
        <v>x</v>
      </c>
      <c r="FB14" s="140" t="str">
        <f t="shared" si="13"/>
        <v>x</v>
      </c>
      <c r="FC14" s="140" t="str">
        <f t="shared" si="14"/>
        <v>x</v>
      </c>
      <c r="FD14" s="51" t="str">
        <f>IF(ISBLANK(F14),IF(FC14="x",IF(AND(((ES14+(ET14-$FI$5))&gt;=$FH$5),(ET14&gt;=$FI$5),OR(EU14&gt;=$FJ$5,H14="x"),EW14),"Yes!",""),IF(AND(FC14="Yes!",FB14="x"),IF(AND(((ES14+(ET14-($FI11+$FI12)))&gt;=$FH$5+$FH$4),(ET14&gt;=$FI$5+$FI$4),OR(EU14&gt;=($FJ$5+$FJ$4),H14="x"),EV14,EW14),"Yes!",""),IF(AND(FC14="Yes!",FB14="Yes!"),IF(AND((ES14+(ET14-($FI$5+$FI$4+$FI$3))&gt;=$FH$5+$FH$4+$FH$3),(ET14&gt;=$FI$5+$FI$4+$FI$3),OR(EU14&gt;=($FJ$5+$FJ$4+$FJ$3),H14="x"),EV14,EW14),"Yes!",""),""))),"x")</f>
        <v/>
      </c>
      <c r="FE14" s="52" t="str">
        <f t="shared" si="15"/>
        <v/>
      </c>
      <c r="FO14" s="54"/>
      <c r="FP14" s="54"/>
    </row>
    <row r="15" spans="1:172" ht="15.5">
      <c r="A15" s="9" t="s">
        <v>52</v>
      </c>
      <c r="B15" s="38" t="s">
        <v>54</v>
      </c>
      <c r="C15" s="89" t="s">
        <v>43</v>
      </c>
      <c r="D15" s="89" t="s">
        <v>43</v>
      </c>
      <c r="E15" s="89"/>
      <c r="F15" s="89"/>
      <c r="G15" s="90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 t="s">
        <v>43</v>
      </c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109"/>
      <c r="AQ15" s="109"/>
      <c r="AR15" s="227"/>
      <c r="AS15" s="109"/>
      <c r="AT15" s="227"/>
      <c r="AU15" s="227"/>
      <c r="AV15" s="109"/>
      <c r="AW15" s="109"/>
      <c r="AX15" s="112"/>
      <c r="AY15" s="112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10"/>
      <c r="BM15" s="112"/>
      <c r="BN15" s="112"/>
      <c r="BO15" s="112"/>
      <c r="BP15" s="112"/>
      <c r="BQ15" s="109"/>
      <c r="BR15" s="109"/>
      <c r="BS15" s="113"/>
      <c r="BT15" s="113"/>
      <c r="BU15" s="109"/>
      <c r="BV15" s="112"/>
      <c r="BW15" s="112"/>
      <c r="BX15" s="109"/>
      <c r="BY15" s="112"/>
      <c r="BZ15" s="112"/>
      <c r="CA15" s="109"/>
      <c r="CB15" s="112"/>
      <c r="CC15" s="112"/>
      <c r="CD15" s="109"/>
      <c r="CE15" s="109"/>
      <c r="CF15" s="112"/>
      <c r="CG15" s="109"/>
      <c r="CH15" s="109"/>
      <c r="CI15" s="109"/>
      <c r="CJ15" s="109"/>
      <c r="CK15" s="109"/>
      <c r="CL15" s="112"/>
      <c r="CM15" s="112"/>
      <c r="CN15" s="109"/>
      <c r="CO15" s="112"/>
      <c r="CP15" s="109"/>
      <c r="CQ15" s="112"/>
      <c r="CR15" s="109"/>
      <c r="CS15" s="109" t="s">
        <v>43</v>
      </c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12"/>
      <c r="DE15" s="109"/>
      <c r="DF15" s="112"/>
      <c r="DG15" s="109"/>
      <c r="DH15" s="109"/>
      <c r="DI15" s="109"/>
      <c r="DJ15" s="109"/>
      <c r="DK15" s="109"/>
      <c r="DL15" s="109"/>
      <c r="DM15" s="109"/>
      <c r="DN15" s="112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47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12"/>
      <c r="EN15" s="109"/>
      <c r="EO15" s="109"/>
      <c r="EP15" s="109"/>
      <c r="EQ15" s="109"/>
      <c r="ER15" s="77">
        <f t="shared" si="4"/>
        <v>3</v>
      </c>
      <c r="ES15" s="13">
        <f t="shared" si="5"/>
        <v>1</v>
      </c>
      <c r="ET15" s="13">
        <f t="shared" si="6"/>
        <v>0</v>
      </c>
      <c r="EU15" s="13">
        <f t="shared" si="7"/>
        <v>0</v>
      </c>
      <c r="EV15" s="13">
        <f t="shared" si="8"/>
        <v>0</v>
      </c>
      <c r="EW15" s="13">
        <f t="shared" si="9"/>
        <v>0</v>
      </c>
      <c r="EX15" s="13">
        <f t="shared" si="10"/>
        <v>0</v>
      </c>
      <c r="EY15" s="21">
        <f t="shared" si="11"/>
        <v>143</v>
      </c>
      <c r="FA15" s="139" t="str">
        <f t="shared" si="12"/>
        <v>x</v>
      </c>
      <c r="FB15" s="140" t="str">
        <f t="shared" si="13"/>
        <v>x</v>
      </c>
      <c r="FC15" s="51" t="str">
        <f t="shared" si="14"/>
        <v/>
      </c>
      <c r="FD15" s="51" t="str">
        <f>IF(ISBLANK(F15),IF(FC15="x",IF(AND(((ES15+(ET15-$FI$5))&gt;=$FH$5),(ET15&gt;=$FI$5),OR(EU15&gt;=$FJ$5,H15="x"),EW15),"Yes!",""),IF(AND(FC15="Yes!",FB15="x"),IF(AND(((ES15+(ET15-($FI12+$FI13)))&gt;=$FH$5+$FH$4),(ET15&gt;=$FI$5+$FI$4),OR(EU15&gt;=($FJ$5+$FJ$4),H15="x"),EV15,EW15),"Yes!",""),IF(AND(FC15="Yes!",FB15="Yes!"),IF(AND((ES15+(ET15-($FI$5+$FI$4+$FI$3))&gt;=$FH$5+$FH$4+$FH$3),(ET15&gt;=$FI$5+$FI$4+$FI$3),OR(EU15&gt;=($FJ$5+$FJ$4+$FJ$3),H15="x"),EV15,EW15),"Yes!",""),""))),"x")</f>
        <v/>
      </c>
      <c r="FE15" s="52" t="str">
        <f t="shared" si="15"/>
        <v/>
      </c>
      <c r="FO15" s="54"/>
      <c r="FP15" s="54"/>
    </row>
    <row r="16" spans="1:172" ht="15.5">
      <c r="A16" s="5" t="s">
        <v>55</v>
      </c>
      <c r="B16" s="35" t="s">
        <v>56</v>
      </c>
      <c r="C16" s="85" t="s">
        <v>43</v>
      </c>
      <c r="D16" s="85" t="s">
        <v>43</v>
      </c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109"/>
      <c r="AQ16" s="109"/>
      <c r="AR16" s="227"/>
      <c r="AS16" s="109"/>
      <c r="AT16" s="227"/>
      <c r="AU16" s="227"/>
      <c r="AV16" s="109"/>
      <c r="AW16" s="109"/>
      <c r="AX16" s="112"/>
      <c r="AY16" s="112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10"/>
      <c r="BM16" s="112"/>
      <c r="BN16" s="112"/>
      <c r="BO16" s="112"/>
      <c r="BP16" s="112"/>
      <c r="BQ16" s="109"/>
      <c r="BR16" s="109"/>
      <c r="BS16" s="113"/>
      <c r="BT16" s="113"/>
      <c r="BU16" s="109"/>
      <c r="BV16" s="112"/>
      <c r="BW16" s="112"/>
      <c r="BX16" s="109"/>
      <c r="BY16" s="112"/>
      <c r="BZ16" s="112"/>
      <c r="CA16" s="109"/>
      <c r="CB16" s="112"/>
      <c r="CC16" s="112"/>
      <c r="CD16" s="109"/>
      <c r="CE16" s="109"/>
      <c r="CF16" s="112"/>
      <c r="CG16" s="109"/>
      <c r="CH16" s="109"/>
      <c r="CI16" s="109"/>
      <c r="CJ16" s="109"/>
      <c r="CK16" s="109"/>
      <c r="CL16" s="112"/>
      <c r="CM16" s="112"/>
      <c r="CN16" s="109"/>
      <c r="CO16" s="112"/>
      <c r="CP16" s="109"/>
      <c r="CQ16" s="112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12"/>
      <c r="DE16" s="109"/>
      <c r="DF16" s="112"/>
      <c r="DG16" s="109"/>
      <c r="DH16" s="109"/>
      <c r="DI16" s="109"/>
      <c r="DJ16" s="109"/>
      <c r="DK16" s="109"/>
      <c r="DL16" s="109"/>
      <c r="DM16" s="109"/>
      <c r="DN16" s="112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47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12"/>
      <c r="EN16" s="109"/>
      <c r="EO16" s="109"/>
      <c r="EP16" s="109"/>
      <c r="EQ16" s="109"/>
      <c r="ER16" s="77">
        <f t="shared" si="4"/>
        <v>0</v>
      </c>
      <c r="ES16" s="13">
        <f t="shared" si="5"/>
        <v>0</v>
      </c>
      <c r="ET16" s="13">
        <f t="shared" si="6"/>
        <v>0</v>
      </c>
      <c r="EU16" s="13">
        <f t="shared" si="7"/>
        <v>0</v>
      </c>
      <c r="EV16" s="13">
        <f t="shared" si="8"/>
        <v>0</v>
      </c>
      <c r="EW16" s="13">
        <f t="shared" si="9"/>
        <v>0</v>
      </c>
      <c r="EX16" s="13">
        <f t="shared" si="10"/>
        <v>0</v>
      </c>
      <c r="EY16" s="21">
        <f t="shared" si="11"/>
        <v>0</v>
      </c>
      <c r="FA16" s="139" t="str">
        <f t="shared" si="12"/>
        <v>x</v>
      </c>
      <c r="FB16" s="140" t="str">
        <f t="shared" si="13"/>
        <v>x</v>
      </c>
      <c r="FC16" s="51" t="str">
        <f t="shared" si="14"/>
        <v/>
      </c>
      <c r="FD16" s="51" t="str">
        <f>IF(ISBLANK(F16),IF(FC16="x",IF(AND(((ES16+(ET16-$FI$5))&gt;=$FH$5),(ET16&gt;=$FI$5),OR(EU16&gt;=$FJ$5,H16="x"),EW16),"Yes!",""),IF(AND(FC16="Yes!",FB16="x"),IF(AND(((ES16+(ET16-($FI15+#REF!)))&gt;=$FH$5+$FH$4),(ET16&gt;=$FI$5+$FI$4),OR(EU16&gt;=($FJ$5+$FJ$4),H16="x"),EV16,EW16),"Yes!",""),IF(AND(FC16="Yes!",FB16="Yes!"),IF(AND((ES16+(ET16-($FI$5+$FI$4+$FI$3))&gt;=$FH$5+$FH$4+$FH$3),(ET16&gt;=$FI$5+$FI$4+$FI$3),OR(EU16&gt;=($FJ$5+$FJ$4+$FJ$3),H16="x"),EV16,EW16),"Yes!",""),""))),"x")</f>
        <v/>
      </c>
      <c r="FE16" s="52" t="str">
        <f t="shared" si="15"/>
        <v/>
      </c>
      <c r="FO16" s="54"/>
      <c r="FP16" s="54"/>
    </row>
    <row r="17" spans="1:172" ht="15.5">
      <c r="A17" s="5" t="s">
        <v>57</v>
      </c>
      <c r="B17" s="35" t="s">
        <v>58</v>
      </c>
      <c r="C17" s="85" t="s">
        <v>43</v>
      </c>
      <c r="D17" s="85" t="s">
        <v>43</v>
      </c>
      <c r="E17" s="85"/>
      <c r="F17" s="85"/>
      <c r="G17" s="86"/>
      <c r="H17" s="108"/>
      <c r="I17" s="227"/>
      <c r="J17" s="108"/>
      <c r="K17" s="108"/>
      <c r="L17" s="227"/>
      <c r="M17" s="227" t="s">
        <v>43</v>
      </c>
      <c r="N17" s="227"/>
      <c r="O17" s="227" t="s">
        <v>43</v>
      </c>
      <c r="P17" s="227"/>
      <c r="Q17" s="227"/>
      <c r="R17" s="227"/>
      <c r="S17" s="227"/>
      <c r="T17" s="227" t="s">
        <v>43</v>
      </c>
      <c r="U17" s="227"/>
      <c r="V17" s="227" t="s">
        <v>43</v>
      </c>
      <c r="W17" s="227"/>
      <c r="X17" s="227"/>
      <c r="Y17" s="227"/>
      <c r="Z17" s="227"/>
      <c r="AA17" s="227" t="s">
        <v>43</v>
      </c>
      <c r="AB17" s="227"/>
      <c r="AC17" s="227"/>
      <c r="AD17" s="227"/>
      <c r="AE17" s="227" t="s">
        <v>43</v>
      </c>
      <c r="AF17" s="227"/>
      <c r="AG17" s="227"/>
      <c r="AH17" s="227"/>
      <c r="AI17" s="227" t="s">
        <v>43</v>
      </c>
      <c r="AJ17" s="227" t="s">
        <v>43</v>
      </c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09"/>
      <c r="AX17" s="112"/>
      <c r="AY17" s="112"/>
      <c r="AZ17" s="109" t="s">
        <v>43</v>
      </c>
      <c r="BA17" s="109"/>
      <c r="BB17" s="109"/>
      <c r="BC17" s="109" t="s">
        <v>43</v>
      </c>
      <c r="BD17" s="109"/>
      <c r="BE17" s="109"/>
      <c r="BF17" s="109"/>
      <c r="BG17" s="109"/>
      <c r="BH17" s="109" t="s">
        <v>43</v>
      </c>
      <c r="BI17" s="109"/>
      <c r="BJ17" s="109"/>
      <c r="BK17" s="109" t="s">
        <v>43</v>
      </c>
      <c r="BL17" s="110"/>
      <c r="BM17" s="112"/>
      <c r="BN17" s="112" t="s">
        <v>43</v>
      </c>
      <c r="BO17" s="112"/>
      <c r="BP17" s="112" t="s">
        <v>43</v>
      </c>
      <c r="BQ17" s="109"/>
      <c r="BR17" s="109"/>
      <c r="BS17" s="113"/>
      <c r="BT17" s="158"/>
      <c r="BU17" s="109"/>
      <c r="BV17" s="112"/>
      <c r="BW17" s="112"/>
      <c r="BX17" s="109"/>
      <c r="BY17" s="112"/>
      <c r="BZ17" s="112"/>
      <c r="CA17" s="109"/>
      <c r="CB17" s="112"/>
      <c r="CC17" s="112"/>
      <c r="CD17" s="109"/>
      <c r="CE17" s="109"/>
      <c r="CF17" s="112"/>
      <c r="CG17" s="109"/>
      <c r="CH17" s="109"/>
      <c r="CI17" s="109" t="s">
        <v>43</v>
      </c>
      <c r="CJ17" s="109"/>
      <c r="CK17" s="109" t="s">
        <v>43</v>
      </c>
      <c r="CL17" s="112" t="s">
        <v>43</v>
      </c>
      <c r="CM17" s="112"/>
      <c r="CN17" s="109" t="s">
        <v>43</v>
      </c>
      <c r="CO17" s="112" t="s">
        <v>43</v>
      </c>
      <c r="CP17" s="109"/>
      <c r="CQ17" s="112" t="s">
        <v>43</v>
      </c>
      <c r="CR17" s="109"/>
      <c r="CS17" s="109" t="s">
        <v>43</v>
      </c>
      <c r="CT17" s="109"/>
      <c r="CU17" s="109"/>
      <c r="CV17" s="109"/>
      <c r="CW17" s="109"/>
      <c r="CX17" s="109"/>
      <c r="CY17" s="109" t="s">
        <v>43</v>
      </c>
      <c r="CZ17" s="109"/>
      <c r="DA17" s="109"/>
      <c r="DB17" s="109"/>
      <c r="DC17" s="109"/>
      <c r="DD17" s="112"/>
      <c r="DE17" s="109"/>
      <c r="DF17" s="112"/>
      <c r="DG17" s="109"/>
      <c r="DH17" s="109"/>
      <c r="DI17" s="109" t="s">
        <v>43</v>
      </c>
      <c r="DJ17" s="109"/>
      <c r="DK17" s="109"/>
      <c r="DL17" s="109" t="s">
        <v>43</v>
      </c>
      <c r="DM17" s="109"/>
      <c r="DN17" s="112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47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12"/>
      <c r="EN17" s="109"/>
      <c r="EO17" s="109"/>
      <c r="EP17" s="109"/>
      <c r="EQ17" s="109"/>
      <c r="ER17" s="77">
        <f t="shared" si="4"/>
        <v>35</v>
      </c>
      <c r="ES17" s="13">
        <f t="shared" si="5"/>
        <v>12</v>
      </c>
      <c r="ET17" s="13">
        <f t="shared" si="6"/>
        <v>0</v>
      </c>
      <c r="EU17" s="13">
        <f t="shared" si="7"/>
        <v>3</v>
      </c>
      <c r="EV17" s="13">
        <f t="shared" si="8"/>
        <v>1</v>
      </c>
      <c r="EW17" s="13">
        <f t="shared" si="9"/>
        <v>0</v>
      </c>
      <c r="EX17" s="13">
        <f t="shared" si="10"/>
        <v>0</v>
      </c>
      <c r="EY17" s="21">
        <f t="shared" si="11"/>
        <v>2152</v>
      </c>
      <c r="FA17" s="139" t="str">
        <f t="shared" si="12"/>
        <v>x</v>
      </c>
      <c r="FB17" s="140" t="str">
        <f t="shared" si="13"/>
        <v>x</v>
      </c>
      <c r="FC17" s="51" t="str">
        <f t="shared" si="14"/>
        <v/>
      </c>
      <c r="FD17" s="51" t="str">
        <f>IF(ISBLANK(F17),IF(FC17="x",IF(AND(((ES17+(ET17-$FI$5))&gt;=$FH$5),(ET17&gt;=$FI$5),OR(EU17&gt;=$FJ$5,H17="x"),EW17),"Yes!",""),IF(AND(FC17="Yes!",FB17="x"),IF(AND(((ES17+(ET17-('Removed Members'!$JL2+$FI16)))&gt;=$FH$5+$FH$4),(ET17&gt;=$FI$5+$FI$4),OR(EU17&gt;=($FJ$5+$FJ$4),H17="x"),EV17,EW17),"Yes!",""),IF(AND(FC17="Yes!",FB17="Yes!"),IF(AND((ES17+(ET17-($FI$5+$FI$4+$FI$3))&gt;=$FH$5+$FH$4+$FH$3),(ET17&gt;=$FI$5+$FI$4+$FI$3),OR(EU17&gt;=($FJ$5+$FJ$4+$FJ$3),H17="x"),EV17,EW17),"Yes!",""),""))),"x")</f>
        <v/>
      </c>
      <c r="FE17" s="52" t="str">
        <f t="shared" si="15"/>
        <v/>
      </c>
    </row>
    <row r="18" spans="1:172" ht="15.5">
      <c r="A18" s="5" t="s">
        <v>59</v>
      </c>
      <c r="B18" s="35" t="s">
        <v>60</v>
      </c>
      <c r="C18" s="85" t="s">
        <v>43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43</v>
      </c>
      <c r="N18" s="227"/>
      <c r="O18" s="227"/>
      <c r="P18" s="227"/>
      <c r="Q18" s="227"/>
      <c r="R18" s="227"/>
      <c r="S18" s="227"/>
      <c r="T18" s="227" t="s">
        <v>43</v>
      </c>
      <c r="U18" s="227"/>
      <c r="V18" s="227"/>
      <c r="W18" s="227"/>
      <c r="X18" s="227"/>
      <c r="Y18" s="227"/>
      <c r="Z18" s="227"/>
      <c r="AA18" s="227" t="s">
        <v>43</v>
      </c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 t="s">
        <v>43</v>
      </c>
      <c r="AO18" s="227"/>
      <c r="AP18" s="109" t="s">
        <v>43</v>
      </c>
      <c r="AQ18" s="109"/>
      <c r="AR18" s="227"/>
      <c r="AS18" s="109"/>
      <c r="AT18" s="227" t="s">
        <v>43</v>
      </c>
      <c r="AU18" s="227"/>
      <c r="AV18" s="109"/>
      <c r="AW18" s="109"/>
      <c r="AX18" s="112"/>
      <c r="AY18" s="112"/>
      <c r="AZ18" s="109"/>
      <c r="BA18" s="109"/>
      <c r="BB18" s="109"/>
      <c r="BC18" s="109" t="s">
        <v>43</v>
      </c>
      <c r="BD18" s="109"/>
      <c r="BE18" s="109"/>
      <c r="BF18" s="109"/>
      <c r="BG18" s="109"/>
      <c r="BH18" s="109"/>
      <c r="BI18" s="109"/>
      <c r="BJ18" s="109"/>
      <c r="BK18" s="109" t="s">
        <v>43</v>
      </c>
      <c r="BL18" s="110"/>
      <c r="BM18" s="112"/>
      <c r="BN18" s="112"/>
      <c r="BO18" s="112" t="s">
        <v>43</v>
      </c>
      <c r="BP18" s="112"/>
      <c r="BQ18" s="109"/>
      <c r="BR18" s="109" t="s">
        <v>43</v>
      </c>
      <c r="BS18" s="113"/>
      <c r="BT18" s="113" t="s">
        <v>43</v>
      </c>
      <c r="BU18" s="109"/>
      <c r="BV18" s="112"/>
      <c r="BW18" s="112"/>
      <c r="BX18" s="109"/>
      <c r="BY18" s="112" t="s">
        <v>43</v>
      </c>
      <c r="BZ18" s="112"/>
      <c r="CA18" s="109"/>
      <c r="CB18" s="112"/>
      <c r="CC18" s="112"/>
      <c r="CD18" s="109"/>
      <c r="CE18" s="109"/>
      <c r="CF18" s="112"/>
      <c r="CG18" s="109"/>
      <c r="CH18" s="109"/>
      <c r="CI18" s="109"/>
      <c r="CJ18" s="109"/>
      <c r="CK18" s="109"/>
      <c r="CL18" s="112"/>
      <c r="CM18" s="112"/>
      <c r="CN18" s="109" t="s">
        <v>43</v>
      </c>
      <c r="CO18" s="112"/>
      <c r="CP18" s="109"/>
      <c r="CQ18" s="112"/>
      <c r="CR18" s="109"/>
      <c r="CS18" s="109" t="s">
        <v>43</v>
      </c>
      <c r="CT18" s="109"/>
      <c r="CU18" s="109"/>
      <c r="CV18" s="109"/>
      <c r="CW18" s="109"/>
      <c r="CX18" s="109"/>
      <c r="CY18" s="109" t="s">
        <v>43</v>
      </c>
      <c r="CZ18" s="109"/>
      <c r="DA18" s="109"/>
      <c r="DB18" s="109"/>
      <c r="DC18" s="109"/>
      <c r="DD18" s="112"/>
      <c r="DE18" s="109"/>
      <c r="DF18" s="112"/>
      <c r="DG18" s="109" t="s">
        <v>43</v>
      </c>
      <c r="DH18" s="109" t="s">
        <v>43</v>
      </c>
      <c r="DI18" s="109"/>
      <c r="DJ18" s="109"/>
      <c r="DK18" s="109"/>
      <c r="DL18" s="109" t="s">
        <v>43</v>
      </c>
      <c r="DM18" s="109"/>
      <c r="DN18" s="112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47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12"/>
      <c r="EN18" s="109"/>
      <c r="EO18" s="109"/>
      <c r="EP18" s="109"/>
      <c r="EQ18" s="109"/>
      <c r="ER18" s="77">
        <f t="shared" si="4"/>
        <v>20</v>
      </c>
      <c r="ES18" s="13">
        <f t="shared" si="5"/>
        <v>3</v>
      </c>
      <c r="ET18" s="13">
        <f t="shared" si="6"/>
        <v>0</v>
      </c>
      <c r="EU18" s="13">
        <f t="shared" si="7"/>
        <v>0</v>
      </c>
      <c r="EV18" s="13">
        <f t="shared" si="8"/>
        <v>0</v>
      </c>
      <c r="EW18" s="13">
        <f t="shared" si="9"/>
        <v>0</v>
      </c>
      <c r="EX18" s="13">
        <f t="shared" si="10"/>
        <v>0</v>
      </c>
      <c r="EY18" s="21">
        <f t="shared" si="11"/>
        <v>414</v>
      </c>
      <c r="FA18" s="139" t="str">
        <f t="shared" si="12"/>
        <v>x</v>
      </c>
      <c r="FB18" s="51" t="str">
        <f t="shared" si="13"/>
        <v/>
      </c>
      <c r="FC18" s="51" t="str">
        <f t="shared" si="14"/>
        <v/>
      </c>
      <c r="FD18" s="51" t="str">
        <f>IF(ISBLANK(F18),IF(FC18="x",IF(AND(((ES18+(ET18-$FI$5))&gt;=$FH$5),(ET18&gt;=$FI$5),OR(EU18&gt;=$FJ$5,H18="x"),EW18),"Yes!",""),IF(AND(FC18="Yes!",FB18="x"),IF(AND(((ES18+(ET18-($FI16+#REF!)))&gt;=$FH$5+$FH$4),(ET18&gt;=$FI$5+$FI$4),OR(EU18&gt;=($FJ$5+$FJ$4),H18="x"),EV18,EW18),"Yes!",""),IF(AND(FC18="Yes!",FB18="Yes!"),IF(AND((ES18+(ET18-($FI$5+$FI$4+$FI$3))&gt;=$FH$5+$FH$4+$FH$3),(ET18&gt;=$FI$5+$FI$4+$FI$3),OR(EU18&gt;=($FJ$5+$FJ$4+$FJ$3),H18="x"),EV18,EW18),"Yes!",""),""))),"x")</f>
        <v/>
      </c>
      <c r="FE18" s="52" t="str">
        <f t="shared" si="15"/>
        <v/>
      </c>
      <c r="FO18" s="54"/>
      <c r="FP18" s="54"/>
    </row>
    <row r="19" spans="1:172" ht="15.5">
      <c r="A19" s="5" t="s">
        <v>61</v>
      </c>
      <c r="B19" s="35" t="s">
        <v>62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 t="s">
        <v>43</v>
      </c>
      <c r="AF19" s="227"/>
      <c r="AG19" s="227"/>
      <c r="AH19" s="227"/>
      <c r="AI19" s="227"/>
      <c r="AJ19" s="227" t="s">
        <v>43</v>
      </c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09"/>
      <c r="AX19" s="112"/>
      <c r="AY19" s="112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10"/>
      <c r="BM19" s="112"/>
      <c r="BN19" s="112"/>
      <c r="BO19" s="112"/>
      <c r="BP19" s="112"/>
      <c r="BQ19" s="109"/>
      <c r="BR19" s="109"/>
      <c r="BS19" s="113"/>
      <c r="BT19" s="113"/>
      <c r="BU19" s="109"/>
      <c r="BV19" s="112"/>
      <c r="BW19" s="112"/>
      <c r="BX19" s="109"/>
      <c r="BY19" s="112"/>
      <c r="BZ19" s="112"/>
      <c r="CA19" s="109"/>
      <c r="CB19" s="112"/>
      <c r="CC19" s="112"/>
      <c r="CD19" s="109"/>
      <c r="CE19" s="109"/>
      <c r="CF19" s="112"/>
      <c r="CG19" s="109"/>
      <c r="CH19" s="109"/>
      <c r="CI19" s="109"/>
      <c r="CJ19" s="109"/>
      <c r="CK19" s="109"/>
      <c r="CL19" s="112"/>
      <c r="CM19" s="112"/>
      <c r="CN19" s="109"/>
      <c r="CO19" s="112"/>
      <c r="CP19" s="109"/>
      <c r="CQ19" s="112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12"/>
      <c r="DE19" s="109"/>
      <c r="DF19" s="112"/>
      <c r="DG19" s="109"/>
      <c r="DH19" s="109"/>
      <c r="DI19" s="109"/>
      <c r="DJ19" s="109"/>
      <c r="DK19" s="109"/>
      <c r="DL19" s="109" t="s">
        <v>43</v>
      </c>
      <c r="DM19" s="109"/>
      <c r="DN19" s="112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47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12"/>
      <c r="EN19" s="109"/>
      <c r="EO19" s="109"/>
      <c r="EP19" s="109"/>
      <c r="EQ19" s="109"/>
      <c r="ER19" s="77">
        <f t="shared" si="4"/>
        <v>4</v>
      </c>
      <c r="ES19" s="13">
        <f t="shared" si="5"/>
        <v>2</v>
      </c>
      <c r="ET19" s="13">
        <f t="shared" si="6"/>
        <v>0</v>
      </c>
      <c r="EU19" s="13">
        <f t="shared" si="7"/>
        <v>0</v>
      </c>
      <c r="EV19" s="13">
        <f t="shared" si="8"/>
        <v>0</v>
      </c>
      <c r="EW19" s="13">
        <f t="shared" si="9"/>
        <v>0</v>
      </c>
      <c r="EX19" s="13">
        <f t="shared" si="10"/>
        <v>0</v>
      </c>
      <c r="EY19" s="21">
        <f t="shared" si="11"/>
        <v>302</v>
      </c>
      <c r="FA19" s="44" t="str">
        <f t="shared" si="12"/>
        <v/>
      </c>
      <c r="FB19" s="51" t="str">
        <f t="shared" si="13"/>
        <v/>
      </c>
      <c r="FC19" s="51" t="str">
        <f t="shared" si="14"/>
        <v/>
      </c>
      <c r="FD19" s="51" t="str">
        <f>IF(ISBLANK(F19),IF(FC19="x",IF(AND(((ES19+(ET19-$FI$5))&gt;=$FH$5),(ET19&gt;=$FI$5),OR(EU19&gt;=$FJ$5,H19="x"),EW19),"Yes!",""),IF(AND(FC19="Yes!",FB19="x"),IF(AND(((ES19+(ET19-($FI17+#REF!)))&gt;=$FH$5+$FH$4),(ET19&gt;=$FI$5+$FI$4),OR(EU19&gt;=($FJ$5+$FJ$4),H19="x"),EV19,EW19),"Yes!",""),IF(AND(FC19="Yes!",FB19="Yes!"),IF(AND((ES19+(ET19-($FI$5+$FI$4+$FI$3))&gt;=$FH$5+$FH$4+$FH$3),(ET19&gt;=$FI$5+$FI$4+$FI$3),OR(EU19&gt;=($FJ$5+$FJ$4+$FJ$3),H19="x"),EV19,EW19),"Yes!",""),""))),"x")</f>
        <v/>
      </c>
      <c r="FE19" s="52" t="str">
        <f t="shared" si="15"/>
        <v/>
      </c>
      <c r="FO19" s="54"/>
      <c r="FP19" s="54"/>
    </row>
    <row r="20" spans="1:172" ht="15.5">
      <c r="A20" s="5" t="s">
        <v>67</v>
      </c>
      <c r="B20" s="35" t="s">
        <v>68</v>
      </c>
      <c r="C20" s="85" t="s">
        <v>43</v>
      </c>
      <c r="D20" s="85" t="s">
        <v>43</v>
      </c>
      <c r="E20" s="85" t="s">
        <v>43</v>
      </c>
      <c r="F20" s="85" t="s">
        <v>43</v>
      </c>
      <c r="G20" s="86" t="s">
        <v>43</v>
      </c>
      <c r="H20" s="108"/>
      <c r="I20" s="227"/>
      <c r="J20" s="108" t="s">
        <v>43</v>
      </c>
      <c r="K20" s="108" t="s">
        <v>43</v>
      </c>
      <c r="L20" s="227"/>
      <c r="M20" s="227" t="s">
        <v>43</v>
      </c>
      <c r="N20" s="227"/>
      <c r="O20" s="227"/>
      <c r="P20" s="227"/>
      <c r="Q20" s="227"/>
      <c r="R20" s="227"/>
      <c r="S20" s="227"/>
      <c r="T20" s="227"/>
      <c r="U20" s="227" t="s">
        <v>43</v>
      </c>
      <c r="V20" s="227" t="s">
        <v>43</v>
      </c>
      <c r="W20" s="227" t="s">
        <v>43</v>
      </c>
      <c r="X20" s="227"/>
      <c r="Y20" s="227" t="s">
        <v>43</v>
      </c>
      <c r="Z20" s="227" t="s">
        <v>43</v>
      </c>
      <c r="AA20" s="227" t="s">
        <v>43</v>
      </c>
      <c r="AB20" s="227"/>
      <c r="AC20" s="227"/>
      <c r="AD20" s="227"/>
      <c r="AE20" s="227" t="s">
        <v>43</v>
      </c>
      <c r="AF20" s="227" t="s">
        <v>43</v>
      </c>
      <c r="AG20" s="227" t="s">
        <v>43</v>
      </c>
      <c r="AH20" s="227"/>
      <c r="AI20" s="227"/>
      <c r="AJ20" s="227" t="s">
        <v>43</v>
      </c>
      <c r="AK20" s="227" t="s">
        <v>43</v>
      </c>
      <c r="AL20" s="227" t="s">
        <v>43</v>
      </c>
      <c r="AM20" s="227" t="s">
        <v>43</v>
      </c>
      <c r="AN20" s="227" t="s">
        <v>43</v>
      </c>
      <c r="AO20" s="227" t="s">
        <v>43</v>
      </c>
      <c r="AP20" s="109"/>
      <c r="AQ20" s="109"/>
      <c r="AR20" s="227"/>
      <c r="AS20" s="109"/>
      <c r="AT20" s="227" t="s">
        <v>43</v>
      </c>
      <c r="AU20" s="227" t="s">
        <v>43</v>
      </c>
      <c r="AV20" s="109"/>
      <c r="AW20" s="109"/>
      <c r="AX20" s="112"/>
      <c r="AY20" s="112"/>
      <c r="AZ20" s="109" t="s">
        <v>43</v>
      </c>
      <c r="BA20" s="109" t="s">
        <v>43</v>
      </c>
      <c r="BB20" s="109"/>
      <c r="BC20" s="109" t="s">
        <v>43</v>
      </c>
      <c r="BD20" s="109"/>
      <c r="BE20" s="109"/>
      <c r="BF20" s="109"/>
      <c r="BG20" s="109"/>
      <c r="BH20" s="109"/>
      <c r="BI20" s="109"/>
      <c r="BJ20" s="109"/>
      <c r="BK20" s="109" t="s">
        <v>43</v>
      </c>
      <c r="BL20" s="110"/>
      <c r="BM20" s="112"/>
      <c r="BN20" s="112"/>
      <c r="BO20" s="112"/>
      <c r="BP20" s="112"/>
      <c r="BQ20" s="109"/>
      <c r="BR20" s="109"/>
      <c r="BS20" s="113"/>
      <c r="BT20" s="158" t="s">
        <v>43</v>
      </c>
      <c r="BU20" s="109" t="s">
        <v>43</v>
      </c>
      <c r="BV20" s="112" t="s">
        <v>43</v>
      </c>
      <c r="BW20" s="112"/>
      <c r="BX20" s="109"/>
      <c r="BY20" s="112"/>
      <c r="BZ20" s="112"/>
      <c r="CA20" s="109"/>
      <c r="CB20" s="112"/>
      <c r="CC20" s="112"/>
      <c r="CD20" s="109"/>
      <c r="CE20" s="109"/>
      <c r="CF20" s="112"/>
      <c r="CG20" s="109"/>
      <c r="CH20" s="109" t="s">
        <v>43</v>
      </c>
      <c r="CI20" s="109"/>
      <c r="CJ20" s="109"/>
      <c r="CK20" s="109"/>
      <c r="CL20" s="112"/>
      <c r="CM20" s="112"/>
      <c r="CN20" s="109"/>
      <c r="CO20" s="112" t="s">
        <v>43</v>
      </c>
      <c r="CP20" s="109" t="s">
        <v>43</v>
      </c>
      <c r="CQ20" s="112" t="s">
        <v>43</v>
      </c>
      <c r="CR20" s="109" t="s">
        <v>43</v>
      </c>
      <c r="CS20" s="109"/>
      <c r="CT20" s="109"/>
      <c r="CU20" s="109"/>
      <c r="CV20" s="109"/>
      <c r="CW20" s="109"/>
      <c r="CX20" s="109"/>
      <c r="CY20" s="109" t="s">
        <v>43</v>
      </c>
      <c r="CZ20" s="109"/>
      <c r="DA20" s="109"/>
      <c r="DB20" s="109"/>
      <c r="DC20" s="109"/>
      <c r="DD20" s="112"/>
      <c r="DE20" s="109" t="s">
        <v>43</v>
      </c>
      <c r="DF20" s="112"/>
      <c r="DG20" s="109"/>
      <c r="DH20" s="109"/>
      <c r="DI20" s="109"/>
      <c r="DJ20" s="109"/>
      <c r="DK20" s="109"/>
      <c r="DL20" s="109" t="s">
        <v>43</v>
      </c>
      <c r="DM20" s="109"/>
      <c r="DN20" s="112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47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12"/>
      <c r="EN20" s="109"/>
      <c r="EO20" s="109"/>
      <c r="EP20" s="109"/>
      <c r="EQ20" s="109"/>
      <c r="ER20" s="77">
        <f t="shared" si="4"/>
        <v>50</v>
      </c>
      <c r="ES20" s="13">
        <f t="shared" si="5"/>
        <v>12</v>
      </c>
      <c r="ET20" s="13">
        <f t="shared" si="6"/>
        <v>0</v>
      </c>
      <c r="EU20" s="13">
        <f t="shared" si="7"/>
        <v>9</v>
      </c>
      <c r="EV20" s="13">
        <f t="shared" si="8"/>
        <v>0</v>
      </c>
      <c r="EW20" s="13">
        <f t="shared" si="9"/>
        <v>0</v>
      </c>
      <c r="EX20" s="13">
        <f t="shared" si="10"/>
        <v>0</v>
      </c>
      <c r="EY20" s="21">
        <f t="shared" si="11"/>
        <v>1961</v>
      </c>
      <c r="FA20" s="139" t="str">
        <f t="shared" si="12"/>
        <v>x</v>
      </c>
      <c r="FB20" s="140" t="str">
        <f t="shared" si="13"/>
        <v>x</v>
      </c>
      <c r="FC20" s="140" t="str">
        <f t="shared" si="14"/>
        <v>x</v>
      </c>
      <c r="FD20" s="140" t="str">
        <f>IF(ISBLANK(F20),IF(FC20="x",IF(AND(((ES20+(ET20-$FI$5))&gt;=$FH$5),(ET20&gt;=$FI$5),OR(EU20&gt;=$FJ$5,H20="x"),EW20),"Yes!",""),IF(AND(FC20="Yes!",FB20="x"),IF(AND(((ES20+(ET20-(#REF!+#REF!)))&gt;=$FH$5+$FH$4),(ET20&gt;=$FI$5+$FI$4),OR(EU20&gt;=($FJ$5+$FJ$4),H20="x"),EV20,EW20),"Yes!",""),IF(AND(FC20="Yes!",FB20="Yes!"),IF(AND((ES20+(ET20-($FI$5+$FI$4+$FI$3))&gt;=$FH$5+$FH$4+$FH$3),(ET20&gt;=$FI$5+$FI$4+$FI$3),OR(EU20&gt;=($FJ$5+$FJ$4+$FJ$3),H20="x"),EV20,EW20),"Yes!",""),""))),"x")</f>
        <v>x</v>
      </c>
      <c r="FE20" s="182" t="str">
        <f t="shared" si="15"/>
        <v>x</v>
      </c>
    </row>
    <row r="21" spans="1:172" ht="15.5">
      <c r="A21" s="5" t="s">
        <v>67</v>
      </c>
      <c r="B21" s="35" t="s">
        <v>69</v>
      </c>
      <c r="C21" s="85" t="s">
        <v>43</v>
      </c>
      <c r="D21" s="85" t="s">
        <v>43</v>
      </c>
      <c r="E21" s="85" t="s">
        <v>43</v>
      </c>
      <c r="F21" s="85" t="s">
        <v>43</v>
      </c>
      <c r="G21" s="86" t="s">
        <v>43</v>
      </c>
      <c r="H21" s="108"/>
      <c r="I21" s="227"/>
      <c r="J21" s="108" t="s">
        <v>43</v>
      </c>
      <c r="K21" s="108" t="s">
        <v>43</v>
      </c>
      <c r="L21" s="227"/>
      <c r="M21" s="227" t="s">
        <v>43</v>
      </c>
      <c r="N21" s="227"/>
      <c r="O21" s="227"/>
      <c r="P21" s="227"/>
      <c r="Q21" s="227"/>
      <c r="R21" s="227"/>
      <c r="S21" s="227"/>
      <c r="T21" s="227" t="s">
        <v>43</v>
      </c>
      <c r="U21" s="227" t="s">
        <v>43</v>
      </c>
      <c r="V21" s="227" t="s">
        <v>43</v>
      </c>
      <c r="W21" s="227" t="s">
        <v>43</v>
      </c>
      <c r="X21" s="227" t="s">
        <v>43</v>
      </c>
      <c r="Y21" s="227" t="s">
        <v>43</v>
      </c>
      <c r="Z21" s="227" t="s">
        <v>43</v>
      </c>
      <c r="AA21" s="227" t="s">
        <v>43</v>
      </c>
      <c r="AB21" s="227"/>
      <c r="AC21" s="227"/>
      <c r="AD21" s="227"/>
      <c r="AE21" s="227" t="s">
        <v>43</v>
      </c>
      <c r="AF21" s="227" t="s">
        <v>43</v>
      </c>
      <c r="AG21" s="227" t="s">
        <v>43</v>
      </c>
      <c r="AH21" s="227"/>
      <c r="AI21" s="227"/>
      <c r="AJ21" s="227" t="s">
        <v>43</v>
      </c>
      <c r="AK21" s="227" t="s">
        <v>43</v>
      </c>
      <c r="AL21" s="227" t="s">
        <v>43</v>
      </c>
      <c r="AM21" s="227" t="s">
        <v>43</v>
      </c>
      <c r="AN21" s="227" t="s">
        <v>43</v>
      </c>
      <c r="AO21" s="227" t="s">
        <v>43</v>
      </c>
      <c r="AP21" s="109"/>
      <c r="AQ21" s="109"/>
      <c r="AR21" s="227"/>
      <c r="AS21" s="109"/>
      <c r="AT21" s="227" t="s">
        <v>43</v>
      </c>
      <c r="AU21" s="227" t="s">
        <v>43</v>
      </c>
      <c r="AV21" s="109"/>
      <c r="AW21" s="109"/>
      <c r="AX21" s="112"/>
      <c r="AY21" s="112"/>
      <c r="AZ21" s="109" t="s">
        <v>43</v>
      </c>
      <c r="BA21" s="109" t="s">
        <v>43</v>
      </c>
      <c r="BB21" s="109"/>
      <c r="BC21" s="109" t="s">
        <v>43</v>
      </c>
      <c r="BD21" s="109"/>
      <c r="BE21" s="109"/>
      <c r="BF21" s="109"/>
      <c r="BG21" s="109"/>
      <c r="BH21" s="109"/>
      <c r="BI21" s="109"/>
      <c r="BJ21" s="109"/>
      <c r="BK21" s="109" t="s">
        <v>43</v>
      </c>
      <c r="BL21" s="110"/>
      <c r="BM21" s="112"/>
      <c r="BN21" s="112"/>
      <c r="BO21" s="112"/>
      <c r="BP21" s="112"/>
      <c r="BQ21" s="109"/>
      <c r="BR21" s="109"/>
      <c r="BS21" s="113"/>
      <c r="BT21" s="158" t="s">
        <v>43</v>
      </c>
      <c r="BU21" s="109" t="s">
        <v>43</v>
      </c>
      <c r="BV21" s="112" t="s">
        <v>43</v>
      </c>
      <c r="BW21" s="112"/>
      <c r="BX21" s="109"/>
      <c r="BY21" s="112"/>
      <c r="BZ21" s="112"/>
      <c r="CA21" s="109"/>
      <c r="CB21" s="112"/>
      <c r="CC21" s="112"/>
      <c r="CD21" s="109"/>
      <c r="CE21" s="109"/>
      <c r="CF21" s="112"/>
      <c r="CG21" s="109"/>
      <c r="CH21" s="109" t="s">
        <v>43</v>
      </c>
      <c r="CI21" s="109"/>
      <c r="CJ21" s="109"/>
      <c r="CK21" s="109"/>
      <c r="CL21" s="112"/>
      <c r="CM21" s="112"/>
      <c r="CN21" s="109"/>
      <c r="CO21" s="112" t="s">
        <v>43</v>
      </c>
      <c r="CP21" s="109" t="s">
        <v>43</v>
      </c>
      <c r="CQ21" s="112" t="s">
        <v>43</v>
      </c>
      <c r="CR21" s="109" t="s">
        <v>43</v>
      </c>
      <c r="CS21" s="109" t="s">
        <v>43</v>
      </c>
      <c r="CT21" s="109"/>
      <c r="CU21" s="109" t="s">
        <v>43</v>
      </c>
      <c r="CV21" s="109" t="s">
        <v>43</v>
      </c>
      <c r="CW21" s="109"/>
      <c r="CX21" s="109"/>
      <c r="CY21" s="109" t="s">
        <v>43</v>
      </c>
      <c r="CZ21" s="109"/>
      <c r="DA21" s="109"/>
      <c r="DB21" s="109"/>
      <c r="DC21" s="109"/>
      <c r="DD21" s="112"/>
      <c r="DE21" s="109" t="s">
        <v>43</v>
      </c>
      <c r="DF21" s="112"/>
      <c r="DG21" s="109"/>
      <c r="DH21" s="109"/>
      <c r="DI21" s="109"/>
      <c r="DJ21" s="109"/>
      <c r="DK21" s="109"/>
      <c r="DL21" s="109" t="s">
        <v>43</v>
      </c>
      <c r="DM21" s="109"/>
      <c r="DN21" s="112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47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12"/>
      <c r="EN21" s="109"/>
      <c r="EO21" s="109"/>
      <c r="EP21" s="109"/>
      <c r="EQ21" s="109"/>
      <c r="ER21" s="77">
        <f t="shared" si="4"/>
        <v>56</v>
      </c>
      <c r="ES21" s="13">
        <f t="shared" si="5"/>
        <v>13</v>
      </c>
      <c r="ET21" s="13">
        <f t="shared" si="6"/>
        <v>0</v>
      </c>
      <c r="EU21" s="13">
        <f t="shared" si="7"/>
        <v>10</v>
      </c>
      <c r="EV21" s="13">
        <f t="shared" si="8"/>
        <v>0</v>
      </c>
      <c r="EW21" s="13">
        <f t="shared" si="9"/>
        <v>0</v>
      </c>
      <c r="EX21" s="13">
        <f t="shared" si="10"/>
        <v>0</v>
      </c>
      <c r="EY21" s="21">
        <f t="shared" si="11"/>
        <v>2069</v>
      </c>
      <c r="FA21" s="139" t="str">
        <f t="shared" si="12"/>
        <v>x</v>
      </c>
      <c r="FB21" s="140" t="str">
        <f t="shared" si="13"/>
        <v>x</v>
      </c>
      <c r="FC21" s="140" t="str">
        <f t="shared" si="14"/>
        <v>x</v>
      </c>
      <c r="FD21" s="140" t="str">
        <f>IF(ISBLANK(F21),IF(FC21="x",IF(AND(((ES21+(ET21-$FI$5))&gt;=$FH$5),(ET21&gt;=$FI$5),OR(EU21&gt;=$FJ$5,H21="x"),EW21),"Yes!",""),IF(AND(FC21="Yes!",FB21="x"),IF(AND(((ES21+(ET21-(#REF!+#REF!)))&gt;=$FH$5+$FH$4),(ET21&gt;=$FI$5+$FI$4),OR(EU21&gt;=($FJ$5+$FJ$4),H21="x"),EV21,EW21),"Yes!",""),IF(AND(FC21="Yes!",FB21="Yes!"),IF(AND((ES21+(ET21-($FI$5+$FI$4+$FI$3))&gt;=$FH$5+$FH$4+$FH$3),(ET21&gt;=$FI$5+$FI$4+$FI$3),OR(EU21&gt;=($FJ$5+$FJ$4+$FJ$3),H21="x"),EV21,EW21),"Yes!",""),""))),"x")</f>
        <v>x</v>
      </c>
      <c r="FE21" s="182" t="str">
        <f t="shared" si="15"/>
        <v>x</v>
      </c>
    </row>
    <row r="22" spans="1:172" ht="15.5">
      <c r="A22" s="5" t="s">
        <v>70</v>
      </c>
      <c r="B22" s="35" t="s">
        <v>71</v>
      </c>
      <c r="C22" s="85"/>
      <c r="D22" s="85"/>
      <c r="E22" s="85"/>
      <c r="F22" s="85"/>
      <c r="G22" s="86"/>
      <c r="H22" s="108"/>
      <c r="I22" s="227"/>
      <c r="J22" s="108"/>
      <c r="K22" s="108"/>
      <c r="L22" s="227"/>
      <c r="M22" s="227" t="s">
        <v>43</v>
      </c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/>
      <c r="AV22" s="109"/>
      <c r="AW22" s="109"/>
      <c r="AX22" s="112"/>
      <c r="AY22" s="112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10"/>
      <c r="BM22" s="112"/>
      <c r="BN22" s="112"/>
      <c r="BO22" s="112"/>
      <c r="BP22" s="112"/>
      <c r="BQ22" s="109"/>
      <c r="BR22" s="109"/>
      <c r="BS22" s="113"/>
      <c r="BT22" s="113"/>
      <c r="BU22" s="109"/>
      <c r="BV22" s="112"/>
      <c r="BW22" s="112"/>
      <c r="BX22" s="109"/>
      <c r="BY22" s="112"/>
      <c r="BZ22" s="112"/>
      <c r="CA22" s="109"/>
      <c r="CB22" s="112"/>
      <c r="CC22" s="112"/>
      <c r="CD22" s="109"/>
      <c r="CE22" s="109"/>
      <c r="CF22" s="112"/>
      <c r="CG22" s="109"/>
      <c r="CH22" s="109"/>
      <c r="CI22" s="109"/>
      <c r="CJ22" s="109"/>
      <c r="CK22" s="109"/>
      <c r="CL22" s="112"/>
      <c r="CM22" s="112"/>
      <c r="CN22" s="109"/>
      <c r="CO22" s="112"/>
      <c r="CP22" s="109"/>
      <c r="CQ22" s="112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12"/>
      <c r="DE22" s="109"/>
      <c r="DF22" s="112"/>
      <c r="DG22" s="109"/>
      <c r="DH22" s="109"/>
      <c r="DI22" s="109"/>
      <c r="DJ22" s="109"/>
      <c r="DK22" s="109"/>
      <c r="DL22" s="109"/>
      <c r="DM22" s="109"/>
      <c r="DN22" s="112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47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12"/>
      <c r="EN22" s="109"/>
      <c r="EO22" s="109"/>
      <c r="EP22" s="109"/>
      <c r="EQ22" s="109"/>
      <c r="ER22" s="77">
        <f t="shared" si="4"/>
        <v>1</v>
      </c>
      <c r="ES22" s="13">
        <f t="shared" si="5"/>
        <v>0</v>
      </c>
      <c r="ET22" s="13">
        <f t="shared" si="6"/>
        <v>0</v>
      </c>
      <c r="EU22" s="13">
        <f t="shared" si="7"/>
        <v>0</v>
      </c>
      <c r="EV22" s="13">
        <f t="shared" si="8"/>
        <v>0</v>
      </c>
      <c r="EW22" s="13">
        <f t="shared" si="9"/>
        <v>0</v>
      </c>
      <c r="EX22" s="13">
        <f t="shared" si="10"/>
        <v>0</v>
      </c>
      <c r="EY22" s="21">
        <f t="shared" si="11"/>
        <v>0</v>
      </c>
      <c r="FA22" s="44" t="str">
        <f t="shared" si="12"/>
        <v/>
      </c>
      <c r="FB22" s="51" t="str">
        <f t="shared" si="13"/>
        <v/>
      </c>
      <c r="FC22" s="51" t="str">
        <f t="shared" si="14"/>
        <v/>
      </c>
      <c r="FD22" s="51" t="str">
        <f>IF(ISBLANK(F22),IF(FC22="x",IF(AND(((ES22+(ET22-$FI$5))&gt;=$FH$5),(ET22&gt;=$FI$5),OR(EU22&gt;=$FJ$5,H22="x"),EW22),"Yes!",""),IF(AND(FC22="Yes!",FB22="x"),IF(AND(((ES22+(ET22-(#REF!+$FI20)))&gt;=$FH$5+$FH$4),(ET22&gt;=$FI$5+$FI$4),OR(EU22&gt;=($FJ$5+$FJ$4),H22="x"),EV22,EW22),"Yes!",""),IF(AND(FC22="Yes!",FB22="Yes!"),IF(AND((ES22+(ET22-($FI$5+$FI$4+$FI$3))&gt;=$FH$5+$FH$4+$FH$3),(ET22&gt;=$FI$5+$FI$4+$FI$3),OR(EU22&gt;=($FJ$5+$FJ$4+$FJ$3),H22="x"),EV22,EW22),"Yes!",""),""))),"x")</f>
        <v/>
      </c>
      <c r="FE22" s="52" t="str">
        <f t="shared" si="15"/>
        <v/>
      </c>
    </row>
    <row r="23" spans="1:172" ht="15.5">
      <c r="A23" s="5" t="s">
        <v>72</v>
      </c>
      <c r="B23" s="35" t="s">
        <v>73</v>
      </c>
      <c r="C23" s="85"/>
      <c r="D23" s="85"/>
      <c r="E23" s="85"/>
      <c r="F23" s="85"/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09"/>
      <c r="AX23" s="112"/>
      <c r="AY23" s="112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10"/>
      <c r="BM23" s="112"/>
      <c r="BN23" s="112"/>
      <c r="BO23" s="112"/>
      <c r="BP23" s="112"/>
      <c r="BQ23" s="109"/>
      <c r="BR23" s="109"/>
      <c r="BS23" s="113"/>
      <c r="BT23" s="113"/>
      <c r="BU23" s="109"/>
      <c r="BV23" s="112"/>
      <c r="BW23" s="112"/>
      <c r="BX23" s="109"/>
      <c r="BY23" s="112"/>
      <c r="BZ23" s="112"/>
      <c r="CA23" s="109"/>
      <c r="CB23" s="112"/>
      <c r="CC23" s="112"/>
      <c r="CD23" s="109"/>
      <c r="CE23" s="109"/>
      <c r="CF23" s="112"/>
      <c r="CG23" s="109"/>
      <c r="CH23" s="109"/>
      <c r="CI23" s="109"/>
      <c r="CJ23" s="109"/>
      <c r="CK23" s="109"/>
      <c r="CL23" s="112"/>
      <c r="CM23" s="112"/>
      <c r="CN23" s="109"/>
      <c r="CO23" s="112"/>
      <c r="CP23" s="109"/>
      <c r="CQ23" s="112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12"/>
      <c r="DE23" s="109"/>
      <c r="DF23" s="112"/>
      <c r="DG23" s="109"/>
      <c r="DH23" s="109"/>
      <c r="DI23" s="109"/>
      <c r="DJ23" s="109"/>
      <c r="DK23" s="109"/>
      <c r="DL23" s="109"/>
      <c r="DM23" s="109"/>
      <c r="DN23" s="112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47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12"/>
      <c r="EN23" s="109"/>
      <c r="EO23" s="109"/>
      <c r="EP23" s="109"/>
      <c r="EQ23" s="109"/>
      <c r="ER23" s="77">
        <f t="shared" si="4"/>
        <v>0</v>
      </c>
      <c r="ES23" s="13">
        <f t="shared" si="5"/>
        <v>0</v>
      </c>
      <c r="ET23" s="13">
        <f t="shared" si="6"/>
        <v>0</v>
      </c>
      <c r="EU23" s="13">
        <f t="shared" si="7"/>
        <v>0</v>
      </c>
      <c r="EV23" s="13">
        <f t="shared" si="8"/>
        <v>0</v>
      </c>
      <c r="EW23" s="13">
        <f t="shared" si="9"/>
        <v>0</v>
      </c>
      <c r="EX23" s="13">
        <f t="shared" si="10"/>
        <v>0</v>
      </c>
      <c r="EY23" s="21">
        <f t="shared" si="11"/>
        <v>0</v>
      </c>
      <c r="FA23" s="44" t="str">
        <f t="shared" si="12"/>
        <v/>
      </c>
      <c r="FB23" s="51" t="str">
        <f t="shared" si="13"/>
        <v/>
      </c>
      <c r="FC23" s="51" t="str">
        <f t="shared" si="14"/>
        <v/>
      </c>
      <c r="FD23" s="51" t="str">
        <f>IF(ISBLANK(F23),IF(FC23="x",IF(AND(((ES23+(ET23-$FI$5))&gt;=$FH$5),(ET23&gt;=$FI$5),OR(EU23&gt;=$FJ$5,H23="x"),EW23),"Yes!",""),IF(AND(FC23="Yes!",FB23="x"),IF(AND(((ES23+(ET23-(#REF!+$FI21)))&gt;=$FH$5+$FH$4),(ET23&gt;=$FI$5+$FI$4),OR(EU23&gt;=($FJ$5+$FJ$4),H23="x"),EV23,EW23),"Yes!",""),IF(AND(FC23="Yes!",FB23="Yes!"),IF(AND((ES23+(ET23-($FI$5+$FI$4+$FI$3))&gt;=$FH$5+$FH$4+$FH$3),(ET23&gt;=$FI$5+$FI$4+$FI$3),OR(EU23&gt;=($FJ$5+$FJ$4+$FJ$3),H23="x"),EV23,EW23),"Yes!",""),""))),"x")</f>
        <v/>
      </c>
      <c r="FE23" s="52" t="str">
        <f t="shared" si="15"/>
        <v/>
      </c>
    </row>
    <row r="24" spans="1:172" ht="15.5">
      <c r="A24" s="6" t="s">
        <v>74</v>
      </c>
      <c r="B24" s="37" t="s">
        <v>75</v>
      </c>
      <c r="C24" s="87" t="s">
        <v>43</v>
      </c>
      <c r="D24" s="87" t="s">
        <v>43</v>
      </c>
      <c r="E24" s="87" t="s">
        <v>43</v>
      </c>
      <c r="F24" s="87"/>
      <c r="G24" s="88"/>
      <c r="H24" s="108" t="s">
        <v>43</v>
      </c>
      <c r="I24" s="227"/>
      <c r="J24" s="108" t="s">
        <v>43</v>
      </c>
      <c r="K24" s="108"/>
      <c r="L24" s="227" t="s">
        <v>43</v>
      </c>
      <c r="M24" s="227" t="s">
        <v>43</v>
      </c>
      <c r="N24" s="227"/>
      <c r="O24" s="227" t="s">
        <v>43</v>
      </c>
      <c r="P24" s="227"/>
      <c r="Q24" s="227"/>
      <c r="R24" s="227"/>
      <c r="S24" s="227"/>
      <c r="T24" s="227"/>
      <c r="U24" s="227"/>
      <c r="V24" s="227" t="s">
        <v>43</v>
      </c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 t="s">
        <v>43</v>
      </c>
      <c r="AO24" s="227"/>
      <c r="AP24" s="109"/>
      <c r="AQ24" s="109"/>
      <c r="AR24" s="227"/>
      <c r="AS24" s="109"/>
      <c r="AT24" s="227"/>
      <c r="AU24" s="227"/>
      <c r="AV24" s="109"/>
      <c r="AW24" s="109"/>
      <c r="AX24" s="112"/>
      <c r="AY24" s="112"/>
      <c r="AZ24" s="109"/>
      <c r="BA24" s="109"/>
      <c r="BB24" s="109"/>
      <c r="BC24" s="109"/>
      <c r="BD24" s="109" t="s">
        <v>43</v>
      </c>
      <c r="BE24" s="109"/>
      <c r="BF24" s="109"/>
      <c r="BG24" s="109"/>
      <c r="BH24" s="109"/>
      <c r="BI24" s="109"/>
      <c r="BJ24" s="109"/>
      <c r="BK24" s="109" t="s">
        <v>43</v>
      </c>
      <c r="BL24" s="110" t="s">
        <v>43</v>
      </c>
      <c r="BM24" s="112"/>
      <c r="BN24" s="112"/>
      <c r="BO24" s="112"/>
      <c r="BP24" s="112"/>
      <c r="BQ24" s="109"/>
      <c r="BR24" s="109" t="s">
        <v>43</v>
      </c>
      <c r="BS24" s="113"/>
      <c r="BT24" s="113" t="s">
        <v>43</v>
      </c>
      <c r="BU24" s="109" t="s">
        <v>43</v>
      </c>
      <c r="BV24" s="112"/>
      <c r="BW24" s="112"/>
      <c r="BX24" s="109"/>
      <c r="BY24" s="112" t="s">
        <v>43</v>
      </c>
      <c r="BZ24" s="112" t="s">
        <v>43</v>
      </c>
      <c r="CA24" s="109"/>
      <c r="CB24" s="112"/>
      <c r="CC24" s="112"/>
      <c r="CD24" s="109"/>
      <c r="CE24" s="109"/>
      <c r="CF24" s="112"/>
      <c r="CG24" s="109"/>
      <c r="CH24" s="109" t="s">
        <v>43</v>
      </c>
      <c r="CI24" s="109"/>
      <c r="CJ24" s="109"/>
      <c r="CK24" s="109"/>
      <c r="CL24" s="112" t="s">
        <v>43</v>
      </c>
      <c r="CM24" s="112"/>
      <c r="CN24" s="109" t="s">
        <v>43</v>
      </c>
      <c r="CO24" s="112" t="s">
        <v>43</v>
      </c>
      <c r="CP24" s="109"/>
      <c r="CQ24" s="112"/>
      <c r="CR24" s="109"/>
      <c r="CS24" s="109"/>
      <c r="CT24" s="109"/>
      <c r="CU24" s="109"/>
      <c r="CV24" s="109"/>
      <c r="CW24" s="109"/>
      <c r="CX24" s="109" t="s">
        <v>43</v>
      </c>
      <c r="CY24" s="109" t="s">
        <v>43</v>
      </c>
      <c r="CZ24" s="109"/>
      <c r="DA24" s="109" t="s">
        <v>43</v>
      </c>
      <c r="DB24" s="109"/>
      <c r="DC24" s="109"/>
      <c r="DD24" s="112"/>
      <c r="DE24" s="109"/>
      <c r="DF24" s="112"/>
      <c r="DG24" s="109"/>
      <c r="DH24" s="109"/>
      <c r="DI24" s="109"/>
      <c r="DJ24" s="109"/>
      <c r="DK24" s="109"/>
      <c r="DL24" s="109" t="s">
        <v>43</v>
      </c>
      <c r="DM24" s="109"/>
      <c r="DN24" s="112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47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12"/>
      <c r="EN24" s="109"/>
      <c r="EO24" s="109"/>
      <c r="EP24" s="109"/>
      <c r="EQ24" s="109"/>
      <c r="ER24" s="77">
        <f t="shared" si="4"/>
        <v>37</v>
      </c>
      <c r="ES24" s="13">
        <f t="shared" si="5"/>
        <v>10</v>
      </c>
      <c r="ET24" s="13">
        <f t="shared" si="6"/>
        <v>2</v>
      </c>
      <c r="EU24" s="13">
        <f t="shared" si="7"/>
        <v>1</v>
      </c>
      <c r="EV24" s="13">
        <f t="shared" si="8"/>
        <v>0</v>
      </c>
      <c r="EW24" s="13">
        <f t="shared" si="9"/>
        <v>0</v>
      </c>
      <c r="EX24" s="13">
        <f t="shared" si="10"/>
        <v>0</v>
      </c>
      <c r="EY24" s="21">
        <f t="shared" si="11"/>
        <v>3080</v>
      </c>
      <c r="FA24" s="139" t="str">
        <f t="shared" si="12"/>
        <v>x</v>
      </c>
      <c r="FB24" s="204" t="s">
        <v>43</v>
      </c>
      <c r="FC24" s="140" t="str">
        <f t="shared" si="14"/>
        <v>x</v>
      </c>
      <c r="FD24" s="51" t="str">
        <f>IF(ISBLANK(F24),IF(FC24="x",IF(AND(((ES24+(ET24-$FI$5))&gt;=$FH$5),(ET24&gt;=$FI$5),OR(EU24&gt;=$FJ$5,H24="x"),EW24),"Yes!",""),IF(AND(FC24="Yes!",FB24="x"),IF(AND(((ES24+(ET24-($FI20+$FI21)))&gt;=$FH$5+$FH$4),(ET24&gt;=$FI$5+$FI$4),OR(EU24&gt;=($FJ$5+$FJ$4),H24="x"),EV24,EW24),"Yes!",""),IF(AND(FC24="Yes!",FB24="Yes!"),IF(AND((ES24+(ET24-($FI$5+$FI$4+$FI$3))&gt;=$FH$5+$FH$4+$FH$3),(ET24&gt;=$FI$5+$FI$4+$FI$3),OR(EU24&gt;=($FJ$5+$FJ$4+$FJ$3),H24="x"),EV24,EW24),"Yes!",""),""))),"x")</f>
        <v/>
      </c>
      <c r="FE24" s="52" t="str">
        <f t="shared" si="15"/>
        <v/>
      </c>
    </row>
    <row r="25" spans="1:172" ht="14.5">
      <c r="A25" s="5" t="s">
        <v>76</v>
      </c>
      <c r="B25" s="35" t="s">
        <v>77</v>
      </c>
      <c r="C25" s="85" t="s">
        <v>43</v>
      </c>
      <c r="D25" s="85" t="s">
        <v>43</v>
      </c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09"/>
      <c r="AX25" s="112"/>
      <c r="AY25" s="112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14"/>
      <c r="BN25" s="114"/>
      <c r="BO25" s="114"/>
      <c r="BP25" s="114"/>
      <c r="BQ25" s="109"/>
      <c r="BR25" s="109"/>
      <c r="BS25" s="113"/>
      <c r="BT25" s="158"/>
      <c r="BU25" s="109"/>
      <c r="BV25" s="112"/>
      <c r="BW25" s="114"/>
      <c r="BX25" s="109"/>
      <c r="BY25" s="112"/>
      <c r="BZ25" s="112"/>
      <c r="CA25" s="109"/>
      <c r="CB25" s="112"/>
      <c r="CC25" s="112"/>
      <c r="CD25" s="109"/>
      <c r="CE25" s="109"/>
      <c r="CF25" s="112"/>
      <c r="CG25" s="109"/>
      <c r="CH25" s="109"/>
      <c r="CI25" s="109"/>
      <c r="CJ25" s="109"/>
      <c r="CK25" s="109"/>
      <c r="CL25" s="112"/>
      <c r="CM25" s="112"/>
      <c r="CN25" s="109"/>
      <c r="CO25" s="112"/>
      <c r="CP25" s="109"/>
      <c r="CQ25" s="112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12"/>
      <c r="DE25" s="109"/>
      <c r="DF25" s="112"/>
      <c r="DG25" s="109"/>
      <c r="DH25" s="109"/>
      <c r="DI25" s="109"/>
      <c r="DJ25" s="109"/>
      <c r="DK25" s="109"/>
      <c r="DL25" s="109"/>
      <c r="DM25" s="109"/>
      <c r="DN25" s="112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47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12"/>
      <c r="EN25" s="109"/>
      <c r="EO25" s="109"/>
      <c r="EP25" s="109"/>
      <c r="EQ25" s="109"/>
      <c r="ER25" s="77">
        <f t="shared" si="4"/>
        <v>0</v>
      </c>
      <c r="ES25" s="13">
        <f t="shared" si="5"/>
        <v>0</v>
      </c>
      <c r="ET25" s="13">
        <f t="shared" si="6"/>
        <v>0</v>
      </c>
      <c r="EU25" s="13">
        <f t="shared" si="7"/>
        <v>0</v>
      </c>
      <c r="EV25" s="13">
        <f t="shared" si="8"/>
        <v>0</v>
      </c>
      <c r="EW25" s="13">
        <f t="shared" si="9"/>
        <v>0</v>
      </c>
      <c r="EX25" s="13">
        <f t="shared" si="10"/>
        <v>0</v>
      </c>
      <c r="EY25" s="21">
        <f t="shared" si="11"/>
        <v>0</v>
      </c>
      <c r="FA25" s="139" t="str">
        <f t="shared" si="12"/>
        <v>x</v>
      </c>
      <c r="FB25" s="140" t="str">
        <f t="shared" ref="FB25:FB56" si="16">IF(ISBLANK(D25),IF(FA25="x",IF(AND((ES25+ET25)&gt;=($FH$3+$FI$3),OR(EU25&gt;=$FJ$3,H25="x")),"Yes!",""),IF(FA25="Yes!",IF(AND((ES25+ET25)&gt;=($FH$2+$FH$3+$FI$2+$FI$3),OR(EU25&gt;=($FJ$3+$FJ$2),H25="x")),"Yes!",""),"")),"x")</f>
        <v>x</v>
      </c>
      <c r="FC25" s="51" t="str">
        <f t="shared" si="14"/>
        <v/>
      </c>
      <c r="FD25" s="51" t="str">
        <f>IF(ISBLANK(F25),IF(FC25="x",IF(AND(((ES25+(ET25-$FI$5))&gt;=$FH$5),(ET25&gt;=$FI$5),OR(EU25&gt;=$FJ$5,H25="x"),EW25),"Yes!",""),IF(AND(FC25="Yes!",FB25="x"),IF(AND(((ES25+(ET25-($FI21+$FI22)))&gt;=$FH$5+$FH$4),(ET25&gt;=$FI$5+$FI$4),OR(EU25&gt;=($FJ$5+$FJ$4),H25="x"),EV25,EW25),"Yes!",""),IF(AND(FC25="Yes!",FB25="Yes!"),IF(AND((ES25+(ET25-($FI$5+$FI$4+$FI$3))&gt;=$FH$5+$FH$4+$FH$3),(ET25&gt;=$FI$5+$FI$4+$FI$3),OR(EU25&gt;=($FJ$5+$FJ$4+$FJ$3),H25="x"),EV25,EW25),"Yes!",""),""))),"x")</f>
        <v/>
      </c>
      <c r="FE25" s="52" t="str">
        <f t="shared" si="15"/>
        <v/>
      </c>
    </row>
    <row r="26" spans="1:172" ht="14.5">
      <c r="A26" s="5" t="s">
        <v>76</v>
      </c>
      <c r="B26" s="35" t="s">
        <v>78</v>
      </c>
      <c r="C26" s="85" t="s">
        <v>43</v>
      </c>
      <c r="D26" s="85" t="s">
        <v>43</v>
      </c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09"/>
      <c r="AX26" s="112"/>
      <c r="AY26" s="112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34"/>
      <c r="BZ26" s="112"/>
      <c r="CA26" s="109"/>
      <c r="CB26" s="134"/>
      <c r="CC26" s="134"/>
      <c r="CD26" s="109"/>
      <c r="CE26" s="109"/>
      <c r="CF26" s="134"/>
      <c r="CG26" s="109"/>
      <c r="CH26" s="109"/>
      <c r="CI26" s="109"/>
      <c r="CJ26" s="109"/>
      <c r="CK26" s="109"/>
      <c r="CL26" s="109"/>
      <c r="CM26" s="112"/>
      <c r="CN26" s="109"/>
      <c r="CO26" s="112"/>
      <c r="CP26" s="109"/>
      <c r="CQ26" s="112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12"/>
      <c r="DE26" s="109"/>
      <c r="DF26" s="114"/>
      <c r="DG26" s="109"/>
      <c r="DH26" s="109"/>
      <c r="DI26" s="109"/>
      <c r="DJ26" s="109"/>
      <c r="DK26" s="109"/>
      <c r="DL26" s="109"/>
      <c r="DM26" s="109"/>
      <c r="DN26" s="112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47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12"/>
      <c r="EN26" s="109"/>
      <c r="EO26" s="109"/>
      <c r="EP26" s="109"/>
      <c r="EQ26" s="109"/>
      <c r="ER26" s="77">
        <f t="shared" si="4"/>
        <v>0</v>
      </c>
      <c r="ES26" s="13">
        <f t="shared" si="5"/>
        <v>0</v>
      </c>
      <c r="ET26" s="13">
        <f t="shared" si="6"/>
        <v>0</v>
      </c>
      <c r="EU26" s="13">
        <f t="shared" si="7"/>
        <v>0</v>
      </c>
      <c r="EV26" s="13">
        <f t="shared" si="8"/>
        <v>0</v>
      </c>
      <c r="EW26" s="13">
        <f t="shared" si="9"/>
        <v>0</v>
      </c>
      <c r="EX26" s="13">
        <f t="shared" si="10"/>
        <v>0</v>
      </c>
      <c r="EY26" s="21">
        <f t="shared" si="11"/>
        <v>0</v>
      </c>
      <c r="FA26" s="139" t="str">
        <f t="shared" si="12"/>
        <v>x</v>
      </c>
      <c r="FB26" s="140" t="str">
        <f t="shared" si="16"/>
        <v>x</v>
      </c>
      <c r="FC26" s="51" t="str">
        <f t="shared" si="14"/>
        <v/>
      </c>
      <c r="FD26" s="51" t="str">
        <f>IF(ISBLANK(F26),IF(FC26="x",IF(AND(((ES26+(ET26-$FI$5))&gt;=$FH$5),(ET26&gt;=$FI$5),OR(EU26&gt;=$FJ$5,H26="x"),EW26),"Yes!",""),IF(AND(FC26="Yes!",FB26="x"),IF(AND(((ES26+(ET26-($FI22+$FI24)))&gt;=$FH$5+$FH$4),(ET26&gt;=$FI$5+$FI$4),OR(EU26&gt;=($FJ$5+$FJ$4),H26="x"),EV26,EW26),"Yes!",""),IF(AND(FC26="Yes!",FB26="Yes!"),IF(AND((ES26+(ET26-($FI$5+$FI$4+$FI$3))&gt;=$FH$5+$FH$4+$FH$3),(ET26&gt;=$FI$5+$FI$4+$FI$3),OR(EU26&gt;=($FJ$5+$FJ$4+$FJ$3),H26="x"),EV26,EW26),"Yes!",""),""))),"x")</f>
        <v/>
      </c>
      <c r="FE26" s="52" t="str">
        <f t="shared" si="15"/>
        <v/>
      </c>
    </row>
    <row r="27" spans="1:172" ht="15.5">
      <c r="A27" s="5" t="s">
        <v>79</v>
      </c>
      <c r="B27" s="35" t="s">
        <v>80</v>
      </c>
      <c r="C27" s="85" t="s">
        <v>43</v>
      </c>
      <c r="D27" s="85" t="s">
        <v>43</v>
      </c>
      <c r="E27" s="85" t="s">
        <v>43</v>
      </c>
      <c r="F27" s="85" t="s">
        <v>43</v>
      </c>
      <c r="G27" s="86"/>
      <c r="H27" s="108"/>
      <c r="I27" s="227"/>
      <c r="J27" s="108" t="s">
        <v>43</v>
      </c>
      <c r="K27" s="108"/>
      <c r="L27" s="227" t="s">
        <v>43</v>
      </c>
      <c r="M27" s="227" t="s">
        <v>43</v>
      </c>
      <c r="N27" s="227"/>
      <c r="O27" s="227" t="s">
        <v>43</v>
      </c>
      <c r="P27" s="227" t="s">
        <v>43</v>
      </c>
      <c r="Q27" s="227"/>
      <c r="R27" s="227" t="s">
        <v>43</v>
      </c>
      <c r="S27" s="227" t="s">
        <v>43</v>
      </c>
      <c r="T27" s="227" t="s">
        <v>43</v>
      </c>
      <c r="U27" s="227"/>
      <c r="V27" s="227" t="s">
        <v>43</v>
      </c>
      <c r="W27" s="227"/>
      <c r="X27" s="227" t="s">
        <v>43</v>
      </c>
      <c r="Y27" s="227"/>
      <c r="Z27" s="227"/>
      <c r="AA27" s="227" t="s">
        <v>43</v>
      </c>
      <c r="AB27" s="227"/>
      <c r="AC27" s="227"/>
      <c r="AD27" s="227"/>
      <c r="AE27" s="227" t="s">
        <v>43</v>
      </c>
      <c r="AF27" s="227"/>
      <c r="AG27" s="227"/>
      <c r="AH27" s="227"/>
      <c r="AI27" s="227" t="s">
        <v>43</v>
      </c>
      <c r="AJ27" s="227" t="s">
        <v>43</v>
      </c>
      <c r="AK27" s="227"/>
      <c r="AL27" s="227" t="s">
        <v>43</v>
      </c>
      <c r="AM27" s="227" t="s">
        <v>43</v>
      </c>
      <c r="AN27" s="227"/>
      <c r="AO27" s="227"/>
      <c r="AP27" s="109"/>
      <c r="AQ27" s="109"/>
      <c r="AR27" s="227"/>
      <c r="AS27" s="109"/>
      <c r="AT27" s="227"/>
      <c r="AU27" s="227"/>
      <c r="AV27" s="109" t="s">
        <v>43</v>
      </c>
      <c r="AW27" s="109"/>
      <c r="AX27" s="112" t="s">
        <v>43</v>
      </c>
      <c r="AY27" s="112" t="s">
        <v>43</v>
      </c>
      <c r="AZ27" s="109"/>
      <c r="BA27" s="109"/>
      <c r="BB27" s="109" t="s">
        <v>43</v>
      </c>
      <c r="BC27" s="109" t="s">
        <v>43</v>
      </c>
      <c r="BD27" s="109" t="s">
        <v>43</v>
      </c>
      <c r="BE27" s="109"/>
      <c r="BF27" s="109"/>
      <c r="BG27" s="109"/>
      <c r="BH27" s="109" t="s">
        <v>43</v>
      </c>
      <c r="BI27" s="109" t="s">
        <v>43</v>
      </c>
      <c r="BJ27" s="109" t="s">
        <v>43</v>
      </c>
      <c r="BK27" s="109" t="s">
        <v>43</v>
      </c>
      <c r="BL27" s="110"/>
      <c r="BM27" s="112"/>
      <c r="BN27" s="112" t="s">
        <v>43</v>
      </c>
      <c r="BO27" s="112"/>
      <c r="BP27" s="112" t="s">
        <v>43</v>
      </c>
      <c r="BQ27" s="109" t="s">
        <v>43</v>
      </c>
      <c r="BR27" s="109" t="s">
        <v>43</v>
      </c>
      <c r="BS27" s="158" t="s">
        <v>43</v>
      </c>
      <c r="BT27" s="158"/>
      <c r="BU27" s="109"/>
      <c r="BV27" s="112"/>
      <c r="BW27" s="112"/>
      <c r="BX27" s="109" t="s">
        <v>43</v>
      </c>
      <c r="BY27" s="112"/>
      <c r="BZ27" s="112"/>
      <c r="CA27" s="109"/>
      <c r="CB27" s="112"/>
      <c r="CC27" s="112"/>
      <c r="CD27" s="109"/>
      <c r="CE27" s="109"/>
      <c r="CF27" s="112"/>
      <c r="CG27" s="109"/>
      <c r="CH27" s="109"/>
      <c r="CI27" s="109"/>
      <c r="CJ27" s="109"/>
      <c r="CK27" s="109"/>
      <c r="CL27" s="112" t="s">
        <v>43</v>
      </c>
      <c r="CM27" s="112"/>
      <c r="CN27" s="109" t="s">
        <v>43</v>
      </c>
      <c r="CO27" s="112" t="s">
        <v>43</v>
      </c>
      <c r="CP27" s="109"/>
      <c r="CQ27" s="112" t="s">
        <v>43</v>
      </c>
      <c r="CR27" s="109"/>
      <c r="CS27" s="109" t="s">
        <v>43</v>
      </c>
      <c r="CT27" s="109"/>
      <c r="CU27" s="109"/>
      <c r="CV27" s="109"/>
      <c r="CW27" s="109"/>
      <c r="CX27" s="109"/>
      <c r="CY27" s="109" t="s">
        <v>43</v>
      </c>
      <c r="CZ27" s="109"/>
      <c r="DA27" s="109"/>
      <c r="DB27" s="109"/>
      <c r="DC27" s="109"/>
      <c r="DD27" s="112"/>
      <c r="DE27" s="109"/>
      <c r="DF27" s="112"/>
      <c r="DG27" s="109"/>
      <c r="DH27" s="109"/>
      <c r="DI27" s="109" t="s">
        <v>43</v>
      </c>
      <c r="DJ27" s="109" t="s">
        <v>43</v>
      </c>
      <c r="DK27" s="109"/>
      <c r="DL27" s="109"/>
      <c r="DM27" s="109"/>
      <c r="DN27" s="112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47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12"/>
      <c r="EN27" s="109"/>
      <c r="EO27" s="109"/>
      <c r="EP27" s="109"/>
      <c r="EQ27" s="109"/>
      <c r="ER27" s="77">
        <f t="shared" si="4"/>
        <v>58</v>
      </c>
      <c r="ES27" s="13">
        <f t="shared" si="5"/>
        <v>16</v>
      </c>
      <c r="ET27" s="13">
        <f t="shared" si="6"/>
        <v>1</v>
      </c>
      <c r="EU27" s="13">
        <f t="shared" si="7"/>
        <v>11</v>
      </c>
      <c r="EV27" s="13">
        <f t="shared" si="8"/>
        <v>2</v>
      </c>
      <c r="EW27" s="13">
        <f t="shared" si="9"/>
        <v>0</v>
      </c>
      <c r="EX27" s="13">
        <f t="shared" si="10"/>
        <v>0</v>
      </c>
      <c r="EY27" s="21">
        <f t="shared" si="11"/>
        <v>3522</v>
      </c>
      <c r="FA27" s="139" t="str">
        <f t="shared" si="12"/>
        <v>x</v>
      </c>
      <c r="FB27" s="140" t="str">
        <f t="shared" si="16"/>
        <v>x</v>
      </c>
      <c r="FC27" s="140" t="str">
        <f t="shared" si="14"/>
        <v>x</v>
      </c>
      <c r="FD27" s="140" t="str">
        <f>IF(ISBLANK(F27),IF(FC27="x",IF(AND(((ES27+(ET27-$FI$5))&gt;=$FH$5),(ET27&gt;=$FI$5),OR(EU27&gt;=$FJ$5,H27="x"),EW27),"Yes!",""),IF(AND(FC27="Yes!",FB27="x"),IF(AND(((ES27+(ET27-($FI26+#REF!)))&gt;=$FH$5+$FH$4),(ET27&gt;=$FI$5+$FI$4),OR(EU27&gt;=($FJ$5+$FJ$4),H27="x"),EV27,EW27),"Yes!",""),IF(AND(FC27="Yes!",FB27="Yes!"),IF(AND((ES27+(ET27-($FI$5+$FI$4+$FI$3))&gt;=$FH$5+$FH$4+$FH$3),(ET27&gt;=$FI$5+$FI$4+$FI$3),OR(EU27&gt;=($FJ$5+$FJ$4+$FJ$3),H27="x"),EV27,EW27),"Yes!",""),""))),"x")</f>
        <v>x</v>
      </c>
      <c r="FE27" s="52" t="str">
        <f t="shared" si="15"/>
        <v/>
      </c>
    </row>
    <row r="28" spans="1:172" ht="15.5">
      <c r="A28" s="5" t="s">
        <v>84</v>
      </c>
      <c r="B28" s="35" t="s">
        <v>85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 t="s">
        <v>43</v>
      </c>
      <c r="U28" s="227"/>
      <c r="V28" s="227"/>
      <c r="W28" s="227"/>
      <c r="X28" s="227"/>
      <c r="Y28" s="227"/>
      <c r="Z28" s="227"/>
      <c r="AA28" s="227" t="s">
        <v>43</v>
      </c>
      <c r="AB28" s="227"/>
      <c r="AC28" s="227"/>
      <c r="AD28" s="227"/>
      <c r="AE28" s="227"/>
      <c r="AF28" s="227"/>
      <c r="AG28" s="227" t="s">
        <v>43</v>
      </c>
      <c r="AH28" s="227"/>
      <c r="AI28" s="227"/>
      <c r="AJ28" s="227"/>
      <c r="AK28" s="227"/>
      <c r="AL28" s="227" t="s">
        <v>43</v>
      </c>
      <c r="AM28" s="227"/>
      <c r="AN28" s="227"/>
      <c r="AO28" s="227"/>
      <c r="AP28" s="109"/>
      <c r="AQ28" s="109"/>
      <c r="AR28" s="227"/>
      <c r="AS28" s="109"/>
      <c r="AT28" s="227" t="s">
        <v>43</v>
      </c>
      <c r="AU28" s="227"/>
      <c r="AV28" s="109"/>
      <c r="AW28" s="109"/>
      <c r="AX28" s="112"/>
      <c r="AY28" s="112"/>
      <c r="AZ28" s="109"/>
      <c r="BA28" s="109"/>
      <c r="BB28" s="109"/>
      <c r="BC28" s="109" t="s">
        <v>43</v>
      </c>
      <c r="BD28" s="109"/>
      <c r="BE28" s="109"/>
      <c r="BF28" s="109"/>
      <c r="BG28" s="109"/>
      <c r="BH28" s="109"/>
      <c r="BI28" s="109"/>
      <c r="BJ28" s="109"/>
      <c r="BK28" s="109"/>
      <c r="BL28" s="110"/>
      <c r="BM28" s="112"/>
      <c r="BN28" s="112"/>
      <c r="BO28" s="112"/>
      <c r="BP28" s="112"/>
      <c r="BQ28" s="109"/>
      <c r="BR28" s="109"/>
      <c r="BS28" s="113"/>
      <c r="BT28" s="113"/>
      <c r="BU28" s="109"/>
      <c r="BV28" s="112"/>
      <c r="BW28" s="112"/>
      <c r="BX28" s="109"/>
      <c r="BY28" s="112"/>
      <c r="BZ28" s="112"/>
      <c r="CA28" s="109"/>
      <c r="CB28" s="112"/>
      <c r="CC28" s="112"/>
      <c r="CD28" s="109"/>
      <c r="CE28" s="109"/>
      <c r="CF28" s="112"/>
      <c r="CG28" s="109"/>
      <c r="CH28" s="109"/>
      <c r="CI28" s="109"/>
      <c r="CJ28" s="109"/>
      <c r="CK28" s="109"/>
      <c r="CL28" s="112"/>
      <c r="CM28" s="112"/>
      <c r="CN28" s="109" t="s">
        <v>43</v>
      </c>
      <c r="CO28" s="112"/>
      <c r="CP28" s="109"/>
      <c r="CQ28" s="112"/>
      <c r="CR28" s="109"/>
      <c r="CS28" s="109" t="s">
        <v>43</v>
      </c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12"/>
      <c r="DE28" s="109"/>
      <c r="DF28" s="112"/>
      <c r="DG28" s="109" t="s">
        <v>43</v>
      </c>
      <c r="DH28" s="109"/>
      <c r="DI28" s="109"/>
      <c r="DJ28" s="109"/>
      <c r="DK28" s="109"/>
      <c r="DL28" s="109" t="s">
        <v>43</v>
      </c>
      <c r="DM28" s="109"/>
      <c r="DN28" s="112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47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12"/>
      <c r="EN28" s="109"/>
      <c r="EO28" s="109"/>
      <c r="EP28" s="109"/>
      <c r="EQ28" s="109"/>
      <c r="ER28" s="77">
        <f t="shared" si="4"/>
        <v>11</v>
      </c>
      <c r="ES28" s="13">
        <f t="shared" si="5"/>
        <v>2</v>
      </c>
      <c r="ET28" s="13">
        <f t="shared" si="6"/>
        <v>0</v>
      </c>
      <c r="EU28" s="13">
        <f t="shared" si="7"/>
        <v>0</v>
      </c>
      <c r="EV28" s="13">
        <f t="shared" si="8"/>
        <v>0</v>
      </c>
      <c r="EW28" s="13">
        <f t="shared" si="9"/>
        <v>0</v>
      </c>
      <c r="EX28" s="13">
        <f t="shared" si="10"/>
        <v>0</v>
      </c>
      <c r="EY28" s="21">
        <f t="shared" si="11"/>
        <v>402</v>
      </c>
      <c r="FA28" s="44" t="str">
        <f t="shared" si="12"/>
        <v/>
      </c>
      <c r="FB28" s="51" t="str">
        <f t="shared" si="16"/>
        <v/>
      </c>
      <c r="FC28" s="51" t="str">
        <f t="shared" si="14"/>
        <v/>
      </c>
      <c r="FD28" s="51" t="str">
        <f>IF(ISBLANK(F28),IF(FC28="x",IF(AND(((ES28+(ET28-$FI$5))&gt;=$FH$5),(ET28&gt;=$FI$5),OR(EU28&gt;=$FJ$5,H28="x"),EW28),"Yes!",""),IF(AND(FC28="Yes!",FB28="x"),IF(AND(((ES28+(ET28-(#REF!+#REF!)))&gt;=$FH$5+$FH$4),(ET28&gt;=$FI$5+$FI$4),OR(EU28&gt;=($FJ$5+$FJ$4),H28="x"),EV28,EW28),"Yes!",""),IF(AND(FC28="Yes!",FB28="Yes!"),IF(AND((ES28+(ET28-($FI$5+$FI$4+$FI$3))&gt;=$FH$5+$FH$4+$FH$3),(ET28&gt;=$FI$5+$FI$4+$FI$3),OR(EU28&gt;=($FJ$5+$FJ$4+$FJ$3),H28="x"),EV28,EW28),"Yes!",""),""))),"x")</f>
        <v/>
      </c>
      <c r="FE28" s="52" t="str">
        <f t="shared" si="15"/>
        <v/>
      </c>
    </row>
    <row r="29" spans="1:172" ht="15.5">
      <c r="A29" s="5" t="s">
        <v>84</v>
      </c>
      <c r="B29" s="35" t="s">
        <v>86</v>
      </c>
      <c r="C29" s="85" t="s">
        <v>43</v>
      </c>
      <c r="D29" s="85"/>
      <c r="E29" s="85"/>
      <c r="F29" s="85"/>
      <c r="G29" s="86"/>
      <c r="H29" s="108" t="s">
        <v>43</v>
      </c>
      <c r="I29" s="227" t="s">
        <v>43</v>
      </c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 t="s">
        <v>43</v>
      </c>
      <c r="U29" s="227"/>
      <c r="V29" s="227"/>
      <c r="W29" s="227"/>
      <c r="X29" s="227" t="s">
        <v>43</v>
      </c>
      <c r="Y29" s="227"/>
      <c r="Z29" s="227"/>
      <c r="AA29" s="227" t="s">
        <v>43</v>
      </c>
      <c r="AB29" s="227"/>
      <c r="AC29" s="227"/>
      <c r="AD29" s="227"/>
      <c r="AE29" s="227"/>
      <c r="AF29" s="227"/>
      <c r="AG29" s="227" t="s">
        <v>43</v>
      </c>
      <c r="AH29" s="227"/>
      <c r="AI29" s="227"/>
      <c r="AJ29" s="227"/>
      <c r="AK29" s="227"/>
      <c r="AL29" s="227" t="s">
        <v>43</v>
      </c>
      <c r="AM29" s="227"/>
      <c r="AN29" s="227" t="s">
        <v>43</v>
      </c>
      <c r="AO29" s="227"/>
      <c r="AP29" s="109"/>
      <c r="AQ29" s="109"/>
      <c r="AR29" s="227"/>
      <c r="AS29" s="109"/>
      <c r="AT29" s="227" t="s">
        <v>43</v>
      </c>
      <c r="AU29" s="227"/>
      <c r="AV29" s="109"/>
      <c r="AW29" s="109"/>
      <c r="AX29" s="112" t="s">
        <v>43</v>
      </c>
      <c r="AY29" s="112"/>
      <c r="AZ29" s="109"/>
      <c r="BA29" s="109"/>
      <c r="BB29" s="109"/>
      <c r="BC29" s="109" t="s">
        <v>43</v>
      </c>
      <c r="BD29" s="109"/>
      <c r="BE29" s="109"/>
      <c r="BF29" s="109"/>
      <c r="BG29" s="109"/>
      <c r="BH29" s="109"/>
      <c r="BI29" s="109"/>
      <c r="BJ29" s="109"/>
      <c r="BK29" s="109"/>
      <c r="BL29" s="110"/>
      <c r="BM29" s="112"/>
      <c r="BN29" s="112"/>
      <c r="BO29" s="112"/>
      <c r="BP29" s="112" t="s">
        <v>43</v>
      </c>
      <c r="BQ29" s="109"/>
      <c r="BR29" s="109"/>
      <c r="BS29" s="113"/>
      <c r="BT29" s="113"/>
      <c r="BU29" s="109"/>
      <c r="BV29" s="112"/>
      <c r="BW29" s="112"/>
      <c r="BX29" s="109"/>
      <c r="BY29" s="112"/>
      <c r="BZ29" s="112"/>
      <c r="CA29" s="109"/>
      <c r="CB29" s="112"/>
      <c r="CC29" s="112"/>
      <c r="CD29" s="109"/>
      <c r="CE29" s="109"/>
      <c r="CF29" s="112"/>
      <c r="CG29" s="109"/>
      <c r="CH29" s="109"/>
      <c r="CI29" s="109"/>
      <c r="CJ29" s="109"/>
      <c r="CK29" s="109"/>
      <c r="CL29" s="112"/>
      <c r="CM29" s="112"/>
      <c r="CN29" s="109" t="s">
        <v>43</v>
      </c>
      <c r="CO29" s="112"/>
      <c r="CP29" s="109"/>
      <c r="CQ29" s="112" t="s">
        <v>43</v>
      </c>
      <c r="CR29" s="109"/>
      <c r="CS29" s="109" t="s">
        <v>43</v>
      </c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12"/>
      <c r="DE29" s="109"/>
      <c r="DF29" s="112"/>
      <c r="DG29" s="109" t="s">
        <v>43</v>
      </c>
      <c r="DH29" s="109"/>
      <c r="DI29" s="109"/>
      <c r="DJ29" s="109"/>
      <c r="DK29" s="109"/>
      <c r="DL29" s="109" t="s">
        <v>43</v>
      </c>
      <c r="DM29" s="109"/>
      <c r="DN29" s="112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47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12"/>
      <c r="EN29" s="109"/>
      <c r="EO29" s="109"/>
      <c r="EP29" s="109"/>
      <c r="EQ29" s="109"/>
      <c r="ER29" s="77">
        <f t="shared" si="4"/>
        <v>18</v>
      </c>
      <c r="ES29" s="13">
        <f t="shared" si="5"/>
        <v>4</v>
      </c>
      <c r="ET29" s="13">
        <f t="shared" si="6"/>
        <v>0</v>
      </c>
      <c r="EU29" s="13">
        <f t="shared" si="7"/>
        <v>0</v>
      </c>
      <c r="EV29" s="13">
        <f t="shared" si="8"/>
        <v>0</v>
      </c>
      <c r="EW29" s="13">
        <f t="shared" si="9"/>
        <v>1</v>
      </c>
      <c r="EX29" s="13">
        <f t="shared" si="10"/>
        <v>0</v>
      </c>
      <c r="EY29" s="21">
        <f t="shared" si="11"/>
        <v>896</v>
      </c>
      <c r="FA29" s="139" t="str">
        <f t="shared" si="12"/>
        <v>x</v>
      </c>
      <c r="FB29" s="51" t="str">
        <f t="shared" si="16"/>
        <v/>
      </c>
      <c r="FC29" s="51" t="str">
        <f t="shared" si="14"/>
        <v/>
      </c>
      <c r="FD29" s="51" t="str">
        <f>IF(ISBLANK(F29),IF(FC29="x",IF(AND(((ES29+(ET29-$FI$5))&gt;=$FH$5),(ET29&gt;=$FI$5),OR(EU29&gt;=$FJ$5,H29="x"),EW29),"Yes!",""),IF(AND(FC29="Yes!",FB29="x"),IF(AND(((ES29+(ET29-(#REF!+$FI27)))&gt;=$FH$5+$FH$4),(ET29&gt;=$FI$5+$FI$4),OR(EU29&gt;=($FJ$5+$FJ$4),H29="x"),EV29,EW29),"Yes!",""),IF(AND(FC29="Yes!",FB29="Yes!"),IF(AND((ES29+(ET29-($FI$5+$FI$4+$FI$3))&gt;=$FH$5+$FH$4+$FH$3),(ET29&gt;=$FI$5+$FI$4+$FI$3),OR(EU29&gt;=($FJ$5+$FJ$4+$FJ$3),H29="x"),EV29,EW29),"Yes!",""),""))),"x")</f>
        <v/>
      </c>
      <c r="FE29" s="52" t="str">
        <f t="shared" si="15"/>
        <v/>
      </c>
    </row>
    <row r="30" spans="1:172" ht="14.5">
      <c r="A30" s="9" t="s">
        <v>89</v>
      </c>
      <c r="B30" s="38" t="s">
        <v>58</v>
      </c>
      <c r="C30" s="89"/>
      <c r="D30" s="89"/>
      <c r="E30" s="89"/>
      <c r="F30" s="89"/>
      <c r="G30" s="90"/>
      <c r="H30" s="108"/>
      <c r="I30" s="227"/>
      <c r="J30" s="108" t="s">
        <v>43</v>
      </c>
      <c r="K30" s="108"/>
      <c r="L30" s="227" t="s">
        <v>43</v>
      </c>
      <c r="M30" s="227" t="s">
        <v>43</v>
      </c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 t="s">
        <v>43</v>
      </c>
      <c r="AB30" s="227"/>
      <c r="AC30" s="227"/>
      <c r="AD30" s="227"/>
      <c r="AE30" s="227"/>
      <c r="AF30" s="227"/>
      <c r="AG30" s="227" t="s">
        <v>43</v>
      </c>
      <c r="AH30" s="227"/>
      <c r="AI30" s="227"/>
      <c r="AJ30" s="227" t="s">
        <v>43</v>
      </c>
      <c r="AK30" s="227"/>
      <c r="AL30" s="227"/>
      <c r="AM30" s="227"/>
      <c r="AN30" s="227"/>
      <c r="AO30" s="227"/>
      <c r="AP30" s="109"/>
      <c r="AQ30" s="109"/>
      <c r="AR30" s="227"/>
      <c r="AS30" s="109"/>
      <c r="AT30" s="227"/>
      <c r="AU30" s="227"/>
      <c r="AV30" s="109"/>
      <c r="AW30" s="109"/>
      <c r="AX30" s="109" t="s">
        <v>43</v>
      </c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 t="s">
        <v>43</v>
      </c>
      <c r="BJ30" s="109"/>
      <c r="BK30" s="109" t="s">
        <v>43</v>
      </c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 t="s">
        <v>43</v>
      </c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 t="s">
        <v>43</v>
      </c>
      <c r="CM30" s="109"/>
      <c r="CN30" s="109"/>
      <c r="CO30" s="109"/>
      <c r="CP30" s="109"/>
      <c r="CQ30" s="109"/>
      <c r="CR30" s="109"/>
      <c r="CS30" s="109" t="s">
        <v>43</v>
      </c>
      <c r="CT30" s="109"/>
      <c r="CU30" s="109"/>
      <c r="CV30" s="109"/>
      <c r="CW30" s="109"/>
      <c r="CX30" s="109"/>
      <c r="CY30" s="109"/>
      <c r="CZ30" s="109"/>
      <c r="DA30" s="109"/>
      <c r="DB30" s="109"/>
      <c r="DC30" s="109" t="s">
        <v>43</v>
      </c>
      <c r="DD30" s="109"/>
      <c r="DE30" s="109"/>
      <c r="DF30" s="109"/>
      <c r="DG30" s="109"/>
      <c r="DH30" s="109"/>
      <c r="DI30" s="109"/>
      <c r="DJ30" s="109"/>
      <c r="DK30" s="109"/>
      <c r="DL30" s="109" t="s">
        <v>43</v>
      </c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77">
        <f t="shared" si="4"/>
        <v>17</v>
      </c>
      <c r="ES30" s="13">
        <f t="shared" si="5"/>
        <v>4</v>
      </c>
      <c r="ET30" s="13">
        <f t="shared" si="6"/>
        <v>0</v>
      </c>
      <c r="EU30" s="13">
        <f t="shared" si="7"/>
        <v>0</v>
      </c>
      <c r="EV30" s="13">
        <f t="shared" si="8"/>
        <v>0</v>
      </c>
      <c r="EW30" s="13">
        <f t="shared" si="9"/>
        <v>0</v>
      </c>
      <c r="EX30" s="13">
        <f t="shared" si="10"/>
        <v>0</v>
      </c>
      <c r="EY30" s="21">
        <f t="shared" si="11"/>
        <v>706</v>
      </c>
      <c r="FA30" s="44" t="str">
        <f t="shared" si="12"/>
        <v/>
      </c>
      <c r="FB30" s="51" t="str">
        <f t="shared" si="16"/>
        <v/>
      </c>
      <c r="FC30" s="51" t="str">
        <f t="shared" si="14"/>
        <v/>
      </c>
      <c r="FD30" s="51" t="str">
        <f>IF(ISBLANK(F30),IF(FC30="x",IF(AND(((ES30+(ET30-$FI$5))&gt;=$FH$5),(ET30&gt;=$FI$5),OR(EU30&gt;=$FJ$5,H30="x"),EW30),"Yes!",""),IF(AND(FC30="Yes!",FB30="x"),IF(AND(((ES30+(ET30-($FI27+$FI28)))&gt;=$FH$5+$FH$4),(ET30&gt;=$FI$5+$FI$4),OR(EU30&gt;=($FJ$5+$FJ$4),H30="x"),EV30,EW30),"Yes!",""),IF(AND(FC30="Yes!",FB30="Yes!"),IF(AND((ES30+(ET30-($FI$5+$FI$4+$FI$3))&gt;=$FH$5+$FH$4+$FH$3),(ET30&gt;=$FI$5+$FI$4+$FI$3),OR(EU30&gt;=($FJ$5+$FJ$4+$FJ$3),H30="x"),EV30,EW30),"Yes!",""),""))),"x")</f>
        <v/>
      </c>
      <c r="FE30" s="52" t="str">
        <f t="shared" si="15"/>
        <v/>
      </c>
    </row>
    <row r="31" spans="1:172" ht="15.5">
      <c r="A31" s="5" t="s">
        <v>89</v>
      </c>
      <c r="B31" s="30" t="s">
        <v>90</v>
      </c>
      <c r="C31" s="85"/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43</v>
      </c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109"/>
      <c r="AQ31" s="109"/>
      <c r="AR31" s="227"/>
      <c r="AS31" s="109"/>
      <c r="AT31" s="227"/>
      <c r="AU31" s="227"/>
      <c r="AV31" s="109"/>
      <c r="AW31" s="109"/>
      <c r="AX31" s="112"/>
      <c r="AY31" s="112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 t="s">
        <v>43</v>
      </c>
      <c r="BJ31" s="109"/>
      <c r="BK31" s="109" t="s">
        <v>43</v>
      </c>
      <c r="BL31" s="110"/>
      <c r="BM31" s="112"/>
      <c r="BN31" s="112"/>
      <c r="BO31" s="112"/>
      <c r="BP31" s="112"/>
      <c r="BQ31" s="109"/>
      <c r="BR31" s="109"/>
      <c r="BS31" s="113"/>
      <c r="BT31" s="113"/>
      <c r="BU31" s="109"/>
      <c r="BV31" s="112"/>
      <c r="BW31" s="112"/>
      <c r="BX31" s="109"/>
      <c r="BY31" s="112"/>
      <c r="BZ31" s="112"/>
      <c r="CA31" s="109"/>
      <c r="CB31" s="112"/>
      <c r="CC31" s="112"/>
      <c r="CD31" s="109"/>
      <c r="CE31" s="109"/>
      <c r="CF31" s="112"/>
      <c r="CG31" s="109"/>
      <c r="CH31" s="109"/>
      <c r="CI31" s="109"/>
      <c r="CJ31" s="109"/>
      <c r="CK31" s="109"/>
      <c r="CL31" s="112"/>
      <c r="CM31" s="112"/>
      <c r="CN31" s="109"/>
      <c r="CO31" s="112"/>
      <c r="CP31" s="109"/>
      <c r="CQ31" s="112"/>
      <c r="CR31" s="109"/>
      <c r="CS31" s="109" t="s">
        <v>43</v>
      </c>
      <c r="CT31" s="109"/>
      <c r="CU31" s="109"/>
      <c r="CV31" s="109"/>
      <c r="CW31" s="109"/>
      <c r="CX31" s="109"/>
      <c r="CY31" s="109"/>
      <c r="CZ31" s="109"/>
      <c r="DA31" s="109"/>
      <c r="DB31" s="109"/>
      <c r="DC31" s="109" t="s">
        <v>43</v>
      </c>
      <c r="DD31" s="112"/>
      <c r="DE31" s="109"/>
      <c r="DF31" s="112"/>
      <c r="DG31" s="109"/>
      <c r="DH31" s="109"/>
      <c r="DI31" s="109"/>
      <c r="DJ31" s="109"/>
      <c r="DK31" s="109"/>
      <c r="DL31" s="109" t="s">
        <v>43</v>
      </c>
      <c r="DM31" s="109"/>
      <c r="DN31" s="112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47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12"/>
      <c r="EN31" s="109"/>
      <c r="EO31" s="109"/>
      <c r="EP31" s="109"/>
      <c r="EQ31" s="109"/>
      <c r="ER31" s="77">
        <f t="shared" si="4"/>
        <v>6</v>
      </c>
      <c r="ES31" s="13">
        <f t="shared" si="5"/>
        <v>1</v>
      </c>
      <c r="ET31" s="13">
        <f t="shared" si="6"/>
        <v>0</v>
      </c>
      <c r="EU31" s="13">
        <f t="shared" si="7"/>
        <v>0</v>
      </c>
      <c r="EV31" s="13">
        <f t="shared" si="8"/>
        <v>0</v>
      </c>
      <c r="EW31" s="13">
        <f t="shared" si="9"/>
        <v>0</v>
      </c>
      <c r="EX31" s="13">
        <f t="shared" si="10"/>
        <v>0</v>
      </c>
      <c r="EY31" s="21">
        <f t="shared" si="11"/>
        <v>240</v>
      </c>
      <c r="FA31" s="44" t="str">
        <f t="shared" si="12"/>
        <v/>
      </c>
      <c r="FB31" s="51" t="str">
        <f t="shared" si="16"/>
        <v/>
      </c>
      <c r="FC31" s="51" t="str">
        <f t="shared" si="14"/>
        <v/>
      </c>
      <c r="FD31" s="51" t="str">
        <f>IF(ISBLANK(F31),IF(FC31="x",IF(AND(((ES31+(ET31-$FI$5))&gt;=$FH$5),(ET31&gt;=$FI$5),OR(EU31&gt;=$FJ$5,H31="x"),EW31),"Yes!",""),IF(AND(FC31="Yes!",FB31="x"),IF(AND(((ES31+(ET31-(#REF!+#REF!)))&gt;=$FH$5+$FH$4),(ET31&gt;=$FI$5+$FI$4),OR(EU31&gt;=($FJ$5+$FJ$4),H31="x"),EV31,EW31),"Yes!",""),IF(AND(FC31="Yes!",FB31="Yes!"),IF(AND((ES31+(ET31-($FI$5+$FI$4+$FI$3))&gt;=$FH$5+$FH$4+$FH$3),(ET31&gt;=$FI$5+$FI$4+$FI$3),OR(EU31&gt;=($FJ$5+$FJ$4+$FJ$3),H31="x"),EV31,EW31),"Yes!",""),""))),"x")</f>
        <v/>
      </c>
      <c r="FE31" s="52" t="str">
        <f t="shared" si="15"/>
        <v/>
      </c>
    </row>
    <row r="32" spans="1:172" ht="14.5">
      <c r="A32" s="9" t="s">
        <v>91</v>
      </c>
      <c r="B32" s="38" t="s">
        <v>92</v>
      </c>
      <c r="C32" s="89"/>
      <c r="D32" s="89"/>
      <c r="E32" s="89"/>
      <c r="F32" s="89"/>
      <c r="G32" s="90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 t="s">
        <v>43</v>
      </c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77">
        <f t="shared" si="4"/>
        <v>0</v>
      </c>
      <c r="ES32" s="13">
        <f t="shared" si="5"/>
        <v>0</v>
      </c>
      <c r="ET32" s="13">
        <f t="shared" si="6"/>
        <v>0</v>
      </c>
      <c r="EU32" s="13">
        <f t="shared" si="7"/>
        <v>0</v>
      </c>
      <c r="EV32" s="13">
        <f t="shared" si="8"/>
        <v>0</v>
      </c>
      <c r="EW32" s="13">
        <f t="shared" si="9"/>
        <v>0</v>
      </c>
      <c r="EX32" s="13">
        <f t="shared" si="10"/>
        <v>0</v>
      </c>
      <c r="EY32" s="21">
        <f t="shared" si="11"/>
        <v>0</v>
      </c>
      <c r="FA32" s="44" t="str">
        <f t="shared" si="12"/>
        <v/>
      </c>
      <c r="FB32" s="51" t="str">
        <f t="shared" si="16"/>
        <v/>
      </c>
      <c r="FC32" s="51" t="str">
        <f t="shared" si="14"/>
        <v/>
      </c>
      <c r="FD32" s="51" t="str">
        <f>IF(ISBLANK(F32),IF(FC32="x",IF(AND(((ES32+(ET32-$FI$5))&gt;=$FH$5),(ET32&gt;=$FI$5),OR(EU32&gt;=$FJ$5,H32="x"),EW32),"Yes!",""),IF(AND(FC32="Yes!",FB32="x"),IF(AND(((ES32+(ET32-($FI28+$FI29)))&gt;=$FH$5+$FH$4),(ET32&gt;=$FI$5+$FI$4),OR(EU32&gt;=($FJ$5+$FJ$4),H32="x"),EV32,EW32),"Yes!",""),IF(AND(FC32="Yes!",FB32="Yes!"),IF(AND((ES32+(ET32-($FI$5+$FI$4+$FI$3))&gt;=$FH$5+$FH$4+$FH$3),(ET32&gt;=$FI$5+$FI$4+$FI$3),OR(EU32&gt;=($FJ$5+$FJ$4+$FJ$3),H32="x"),EV32,EW32),"Yes!",""),""))),"x")</f>
        <v/>
      </c>
      <c r="FE32" s="52" t="str">
        <f t="shared" si="15"/>
        <v/>
      </c>
    </row>
    <row r="33" spans="1:161" ht="15.5">
      <c r="A33" s="5" t="s">
        <v>93</v>
      </c>
      <c r="B33" s="35" t="s">
        <v>94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 t="s">
        <v>43</v>
      </c>
      <c r="N33" s="227"/>
      <c r="O33" s="227"/>
      <c r="P33" s="227"/>
      <c r="Q33" s="227"/>
      <c r="R33" s="227"/>
      <c r="S33" s="227"/>
      <c r="T33" s="227"/>
      <c r="U33" s="227" t="s">
        <v>43</v>
      </c>
      <c r="V33" s="227"/>
      <c r="W33" s="227"/>
      <c r="X33" s="227"/>
      <c r="Y33" s="227"/>
      <c r="Z33" s="227"/>
      <c r="AA33" s="227"/>
      <c r="AB33" s="227"/>
      <c r="AC33" s="227"/>
      <c r="AD33" s="227"/>
      <c r="AE33" s="227" t="s">
        <v>43</v>
      </c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109"/>
      <c r="AQ33" s="109"/>
      <c r="AR33" s="227"/>
      <c r="AS33" s="109"/>
      <c r="AT33" s="227"/>
      <c r="AU33" s="227"/>
      <c r="AV33" s="109"/>
      <c r="AW33" s="109"/>
      <c r="AX33" s="112"/>
      <c r="AY33" s="112"/>
      <c r="AZ33" s="109"/>
      <c r="BA33" s="109"/>
      <c r="BB33" s="109"/>
      <c r="BC33" s="109" t="s">
        <v>43</v>
      </c>
      <c r="BD33" s="109"/>
      <c r="BE33" s="109"/>
      <c r="BF33" s="109"/>
      <c r="BG33" s="109"/>
      <c r="BH33" s="109"/>
      <c r="BI33" s="109"/>
      <c r="BJ33" s="109"/>
      <c r="BK33" s="109"/>
      <c r="BL33" s="110"/>
      <c r="BM33" s="112"/>
      <c r="BN33" s="112"/>
      <c r="BO33" s="112" t="s">
        <v>43</v>
      </c>
      <c r="BP33" s="112" t="s">
        <v>43</v>
      </c>
      <c r="BQ33" s="109"/>
      <c r="BR33" s="109"/>
      <c r="BS33" s="113"/>
      <c r="BT33" s="113"/>
      <c r="BU33" s="109"/>
      <c r="BV33" s="112"/>
      <c r="BW33" s="112"/>
      <c r="BX33" s="109"/>
      <c r="BY33" s="112"/>
      <c r="BZ33" s="112"/>
      <c r="CA33" s="109"/>
      <c r="CB33" s="112" t="s">
        <v>43</v>
      </c>
      <c r="CC33" s="112"/>
      <c r="CD33" s="109"/>
      <c r="CE33" s="109"/>
      <c r="CF33" s="112"/>
      <c r="CG33" s="109"/>
      <c r="CH33" s="109"/>
      <c r="CI33" s="109" t="s">
        <v>43</v>
      </c>
      <c r="CJ33" s="109"/>
      <c r="CK33" s="109"/>
      <c r="CL33" s="112"/>
      <c r="CM33" s="112"/>
      <c r="CN33" s="109" t="s">
        <v>43</v>
      </c>
      <c r="CO33" s="112"/>
      <c r="CP33" s="109"/>
      <c r="CQ33" s="112" t="s">
        <v>43</v>
      </c>
      <c r="CR33" s="109"/>
      <c r="CS33" s="109" t="s">
        <v>43</v>
      </c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12"/>
      <c r="DE33" s="109"/>
      <c r="DF33" s="112"/>
      <c r="DG33" s="109"/>
      <c r="DH33" s="109" t="s">
        <v>43</v>
      </c>
      <c r="DI33" s="109" t="s">
        <v>43</v>
      </c>
      <c r="DJ33" s="109"/>
      <c r="DK33" s="109"/>
      <c r="DL33" s="109"/>
      <c r="DM33" s="109"/>
      <c r="DN33" s="112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47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12"/>
      <c r="EN33" s="109"/>
      <c r="EO33" s="109"/>
      <c r="EP33" s="109"/>
      <c r="EQ33" s="109"/>
      <c r="ER33" s="77">
        <f t="shared" si="4"/>
        <v>18</v>
      </c>
      <c r="ES33" s="13">
        <f t="shared" si="5"/>
        <v>5</v>
      </c>
      <c r="ET33" s="13">
        <f t="shared" si="6"/>
        <v>0</v>
      </c>
      <c r="EU33" s="13">
        <f t="shared" si="7"/>
        <v>0</v>
      </c>
      <c r="EV33" s="13">
        <f t="shared" si="8"/>
        <v>0</v>
      </c>
      <c r="EW33" s="13">
        <f t="shared" si="9"/>
        <v>0</v>
      </c>
      <c r="EX33" s="13">
        <f t="shared" si="10"/>
        <v>0</v>
      </c>
      <c r="EY33" s="21">
        <f t="shared" si="11"/>
        <v>847</v>
      </c>
      <c r="FA33" s="44" t="str">
        <f t="shared" si="12"/>
        <v/>
      </c>
      <c r="FB33" s="51" t="str">
        <f t="shared" si="16"/>
        <v/>
      </c>
      <c r="FC33" s="51" t="str">
        <f t="shared" si="14"/>
        <v/>
      </c>
      <c r="FD33" s="51" t="str">
        <f>IF(ISBLANK(F33),IF(FC33="x",IF(AND(((ES33+(ET33-$FI$5))&gt;=$FH$5),(ET33&gt;=$FI$5),OR(EU33&gt;=$FJ$5,H33="x"),EW33),"Yes!",""),IF(AND(FC33="Yes!",FB33="x"),IF(AND(((ES33+(ET33-(#REF!+#REF!)))&gt;=$FH$5+$FH$4),(ET33&gt;=$FI$5+$FI$4),OR(EU33&gt;=($FJ$5+$FJ$4),H33="x"),EV33,EW33),"Yes!",""),IF(AND(FC33="Yes!",FB33="Yes!"),IF(AND((ES33+(ET33-($FI$5+$FI$4+$FI$3))&gt;=$FH$5+$FH$4+$FH$3),(ET33&gt;=$FI$5+$FI$4+$FI$3),OR(EU33&gt;=($FJ$5+$FJ$4+$FJ$3),H33="x"),EV33,EW33),"Yes!",""),""))),"x")</f>
        <v/>
      </c>
      <c r="FE33" s="52" t="str">
        <f t="shared" si="15"/>
        <v/>
      </c>
    </row>
    <row r="34" spans="1:161" ht="15.5">
      <c r="A34" s="5" t="s">
        <v>95</v>
      </c>
      <c r="B34" s="35" t="s">
        <v>96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/>
      <c r="AV34" s="109"/>
      <c r="AW34" s="109"/>
      <c r="AX34" s="112"/>
      <c r="AY34" s="112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10"/>
      <c r="BM34" s="112"/>
      <c r="BN34" s="112"/>
      <c r="BO34" s="112"/>
      <c r="BP34" s="112"/>
      <c r="BQ34" s="109"/>
      <c r="BR34" s="109"/>
      <c r="BS34" s="113"/>
      <c r="BT34" s="113"/>
      <c r="BU34" s="109"/>
      <c r="BV34" s="112"/>
      <c r="BW34" s="112"/>
      <c r="BX34" s="109"/>
      <c r="BY34" s="112"/>
      <c r="BZ34" s="112"/>
      <c r="CA34" s="109"/>
      <c r="CB34" s="112"/>
      <c r="CC34" s="112"/>
      <c r="CD34" s="109"/>
      <c r="CE34" s="109"/>
      <c r="CF34" s="112"/>
      <c r="CG34" s="109"/>
      <c r="CH34" s="109"/>
      <c r="CI34" s="109"/>
      <c r="CJ34" s="109"/>
      <c r="CK34" s="109"/>
      <c r="CL34" s="112" t="s">
        <v>43</v>
      </c>
      <c r="CM34" s="112"/>
      <c r="CN34" s="109"/>
      <c r="CO34" s="112"/>
      <c r="CP34" s="109"/>
      <c r="CQ34" s="112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12"/>
      <c r="DE34" s="109"/>
      <c r="DF34" s="112"/>
      <c r="DG34" s="109"/>
      <c r="DH34" s="109"/>
      <c r="DI34" s="109"/>
      <c r="DJ34" s="109"/>
      <c r="DK34" s="109"/>
      <c r="DL34" s="109"/>
      <c r="DM34" s="109"/>
      <c r="DN34" s="112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47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12"/>
      <c r="EN34" s="109"/>
      <c r="EO34" s="109"/>
      <c r="EP34" s="109"/>
      <c r="EQ34" s="109"/>
      <c r="ER34" s="77">
        <f t="shared" si="4"/>
        <v>2</v>
      </c>
      <c r="ES34" s="13">
        <f t="shared" si="5"/>
        <v>1</v>
      </c>
      <c r="ET34" s="13">
        <f t="shared" si="6"/>
        <v>0</v>
      </c>
      <c r="EU34" s="13">
        <f t="shared" si="7"/>
        <v>0</v>
      </c>
      <c r="EV34" s="13">
        <f t="shared" si="8"/>
        <v>0</v>
      </c>
      <c r="EW34" s="13">
        <f t="shared" si="9"/>
        <v>0</v>
      </c>
      <c r="EX34" s="13">
        <f t="shared" si="10"/>
        <v>0</v>
      </c>
      <c r="EY34" s="21">
        <f t="shared" si="11"/>
        <v>268</v>
      </c>
      <c r="FA34" s="44" t="str">
        <f t="shared" si="12"/>
        <v/>
      </c>
      <c r="FB34" s="51" t="str">
        <f t="shared" si="16"/>
        <v/>
      </c>
      <c r="FC34" s="51" t="str">
        <f t="shared" si="14"/>
        <v/>
      </c>
      <c r="FD34" s="51" t="str">
        <f>IF(ISBLANK(F34),IF(FC34="x",IF(AND(((ES34+(ET34-$FI$5))&gt;=$FH$5),(ET34&gt;=$FI$5),OR(EU34&gt;=$FJ$5,H34="x"),EW34),"Yes!",""),IF(AND(FC34="Yes!",FB34="x"),IF(AND(((ES34+(ET34-($FI30+#REF!)))&gt;=$FH$5+$FH$4),(ET34&gt;=$FI$5+$FI$4),OR(EU34&gt;=($FJ$5+$FJ$4),H34="x"),EV34,EW34),"Yes!",""),IF(AND(FC34="Yes!",FB34="Yes!"),IF(AND((ES34+(ET34-($FI$5+$FI$4+$FI$3))&gt;=$FH$5+$FH$4+$FH$3),(ET34&gt;=$FI$5+$FI$4+$FI$3),OR(EU34&gt;=($FJ$5+$FJ$4+$FJ$3),H34="x"),EV34,EW34),"Yes!",""),""))),"x")</f>
        <v/>
      </c>
      <c r="FE34" s="52" t="str">
        <f t="shared" si="15"/>
        <v/>
      </c>
    </row>
    <row r="35" spans="1:161" ht="14.5">
      <c r="A35" s="5" t="s">
        <v>97</v>
      </c>
      <c r="B35" s="35" t="s">
        <v>98</v>
      </c>
      <c r="C35" s="85" t="s">
        <v>43</v>
      </c>
      <c r="D35" s="85" t="s">
        <v>43</v>
      </c>
      <c r="E35" s="85" t="s">
        <v>43</v>
      </c>
      <c r="F35" s="85" t="s">
        <v>43</v>
      </c>
      <c r="G35" s="86"/>
      <c r="H35" s="108" t="s">
        <v>43</v>
      </c>
      <c r="I35" s="227"/>
      <c r="J35" s="108" t="s">
        <v>43</v>
      </c>
      <c r="K35" s="108"/>
      <c r="L35" s="227" t="s">
        <v>43</v>
      </c>
      <c r="M35" s="227" t="s">
        <v>43</v>
      </c>
      <c r="N35" s="227"/>
      <c r="O35" s="227"/>
      <c r="P35" s="227"/>
      <c r="Q35" s="227"/>
      <c r="R35" s="227" t="s">
        <v>43</v>
      </c>
      <c r="S35" s="227"/>
      <c r="T35" s="227" t="s">
        <v>43</v>
      </c>
      <c r="U35" s="227" t="s">
        <v>43</v>
      </c>
      <c r="V35" s="227" t="s">
        <v>43</v>
      </c>
      <c r="W35" s="227"/>
      <c r="X35" s="227"/>
      <c r="Y35" s="227"/>
      <c r="Z35" s="227"/>
      <c r="AA35" s="227" t="s">
        <v>43</v>
      </c>
      <c r="AB35" s="227" t="s">
        <v>43</v>
      </c>
      <c r="AC35" s="227" t="s">
        <v>43</v>
      </c>
      <c r="AD35" s="227"/>
      <c r="AE35" s="227"/>
      <c r="AF35" s="227"/>
      <c r="AG35" s="227"/>
      <c r="AH35" s="227"/>
      <c r="AI35" s="227"/>
      <c r="AJ35" s="227" t="s">
        <v>43</v>
      </c>
      <c r="AK35" s="227"/>
      <c r="AL35" s="227" t="s">
        <v>43</v>
      </c>
      <c r="AM35" s="227"/>
      <c r="AN35" s="227" t="s">
        <v>43</v>
      </c>
      <c r="AO35" s="227"/>
      <c r="AP35" s="109"/>
      <c r="AQ35" s="109" t="s">
        <v>43</v>
      </c>
      <c r="AR35" s="227" t="s">
        <v>43</v>
      </c>
      <c r="AS35" s="109"/>
      <c r="AT35" s="227" t="s">
        <v>43</v>
      </c>
      <c r="AU35" s="227" t="s">
        <v>43</v>
      </c>
      <c r="AV35" s="109"/>
      <c r="AW35" s="109"/>
      <c r="AX35" s="109" t="s">
        <v>43</v>
      </c>
      <c r="AY35" s="109"/>
      <c r="AZ35" s="109"/>
      <c r="BA35" s="109"/>
      <c r="BB35" s="109" t="s">
        <v>43</v>
      </c>
      <c r="BC35" s="109" t="s">
        <v>43</v>
      </c>
      <c r="BD35" s="109" t="s">
        <v>43</v>
      </c>
      <c r="BE35" s="109"/>
      <c r="BF35" s="109"/>
      <c r="BG35" s="109"/>
      <c r="BH35" s="109"/>
      <c r="BI35" s="109" t="s">
        <v>43</v>
      </c>
      <c r="BJ35" s="109"/>
      <c r="BK35" s="109" t="s">
        <v>43</v>
      </c>
      <c r="BL35" s="109" t="s">
        <v>43</v>
      </c>
      <c r="BM35" s="109"/>
      <c r="BN35" s="109"/>
      <c r="BO35" s="109" t="s">
        <v>43</v>
      </c>
      <c r="BP35" s="109" t="s">
        <v>43</v>
      </c>
      <c r="BQ35" s="109" t="s">
        <v>43</v>
      </c>
      <c r="BR35" s="109" t="s">
        <v>43</v>
      </c>
      <c r="BS35" s="109"/>
      <c r="BT35" s="109" t="s">
        <v>43</v>
      </c>
      <c r="BU35" s="109" t="s">
        <v>43</v>
      </c>
      <c r="BV35" s="109" t="s">
        <v>43</v>
      </c>
      <c r="BW35" s="109" t="s">
        <v>43</v>
      </c>
      <c r="BX35" s="109"/>
      <c r="BY35" s="109" t="s">
        <v>43</v>
      </c>
      <c r="BZ35" s="109" t="s">
        <v>43</v>
      </c>
      <c r="CA35" s="109" t="s">
        <v>43</v>
      </c>
      <c r="CB35" s="109"/>
      <c r="CC35" s="109" t="s">
        <v>43</v>
      </c>
      <c r="CD35" s="109" t="s">
        <v>43</v>
      </c>
      <c r="CE35" s="109"/>
      <c r="CF35" s="109" t="s">
        <v>43</v>
      </c>
      <c r="CG35" s="109" t="s">
        <v>43</v>
      </c>
      <c r="CH35" s="109"/>
      <c r="CI35" s="109" t="s">
        <v>43</v>
      </c>
      <c r="CJ35" s="109" t="s">
        <v>43</v>
      </c>
      <c r="CK35" s="109"/>
      <c r="CL35" s="109" t="s">
        <v>43</v>
      </c>
      <c r="CM35" s="112" t="s">
        <v>43</v>
      </c>
      <c r="CN35" s="109"/>
      <c r="CO35" s="109" t="s">
        <v>43</v>
      </c>
      <c r="CP35" s="109" t="s">
        <v>43</v>
      </c>
      <c r="CQ35" s="109" t="s">
        <v>43</v>
      </c>
      <c r="CR35" s="109"/>
      <c r="CS35" s="109" t="s">
        <v>43</v>
      </c>
      <c r="CT35" s="109"/>
      <c r="CU35" s="109"/>
      <c r="CV35" s="109"/>
      <c r="CW35" s="109"/>
      <c r="CX35" s="109"/>
      <c r="CY35" s="109" t="s">
        <v>43</v>
      </c>
      <c r="CZ35" s="109"/>
      <c r="DA35" s="109" t="s">
        <v>43</v>
      </c>
      <c r="DB35" s="109"/>
      <c r="DC35" s="109"/>
      <c r="DD35" s="112" t="s">
        <v>43</v>
      </c>
      <c r="DE35" s="109"/>
      <c r="DF35" s="112" t="s">
        <v>43</v>
      </c>
      <c r="DG35" s="109" t="s">
        <v>43</v>
      </c>
      <c r="DH35" s="109"/>
      <c r="DI35" s="109"/>
      <c r="DJ35" s="109"/>
      <c r="DK35" s="109"/>
      <c r="DL35" s="109" t="s">
        <v>43</v>
      </c>
      <c r="DM35" s="109"/>
      <c r="DN35" s="112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47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12"/>
      <c r="EN35" s="109"/>
      <c r="EO35" s="109"/>
      <c r="EP35" s="109"/>
      <c r="EQ35" s="109"/>
      <c r="ER35" s="77">
        <f t="shared" si="4"/>
        <v>82</v>
      </c>
      <c r="ES35" s="13">
        <f t="shared" si="5"/>
        <v>18</v>
      </c>
      <c r="ET35" s="13">
        <f t="shared" si="6"/>
        <v>6</v>
      </c>
      <c r="EU35" s="13">
        <f t="shared" si="7"/>
        <v>12</v>
      </c>
      <c r="EV35" s="13">
        <f t="shared" si="8"/>
        <v>0</v>
      </c>
      <c r="EW35" s="13">
        <f t="shared" si="9"/>
        <v>0</v>
      </c>
      <c r="EX35" s="13">
        <f t="shared" si="10"/>
        <v>1</v>
      </c>
      <c r="EY35" s="21">
        <f t="shared" si="11"/>
        <v>6537</v>
      </c>
      <c r="FA35" s="139" t="str">
        <f t="shared" si="12"/>
        <v>x</v>
      </c>
      <c r="FB35" s="140" t="str">
        <f t="shared" si="16"/>
        <v>x</v>
      </c>
      <c r="FC35" s="140" t="str">
        <f t="shared" si="14"/>
        <v>x</v>
      </c>
      <c r="FD35" s="140" t="str">
        <f>IF(ISBLANK(F35),IF(FC35="x",IF(AND(((ES35+(ET35-$FI$5))&gt;=$FH$5),(ET35&gt;=$FI$5),OR(EU35&gt;=$FJ$5,H35="x"),EW35),"Yes!",""),IF(AND(FC35="Yes!",FB35="x"),IF(AND(((ES35+(ET35-(#REF!+#REF!)))&gt;=$FH$5+$FH$4),(ET35&gt;=$FI$5+$FI$4),OR(EU35&gt;=($FJ$5+$FJ$4),H35="x"),EV35,EW35),"Yes!",""),IF(AND(FC35="Yes!",FB35="Yes!"),IF(AND((ES35+(ET35-($FI$5+$FI$4+$FI$3))&gt;=$FH$5+$FH$4+$FH$3),(ET35&gt;=$FI$5+$FI$4+$FI$3),OR(EU35&gt;=($FJ$5+$FJ$4+$FJ$3),H35="x"),EV35,EW35),"Yes!",""),""))),"x")</f>
        <v>x</v>
      </c>
      <c r="FE35" s="182" t="str">
        <f t="shared" si="15"/>
        <v>Yes!</v>
      </c>
    </row>
    <row r="36" spans="1:161" ht="14.5">
      <c r="A36" s="5" t="s">
        <v>97</v>
      </c>
      <c r="B36" s="35" t="s">
        <v>99</v>
      </c>
      <c r="C36" s="85" t="s">
        <v>43</v>
      </c>
      <c r="D36" s="85" t="s">
        <v>43</v>
      </c>
      <c r="E36" s="85" t="s">
        <v>43</v>
      </c>
      <c r="F36" s="85"/>
      <c r="G36" s="86"/>
      <c r="H36" s="108" t="s">
        <v>43</v>
      </c>
      <c r="I36" s="227"/>
      <c r="J36" s="108"/>
      <c r="K36" s="108"/>
      <c r="L36" s="227" t="s">
        <v>43</v>
      </c>
      <c r="M36" s="227" t="s">
        <v>43</v>
      </c>
      <c r="N36" s="227"/>
      <c r="O36" s="227"/>
      <c r="P36" s="227"/>
      <c r="Q36" s="227"/>
      <c r="R36" s="227" t="s">
        <v>43</v>
      </c>
      <c r="S36" s="227"/>
      <c r="T36" s="227" t="s">
        <v>43</v>
      </c>
      <c r="U36" s="227" t="s">
        <v>43</v>
      </c>
      <c r="V36" s="227" t="s">
        <v>43</v>
      </c>
      <c r="W36" s="227"/>
      <c r="X36" s="227"/>
      <c r="Y36" s="227"/>
      <c r="Z36" s="227"/>
      <c r="AA36" s="227" t="s">
        <v>43</v>
      </c>
      <c r="AB36" s="227"/>
      <c r="AC36" s="227"/>
      <c r="AD36" s="227" t="s">
        <v>43</v>
      </c>
      <c r="AE36" s="227"/>
      <c r="AF36" s="227"/>
      <c r="AG36" s="227"/>
      <c r="AH36" s="227"/>
      <c r="AI36" s="227"/>
      <c r="AJ36" s="227" t="s">
        <v>43</v>
      </c>
      <c r="AK36" s="227"/>
      <c r="AL36" s="227" t="s">
        <v>43</v>
      </c>
      <c r="AM36" s="227"/>
      <c r="AN36" s="227" t="s">
        <v>43</v>
      </c>
      <c r="AO36" s="227"/>
      <c r="AP36" s="109" t="s">
        <v>43</v>
      </c>
      <c r="AQ36" s="109"/>
      <c r="AR36" s="227"/>
      <c r="AS36" s="109" t="s">
        <v>43</v>
      </c>
      <c r="AT36" s="227" t="s">
        <v>43</v>
      </c>
      <c r="AU36" s="227"/>
      <c r="AV36" s="109"/>
      <c r="AW36" s="109"/>
      <c r="AX36" s="109"/>
      <c r="AY36" s="109"/>
      <c r="AZ36" s="109"/>
      <c r="BA36" s="109"/>
      <c r="BB36" s="109" t="s">
        <v>43</v>
      </c>
      <c r="BC36" s="109" t="s">
        <v>43</v>
      </c>
      <c r="BD36" s="109"/>
      <c r="BE36" s="109" t="s">
        <v>43</v>
      </c>
      <c r="BF36" s="109"/>
      <c r="BG36" s="109"/>
      <c r="BH36" s="109"/>
      <c r="BI36" s="109"/>
      <c r="BJ36" s="109"/>
      <c r="BK36" s="109" t="s">
        <v>43</v>
      </c>
      <c r="BL36" s="109"/>
      <c r="BM36" s="109" t="s">
        <v>43</v>
      </c>
      <c r="BN36" s="109"/>
      <c r="BO36" s="109" t="s">
        <v>43</v>
      </c>
      <c r="BP36" s="109" t="s">
        <v>43</v>
      </c>
      <c r="BQ36" s="109"/>
      <c r="BR36" s="109"/>
      <c r="BS36" s="109"/>
      <c r="BT36" s="109"/>
      <c r="BU36" s="109"/>
      <c r="BV36" s="109"/>
      <c r="BW36" s="109"/>
      <c r="BX36" s="109"/>
      <c r="BY36" s="109" t="s">
        <v>43</v>
      </c>
      <c r="BZ36" s="109"/>
      <c r="CA36" s="109"/>
      <c r="CB36" s="109"/>
      <c r="CC36" s="109" t="s">
        <v>43</v>
      </c>
      <c r="CD36" s="109"/>
      <c r="CE36" s="109"/>
      <c r="CF36" s="109"/>
      <c r="CG36" s="109"/>
      <c r="CH36" s="109" t="s">
        <v>43</v>
      </c>
      <c r="CI36" s="109" t="s">
        <v>43</v>
      </c>
      <c r="CJ36" s="109"/>
      <c r="CK36" s="109"/>
      <c r="CL36" s="109"/>
      <c r="CM36" s="114"/>
      <c r="CN36" s="109" t="s">
        <v>43</v>
      </c>
      <c r="CO36" s="109" t="s">
        <v>43</v>
      </c>
      <c r="CP36" s="109"/>
      <c r="CQ36" s="109" t="s">
        <v>43</v>
      </c>
      <c r="CR36" s="109"/>
      <c r="CS36" s="109" t="s">
        <v>43</v>
      </c>
      <c r="CT36" s="109"/>
      <c r="CU36" s="109"/>
      <c r="CV36" s="109"/>
      <c r="CW36" s="109"/>
      <c r="CX36" s="109"/>
      <c r="CY36" s="109" t="s">
        <v>43</v>
      </c>
      <c r="CZ36" s="109"/>
      <c r="DA36" s="109"/>
      <c r="DB36" s="109"/>
      <c r="DC36" s="109" t="s">
        <v>43</v>
      </c>
      <c r="DD36" s="109"/>
      <c r="DE36" s="109" t="s">
        <v>43</v>
      </c>
      <c r="DF36" s="109"/>
      <c r="DG36" s="109" t="s">
        <v>43</v>
      </c>
      <c r="DH36" s="109"/>
      <c r="DI36" s="109"/>
      <c r="DJ36" s="109"/>
      <c r="DK36" s="109"/>
      <c r="DL36" s="109" t="s">
        <v>43</v>
      </c>
      <c r="DM36" s="109"/>
      <c r="DN36" s="112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47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77">
        <f t="shared" si="4"/>
        <v>56</v>
      </c>
      <c r="ES36" s="13">
        <f t="shared" si="5"/>
        <v>11</v>
      </c>
      <c r="ET36" s="13">
        <f t="shared" si="6"/>
        <v>0</v>
      </c>
      <c r="EU36" s="13">
        <f t="shared" si="7"/>
        <v>1</v>
      </c>
      <c r="EV36" s="13">
        <f t="shared" si="8"/>
        <v>0</v>
      </c>
      <c r="EW36" s="13">
        <f t="shared" si="9"/>
        <v>0</v>
      </c>
      <c r="EX36" s="13">
        <f t="shared" si="10"/>
        <v>0</v>
      </c>
      <c r="EY36" s="21">
        <f t="shared" si="11"/>
        <v>1668</v>
      </c>
      <c r="FA36" s="139" t="str">
        <f t="shared" si="12"/>
        <v>x</v>
      </c>
      <c r="FB36" s="140" t="str">
        <f t="shared" si="16"/>
        <v>x</v>
      </c>
      <c r="FC36" s="140" t="str">
        <f t="shared" si="14"/>
        <v>x</v>
      </c>
      <c r="FD36" s="51" t="str">
        <f>IF(ISBLANK(F36),IF(FC36="x",IF(AND(((ES36+(ET36-$FI$5))&gt;=$FH$5),(ET36&gt;=$FI$5),OR(EU36&gt;=$FJ$5,H36="x"),EW36),"Yes!",""),IF(AND(FC36="Yes!",FB36="x"),IF(AND(((ES36+(ET36-(#REF!+$FI34)))&gt;=$FH$5+$FH$4),(ET36&gt;=$FI$5+$FI$4),OR(EU36&gt;=($FJ$5+$FJ$4),H36="x"),EV36,EW36),"Yes!",""),IF(AND(FC36="Yes!",FB36="Yes!"),IF(AND((ES36+(ET36-($FI$5+$FI$4+$FI$3))&gt;=$FH$5+$FH$4+$FH$3),(ET36&gt;=$FI$5+$FI$4+$FI$3),OR(EU36&gt;=($FJ$5+$FJ$4+$FJ$3),H36="x"),EV36,EW36),"Yes!",""),""))),"x")</f>
        <v/>
      </c>
      <c r="FE36" s="52" t="str">
        <f t="shared" si="15"/>
        <v/>
      </c>
    </row>
    <row r="37" spans="1:161" ht="15.5">
      <c r="A37" s="5" t="s">
        <v>100</v>
      </c>
      <c r="B37" s="35" t="s">
        <v>94</v>
      </c>
      <c r="C37" s="85" t="s">
        <v>43</v>
      </c>
      <c r="D37" s="85" t="s">
        <v>43</v>
      </c>
      <c r="E37" s="85" t="s">
        <v>43</v>
      </c>
      <c r="F37" s="85"/>
      <c r="G37" s="86"/>
      <c r="H37" s="108" t="s">
        <v>43</v>
      </c>
      <c r="I37" s="227"/>
      <c r="J37" s="108" t="s">
        <v>43</v>
      </c>
      <c r="K37" s="108"/>
      <c r="L37" s="227" t="s">
        <v>43</v>
      </c>
      <c r="M37" s="227" t="s">
        <v>43</v>
      </c>
      <c r="N37" s="227"/>
      <c r="O37" s="227" t="s">
        <v>43</v>
      </c>
      <c r="P37" s="227"/>
      <c r="Q37" s="227"/>
      <c r="R37" s="227"/>
      <c r="S37" s="227"/>
      <c r="T37" s="227" t="s">
        <v>43</v>
      </c>
      <c r="U37" s="227" t="s">
        <v>43</v>
      </c>
      <c r="V37" s="227" t="s">
        <v>43</v>
      </c>
      <c r="W37" s="227"/>
      <c r="X37" s="227" t="s">
        <v>43</v>
      </c>
      <c r="Y37" s="227" t="s">
        <v>43</v>
      </c>
      <c r="Z37" s="227"/>
      <c r="AA37" s="227" t="s">
        <v>43</v>
      </c>
      <c r="AB37" s="227" t="s">
        <v>43</v>
      </c>
      <c r="AC37" s="227"/>
      <c r="AD37" s="227"/>
      <c r="AE37" s="227"/>
      <c r="AF37" s="227"/>
      <c r="AG37" s="227"/>
      <c r="AH37" s="227"/>
      <c r="AI37" s="227"/>
      <c r="AJ37" s="227"/>
      <c r="AK37" s="227"/>
      <c r="AL37" s="227" t="s">
        <v>43</v>
      </c>
      <c r="AM37" s="227"/>
      <c r="AN37" s="227" t="s">
        <v>43</v>
      </c>
      <c r="AO37" s="227"/>
      <c r="AP37" s="109" t="s">
        <v>43</v>
      </c>
      <c r="AQ37" s="109" t="s">
        <v>43</v>
      </c>
      <c r="AR37" s="227"/>
      <c r="AS37" s="109"/>
      <c r="AT37" s="227" t="s">
        <v>43</v>
      </c>
      <c r="AU37" s="227"/>
      <c r="AV37" s="109"/>
      <c r="AW37" s="109"/>
      <c r="AX37" s="112" t="s">
        <v>43</v>
      </c>
      <c r="AY37" s="112"/>
      <c r="AZ37" s="109" t="s">
        <v>43</v>
      </c>
      <c r="BA37" s="109"/>
      <c r="BB37" s="109"/>
      <c r="BC37" s="109" t="s">
        <v>43</v>
      </c>
      <c r="BD37" s="109"/>
      <c r="BE37" s="109"/>
      <c r="BF37" s="109"/>
      <c r="BG37" s="109"/>
      <c r="BH37" s="109"/>
      <c r="BI37" s="109" t="s">
        <v>43</v>
      </c>
      <c r="BJ37" s="109"/>
      <c r="BK37" s="109" t="s">
        <v>43</v>
      </c>
      <c r="BL37" s="110" t="s">
        <v>43</v>
      </c>
      <c r="BM37" s="112"/>
      <c r="BN37" s="112"/>
      <c r="BO37" s="112"/>
      <c r="BP37" s="112"/>
      <c r="BQ37" s="109"/>
      <c r="BR37" s="109"/>
      <c r="BS37" s="113"/>
      <c r="BT37" s="113"/>
      <c r="BU37" s="109"/>
      <c r="BV37" s="112"/>
      <c r="BW37" s="112"/>
      <c r="BX37" s="109"/>
      <c r="BY37" s="112"/>
      <c r="BZ37" s="112"/>
      <c r="CA37" s="109"/>
      <c r="CB37" s="112"/>
      <c r="CC37" s="112"/>
      <c r="CD37" s="109"/>
      <c r="CE37" s="109"/>
      <c r="CF37" s="112"/>
      <c r="CG37" s="109"/>
      <c r="CH37" s="109"/>
      <c r="CI37" s="109"/>
      <c r="CJ37" s="109"/>
      <c r="CK37" s="109"/>
      <c r="CL37" s="112"/>
      <c r="CM37" s="112"/>
      <c r="CN37" s="109"/>
      <c r="CO37" s="112"/>
      <c r="CP37" s="109"/>
      <c r="CQ37" s="112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12"/>
      <c r="DE37" s="109"/>
      <c r="DF37" s="112"/>
      <c r="DG37" s="109"/>
      <c r="DH37" s="109"/>
      <c r="DI37" s="109"/>
      <c r="DJ37" s="109"/>
      <c r="DK37" s="109"/>
      <c r="DL37" s="109"/>
      <c r="DM37" s="109"/>
      <c r="DN37" s="112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47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12"/>
      <c r="EN37" s="109"/>
      <c r="EO37" s="109"/>
      <c r="EP37" s="109"/>
      <c r="EQ37" s="109"/>
      <c r="ER37" s="77">
        <f t="shared" si="4"/>
        <v>36</v>
      </c>
      <c r="ES37" s="13">
        <f t="shared" si="5"/>
        <v>8</v>
      </c>
      <c r="ET37" s="13">
        <f t="shared" si="6"/>
        <v>3</v>
      </c>
      <c r="EU37" s="13">
        <f t="shared" si="7"/>
        <v>0</v>
      </c>
      <c r="EV37" s="13">
        <f t="shared" si="8"/>
        <v>0</v>
      </c>
      <c r="EW37" s="13">
        <f t="shared" si="9"/>
        <v>0</v>
      </c>
      <c r="EX37" s="13">
        <f t="shared" si="10"/>
        <v>0</v>
      </c>
      <c r="EY37" s="21">
        <f t="shared" si="11"/>
        <v>3473</v>
      </c>
      <c r="FA37" s="139" t="str">
        <f t="shared" si="12"/>
        <v>x</v>
      </c>
      <c r="FB37" s="140" t="str">
        <f t="shared" si="16"/>
        <v>x</v>
      </c>
      <c r="FC37" s="140" t="str">
        <f t="shared" si="14"/>
        <v>x</v>
      </c>
      <c r="FD37" s="51" t="str">
        <f>IF(ISBLANK(F37),IF(FC37="x",IF(AND(((ES37+(ET37-$FI$5))&gt;=$FH$5),(ET37&gt;=$FI$5),OR(EU37&gt;=$FJ$5,H37="x"),EW37),"Yes!",""),IF(AND(FC37="Yes!",FB37="x"),IF(AND(((ES37+(ET37-($FI35+$FI36)))&gt;=$FH$5+$FH$4),(ET37&gt;=$FI$5+$FI$4),OR(EU37&gt;=($FJ$5+$FJ$4),H37="x"),EV37,EW37),"Yes!",""),IF(AND(FC37="Yes!",FB37="Yes!"),IF(AND((ES37+(ET37-($FI$5+$FI$4+$FI$3))&gt;=$FH$5+$FH$4+$FH$3),(ET37&gt;=$FI$5+$FI$4+$FI$3),OR(EU37&gt;=($FJ$5+$FJ$4+$FJ$3),H37="x"),EV37,EW37),"Yes!",""),""))),"x")</f>
        <v/>
      </c>
      <c r="FE37" s="52" t="str">
        <f t="shared" si="15"/>
        <v/>
      </c>
    </row>
    <row r="38" spans="1:161" ht="15.5">
      <c r="A38" s="5" t="s">
        <v>101</v>
      </c>
      <c r="B38" s="35" t="s">
        <v>102</v>
      </c>
      <c r="C38" s="85"/>
      <c r="D38" s="85"/>
      <c r="E38" s="85"/>
      <c r="F38" s="85"/>
      <c r="G38" s="86"/>
      <c r="H38" s="108"/>
      <c r="I38" s="227"/>
      <c r="J38" s="108"/>
      <c r="K38" s="108"/>
      <c r="L38" s="227" t="s">
        <v>43</v>
      </c>
      <c r="M38" s="227"/>
      <c r="N38" s="227"/>
      <c r="O38" s="227"/>
      <c r="P38" s="227"/>
      <c r="Q38" s="227"/>
      <c r="R38" s="227"/>
      <c r="S38" s="227"/>
      <c r="T38" s="227"/>
      <c r="U38" s="227"/>
      <c r="V38" s="227" t="s">
        <v>43</v>
      </c>
      <c r="W38" s="227"/>
      <c r="X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 t="s">
        <v>43</v>
      </c>
      <c r="AK38" s="227"/>
      <c r="AL38" s="227"/>
      <c r="AM38" s="227"/>
      <c r="AN38" s="227"/>
      <c r="AO38" s="227"/>
      <c r="AP38" s="109" t="s">
        <v>43</v>
      </c>
      <c r="AQ38" s="109"/>
      <c r="AR38" s="227"/>
      <c r="AS38" s="109"/>
      <c r="AT38" s="227"/>
      <c r="AU38" s="227"/>
      <c r="AV38" s="109"/>
      <c r="AW38" s="109"/>
      <c r="AX38" s="112"/>
      <c r="AY38" s="112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10"/>
      <c r="BM38" s="112"/>
      <c r="BN38" s="112"/>
      <c r="BO38" s="112"/>
      <c r="BP38" s="112"/>
      <c r="BQ38" s="109"/>
      <c r="BR38" s="109"/>
      <c r="BS38" s="113"/>
      <c r="BT38" s="113" t="s">
        <v>43</v>
      </c>
      <c r="BU38" s="109"/>
      <c r="BV38" s="112"/>
      <c r="BW38" s="112"/>
      <c r="BX38" s="109"/>
      <c r="BY38" s="112"/>
      <c r="BZ38" s="112"/>
      <c r="CA38" s="109"/>
      <c r="CB38" s="112"/>
      <c r="CC38" s="112"/>
      <c r="CD38" s="109"/>
      <c r="CE38" s="109"/>
      <c r="CF38" s="112"/>
      <c r="CG38" s="109"/>
      <c r="CH38" s="109" t="s">
        <v>43</v>
      </c>
      <c r="CI38" s="109"/>
      <c r="CJ38" s="109"/>
      <c r="CK38" s="109"/>
      <c r="CL38" s="112"/>
      <c r="CM38" s="112"/>
      <c r="CN38" s="109"/>
      <c r="CO38" s="112"/>
      <c r="CP38" s="109"/>
      <c r="CQ38" s="112"/>
      <c r="CR38" s="109"/>
      <c r="CS38" s="109"/>
      <c r="CT38" s="109"/>
      <c r="CU38" s="109"/>
      <c r="CV38" s="109"/>
      <c r="CW38" s="109"/>
      <c r="CX38" s="109"/>
      <c r="CY38" s="109" t="s">
        <v>43</v>
      </c>
      <c r="CZ38" s="109"/>
      <c r="DA38" s="109"/>
      <c r="DB38" s="109"/>
      <c r="DC38" s="109"/>
      <c r="DD38" s="112"/>
      <c r="DE38" s="109"/>
      <c r="DF38" s="112"/>
      <c r="DG38" s="109"/>
      <c r="DH38" s="109" t="s">
        <v>43</v>
      </c>
      <c r="DI38" s="109"/>
      <c r="DJ38" s="109"/>
      <c r="DK38" s="109"/>
      <c r="DL38" s="109"/>
      <c r="DM38" s="109"/>
      <c r="DN38" s="112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47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12"/>
      <c r="EN38" s="109"/>
      <c r="EO38" s="109"/>
      <c r="EP38" s="109"/>
      <c r="EQ38" s="109"/>
      <c r="ER38" s="77">
        <f t="shared" ref="ER38:ER69" si="17">SUMIF(H38:EQ38,"x",$H$2:$EQ$2)</f>
        <v>13</v>
      </c>
      <c r="ES38" s="13">
        <f t="shared" ref="ES38:ES69" si="18">COUNTIFS(H38:EQ38,"x",H$4:EQ$4,"d")</f>
        <v>3</v>
      </c>
      <c r="ET38" s="13">
        <f t="shared" ref="ET38:ET69" si="19">COUNTIFS(H38:EQ38,"x",H$4:EQ$4,"w")</f>
        <v>0</v>
      </c>
      <c r="EU38" s="13">
        <f t="shared" ref="EU38:EU69" si="20">COUNTIFS(H38:EQ38,"x",H$4:EQ$4,"v")</f>
        <v>0</v>
      </c>
      <c r="EV38" s="13">
        <f t="shared" ref="EV38:EV69" si="21">COUNTIFS(H38:EQ38,"x",H$4:EQ$4,"s")</f>
        <v>0</v>
      </c>
      <c r="EW38" s="13">
        <f t="shared" ref="EW38:EW69" si="22">COUNTIFS(H38:EQ38,"x",H$4:EQ$4,"m")</f>
        <v>0</v>
      </c>
      <c r="EX38" s="13">
        <f t="shared" ref="EX38:EX69" si="23">COUNTIFS(H38:EQ38,"x",H$4:EQ$4,"r")</f>
        <v>0</v>
      </c>
      <c r="EY38" s="21">
        <f t="shared" ref="EY38:EY69" si="24">SUMIF(H38:EQ38,"x",$H$3:$EQ$3)</f>
        <v>374</v>
      </c>
      <c r="FA38" s="44" t="str">
        <f t="shared" ref="FA38:FA69" si="25">IF(ISBLANK(C38),IF(AND((ES38+ET38)&gt;=($FH$2+$FI$2),OR(EU38&gt;=$FJ$2,H38="x")),"Yes!",""),"x")</f>
        <v/>
      </c>
      <c r="FB38" s="51" t="str">
        <f t="shared" si="16"/>
        <v/>
      </c>
      <c r="FC38" s="51" t="str">
        <f t="shared" ref="FC38:FC69" si="26">IF(ISBLANK(E38),IF(FB38="x",IF(AND((ES38+(ET38-$FI$4)&gt;=$FH$4),(ET38&gt;=$FI$4),OR(EU38&gt;=$FJ$4,H38="x"),OR(EV38,EW38)),"Yes!",""),IF(AND(FB38="Yes!",FA38="x"),IF(AND((ES38+(ET38-($FI$4+$FI$3))&gt;=$FH$3+$FH$4),(ET38&gt;=$FI$4),OR(EU38&gt;=($FJ$3+$FJ$4),H38="x"),OR(EV38,EW38)),"Yes!",""),IF(AND(FB38="Yes!",FA38="Yes!"),IF(AND((ES38+(ET38-($FI$4+$FI$3+$FI$2))&gt;=$FH$2+$FH$3+$FH$4),(ET38&gt;=$FI$2+$FI$3+$FI$4),OR(EU38&gt;=($FJ$2+$FJ$3+$FJ$4),H38="x"),OR(EV38,EW38)),"Yes!",""),""))),"x")</f>
        <v/>
      </c>
      <c r="FD38" s="51" t="str">
        <f>IF(ISBLANK(F38),IF(FC38="x",IF(AND(((ES38+(ET38-$FI$5))&gt;=$FH$5),(ET38&gt;=$FI$5),OR(EU38&gt;=$FJ$5,H38="x"),EW38),"Yes!",""),IF(AND(FC38="Yes!",FB38="x"),IF(AND(((ES38+(ET38-('Removed Members'!$JL27+$FI37)))&gt;=$FH$5+$FH$4),(ET38&gt;=$FI$5+$FI$4),OR(EU38&gt;=($FJ$5+$FJ$4),H38="x"),EV38,EW38),"Yes!",""),IF(AND(FC38="Yes!",FB38="Yes!"),IF(AND((ES38+(ET38-($FI$5+$FI$4+$FI$3))&gt;=$FH$5+$FH$4+$FH$3),(ET38&gt;=$FI$5+$FI$4+$FI$3),OR(EU38&gt;=($FJ$5+$FJ$4+$FJ$3),H38="x"),EV38,EW38),"Yes!",""),""))),"x")</f>
        <v/>
      </c>
      <c r="FE38" s="52" t="str">
        <f t="shared" ref="FE38:FE69" si="27">IF(ISBLANK(G38),IF(FD38="x",IF(AND((ES38+(ET38-$FI$6)&gt;=$FH$6),(ET38&gt;=$FI$6),OR(EU38&gt;=$FJ$6,H38="x"),EX38),"Yes!",""),IF(AND(FD38="Yes!",FC38="x"),IF(AND((ES38+(ET38-($FH$6+$FH$5))&gt;=$FH$6+$FH$5),(ET38&gt;=$FI$6+$FI$5),OR(EU38&gt;=($FJ$6+$FJ$5),H38="x"),EW38,EX38),"Yes!",""),IF(AND(FD38="Yes!",FC38="Yes!"),IF(AND((ES38+(ET38-($FH$6+$FH$5+$FH$4))&gt;=$FH$6+$FH$5+$FH$4),(ET38&gt;=$FI$6+$FI$5+$FI$4),OR(EU38&gt;=($FJ$6+$FJ$5+$FJ$4),H38="x"),EW38,EX38),"Yes!",""),""))),"x")</f>
        <v/>
      </c>
    </row>
    <row r="39" spans="1:161" ht="15.5">
      <c r="A39" s="5" t="s">
        <v>101</v>
      </c>
      <c r="B39" s="35" t="s">
        <v>103</v>
      </c>
      <c r="C39" s="85" t="s">
        <v>43</v>
      </c>
      <c r="D39" s="85" t="s">
        <v>43</v>
      </c>
      <c r="E39" s="85"/>
      <c r="F39" s="85"/>
      <c r="G39" s="86"/>
      <c r="H39" s="108" t="s">
        <v>43</v>
      </c>
      <c r="I39" s="227"/>
      <c r="J39" s="108" t="s">
        <v>43</v>
      </c>
      <c r="K39" s="108" t="s">
        <v>43</v>
      </c>
      <c r="L39" s="227" t="s">
        <v>43</v>
      </c>
      <c r="M39" s="227" t="s">
        <v>43</v>
      </c>
      <c r="N39" s="227"/>
      <c r="O39" s="227" t="s">
        <v>43</v>
      </c>
      <c r="P39" s="227" t="s">
        <v>43</v>
      </c>
      <c r="Q39" s="227"/>
      <c r="R39" s="227"/>
      <c r="S39" s="227"/>
      <c r="T39" s="227" t="s">
        <v>43</v>
      </c>
      <c r="U39" s="227" t="s">
        <v>43</v>
      </c>
      <c r="V39" s="227" t="s">
        <v>43</v>
      </c>
      <c r="W39" s="227" t="s">
        <v>43</v>
      </c>
      <c r="X39" s="227"/>
      <c r="Y39" s="227"/>
      <c r="Z39" s="227"/>
      <c r="AA39" s="227"/>
      <c r="AB39" s="227"/>
      <c r="AC39" s="227"/>
      <c r="AD39" s="227"/>
      <c r="AE39" s="227" t="s">
        <v>43</v>
      </c>
      <c r="AF39" s="227" t="s">
        <v>43</v>
      </c>
      <c r="AG39" s="227"/>
      <c r="AH39" s="227"/>
      <c r="AI39" s="227" t="s">
        <v>43</v>
      </c>
      <c r="AJ39" s="227" t="s">
        <v>43</v>
      </c>
      <c r="AK39" s="227" t="s">
        <v>43</v>
      </c>
      <c r="AL39" s="227"/>
      <c r="AM39" s="227"/>
      <c r="AN39" s="227"/>
      <c r="AO39" s="227"/>
      <c r="AP39" s="109" t="s">
        <v>43</v>
      </c>
      <c r="AQ39" s="109"/>
      <c r="AR39" s="227"/>
      <c r="AS39" s="109"/>
      <c r="AT39" s="227"/>
      <c r="AU39" s="227"/>
      <c r="AV39" s="109"/>
      <c r="AW39" s="109"/>
      <c r="AX39" s="112" t="s">
        <v>43</v>
      </c>
      <c r="AY39" s="112" t="s">
        <v>43</v>
      </c>
      <c r="AZ39" s="109"/>
      <c r="BA39" s="109"/>
      <c r="BB39" s="109"/>
      <c r="BC39" s="109" t="s">
        <v>43</v>
      </c>
      <c r="BD39" s="109"/>
      <c r="BE39" s="109"/>
      <c r="BF39" s="109"/>
      <c r="BG39" s="109"/>
      <c r="BH39" s="109"/>
      <c r="BI39" s="109"/>
      <c r="BJ39" s="109"/>
      <c r="BK39" s="109" t="s">
        <v>43</v>
      </c>
      <c r="BL39" s="110"/>
      <c r="BM39" s="112"/>
      <c r="BN39" s="112"/>
      <c r="BO39" s="112"/>
      <c r="BP39" s="112"/>
      <c r="BQ39" s="109"/>
      <c r="BR39" s="109"/>
      <c r="BS39" s="113"/>
      <c r="BT39" s="113" t="s">
        <v>43</v>
      </c>
      <c r="BU39" s="109"/>
      <c r="BV39" s="112"/>
      <c r="BW39" s="112"/>
      <c r="BX39" s="109"/>
      <c r="BY39" s="112" t="s">
        <v>43</v>
      </c>
      <c r="BZ39" s="112"/>
      <c r="CA39" s="109"/>
      <c r="CB39" s="112"/>
      <c r="CC39" s="112" t="s">
        <v>43</v>
      </c>
      <c r="CD39" s="109"/>
      <c r="CE39" s="109"/>
      <c r="CF39" s="112"/>
      <c r="CG39" s="109"/>
      <c r="CH39" s="109" t="s">
        <v>43</v>
      </c>
      <c r="CI39" s="109"/>
      <c r="CJ39" s="109"/>
      <c r="CK39" s="109"/>
      <c r="CL39" s="112"/>
      <c r="CM39" s="112"/>
      <c r="CN39" s="109" t="s">
        <v>43</v>
      </c>
      <c r="CO39" s="112"/>
      <c r="CP39" s="109"/>
      <c r="CQ39" s="112" t="s">
        <v>43</v>
      </c>
      <c r="CR39" s="109"/>
      <c r="CS39" s="109" t="s">
        <v>43</v>
      </c>
      <c r="CT39" s="109"/>
      <c r="CU39" s="109"/>
      <c r="CV39" s="109"/>
      <c r="CW39" s="109"/>
      <c r="CX39" s="109"/>
      <c r="CY39" s="109" t="s">
        <v>43</v>
      </c>
      <c r="CZ39" s="109"/>
      <c r="DA39" s="109"/>
      <c r="DB39" s="109"/>
      <c r="DC39" s="109"/>
      <c r="DD39" s="112"/>
      <c r="DE39" s="109"/>
      <c r="DF39" s="112"/>
      <c r="DG39" s="109" t="s">
        <v>43</v>
      </c>
      <c r="DH39" s="109" t="s">
        <v>43</v>
      </c>
      <c r="DI39" s="109"/>
      <c r="DJ39" s="109"/>
      <c r="DK39" s="109"/>
      <c r="DL39" s="109"/>
      <c r="DM39" s="109"/>
      <c r="DN39" s="112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47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12"/>
      <c r="EN39" s="109"/>
      <c r="EO39" s="109"/>
      <c r="EP39" s="109"/>
      <c r="EQ39" s="109"/>
      <c r="ER39" s="77">
        <f t="shared" si="17"/>
        <v>40</v>
      </c>
      <c r="ES39" s="13">
        <f t="shared" si="18"/>
        <v>8</v>
      </c>
      <c r="ET39" s="13">
        <f t="shared" si="19"/>
        <v>0</v>
      </c>
      <c r="EU39" s="13">
        <f t="shared" si="20"/>
        <v>5</v>
      </c>
      <c r="EV39" s="13">
        <f t="shared" si="21"/>
        <v>2</v>
      </c>
      <c r="EW39" s="13">
        <f t="shared" si="22"/>
        <v>0</v>
      </c>
      <c r="EX39" s="13">
        <f t="shared" si="23"/>
        <v>0</v>
      </c>
      <c r="EY39" s="21">
        <f t="shared" si="24"/>
        <v>1138</v>
      </c>
      <c r="FA39" s="139" t="str">
        <f t="shared" si="25"/>
        <v>x</v>
      </c>
      <c r="FB39" s="140" t="str">
        <f t="shared" si="16"/>
        <v>x</v>
      </c>
      <c r="FC39" s="51" t="str">
        <f t="shared" si="26"/>
        <v/>
      </c>
      <c r="FD39" s="51" t="str">
        <f>IF(ISBLANK(F39),IF(FC39="x",IF(AND(((ES39+(ET39-$FI$5))&gt;=$FH$5),(ET39&gt;=$FI$5),OR(EU39&gt;=$FJ$5,H39="x"),EW39),"Yes!",""),IF(AND(FC39="Yes!",FB39="x"),IF(AND(((ES39+(ET39-($FI37+#REF!)))&gt;=$FH$5+$FH$4),(ET39&gt;=$FI$5+$FI$4),OR(EU39&gt;=($FJ$5+$FJ$4),H39="x"),EV39,EW39),"Yes!",""),IF(AND(FC39="Yes!",FB39="Yes!"),IF(AND((ES39+(ET39-($FI$5+$FI$4+$FI$3))&gt;=$FH$5+$FH$4+$FH$3),(ET39&gt;=$FI$5+$FI$4+$FI$3),OR(EU39&gt;=($FJ$5+$FJ$4+$FJ$3),H39="x"),EV39,EW39),"Yes!",""),""))),"x")</f>
        <v/>
      </c>
      <c r="FE39" s="52" t="str">
        <f t="shared" si="27"/>
        <v/>
      </c>
    </row>
    <row r="40" spans="1:161" ht="15.5">
      <c r="A40" s="5" t="s">
        <v>101</v>
      </c>
      <c r="B40" s="35" t="s">
        <v>104</v>
      </c>
      <c r="C40" s="85"/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09"/>
      <c r="AX40" s="112"/>
      <c r="AY40" s="112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10"/>
      <c r="BM40" s="112"/>
      <c r="BN40" s="112"/>
      <c r="BO40" s="112"/>
      <c r="BP40" s="112"/>
      <c r="BQ40" s="109"/>
      <c r="BR40" s="109"/>
      <c r="BS40" s="113"/>
      <c r="BT40" s="113"/>
      <c r="BU40" s="109"/>
      <c r="BV40" s="112"/>
      <c r="BW40" s="112"/>
      <c r="BX40" s="109"/>
      <c r="BY40" s="112"/>
      <c r="BZ40" s="112"/>
      <c r="CA40" s="109"/>
      <c r="CB40" s="112"/>
      <c r="CC40" s="112"/>
      <c r="CD40" s="109"/>
      <c r="CE40" s="109"/>
      <c r="CF40" s="112"/>
      <c r="CG40" s="109"/>
      <c r="CH40" s="109"/>
      <c r="CI40" s="109"/>
      <c r="CJ40" s="109"/>
      <c r="CK40" s="109"/>
      <c r="CL40" s="112"/>
      <c r="CM40" s="112"/>
      <c r="CN40" s="109"/>
      <c r="CO40" s="112"/>
      <c r="CP40" s="109"/>
      <c r="CQ40" s="112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12"/>
      <c r="DE40" s="109"/>
      <c r="DF40" s="112"/>
      <c r="DG40" s="109"/>
      <c r="DH40" s="109"/>
      <c r="DI40" s="109"/>
      <c r="DJ40" s="109"/>
      <c r="DK40" s="109"/>
      <c r="DL40" s="109"/>
      <c r="DM40" s="109"/>
      <c r="DN40" s="112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47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12"/>
      <c r="EN40" s="109"/>
      <c r="EO40" s="109"/>
      <c r="EP40" s="109"/>
      <c r="EQ40" s="109"/>
      <c r="ER40" s="77">
        <f t="shared" si="17"/>
        <v>0</v>
      </c>
      <c r="ES40" s="13">
        <f t="shared" si="18"/>
        <v>0</v>
      </c>
      <c r="ET40" s="13">
        <f t="shared" si="19"/>
        <v>0</v>
      </c>
      <c r="EU40" s="13">
        <f t="shared" si="20"/>
        <v>0</v>
      </c>
      <c r="EV40" s="13">
        <f t="shared" si="21"/>
        <v>0</v>
      </c>
      <c r="EW40" s="13">
        <f t="shared" si="22"/>
        <v>0</v>
      </c>
      <c r="EX40" s="13">
        <f t="shared" si="23"/>
        <v>0</v>
      </c>
      <c r="EY40" s="21">
        <f t="shared" si="24"/>
        <v>0</v>
      </c>
      <c r="FA40" s="44" t="str">
        <f t="shared" si="25"/>
        <v/>
      </c>
      <c r="FB40" s="51" t="str">
        <f t="shared" si="16"/>
        <v/>
      </c>
      <c r="FC40" s="51" t="str">
        <f t="shared" si="26"/>
        <v/>
      </c>
      <c r="FD40" s="51" t="str">
        <f>IF(ISBLANK(F40),IF(FC40="x",IF(AND(((ES40+(ET40-$FI$5))&gt;=$FH$5),(ET40&gt;=$FI$5),OR(EU40&gt;=$FJ$5,H40="x"),EW40),"Yes!",""),IF(AND(FC40="Yes!",FB40="x"),IF(AND(((ES40+(ET40-(#REF!+$FI38)))&gt;=$FH$5+$FH$4),(ET40&gt;=$FI$5+$FI$4),OR(EU40&gt;=($FJ$5+$FJ$4),H40="x"),EV40,EW40),"Yes!",""),IF(AND(FC40="Yes!",FB40="Yes!"),IF(AND((ES40+(ET40-($FI$5+$FI$4+$FI$3))&gt;=$FH$5+$FH$4+$FH$3),(ET40&gt;=$FI$5+$FI$4+$FI$3),OR(EU40&gt;=($FJ$5+$FJ$4+$FJ$3),H40="x"),EV40,EW40),"Yes!",""),""))),"x")</f>
        <v/>
      </c>
      <c r="FE40" s="52" t="str">
        <f t="shared" si="27"/>
        <v/>
      </c>
    </row>
    <row r="41" spans="1:161" ht="15.5">
      <c r="A41" s="5" t="s">
        <v>105</v>
      </c>
      <c r="B41" s="35" t="s">
        <v>106</v>
      </c>
      <c r="C41" s="85"/>
      <c r="D41" s="85"/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 t="s">
        <v>43</v>
      </c>
      <c r="AQ41" s="109"/>
      <c r="AR41" s="227"/>
      <c r="AS41" s="109"/>
      <c r="AT41" s="227"/>
      <c r="AU41" s="227"/>
      <c r="AV41" s="109"/>
      <c r="AW41" s="109"/>
      <c r="AX41" s="112"/>
      <c r="AY41" s="112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10"/>
      <c r="BM41" s="112"/>
      <c r="BN41" s="112"/>
      <c r="BO41" s="112"/>
      <c r="BP41" s="112"/>
      <c r="BQ41" s="109" t="s">
        <v>43</v>
      </c>
      <c r="BR41" s="109"/>
      <c r="BS41" s="113"/>
      <c r="BT41" s="113"/>
      <c r="BU41" s="109"/>
      <c r="BV41" s="112"/>
      <c r="BW41" s="112"/>
      <c r="BX41" s="109"/>
      <c r="BY41" s="112"/>
      <c r="BZ41" s="112"/>
      <c r="CA41" s="109"/>
      <c r="CB41" s="112"/>
      <c r="CC41" s="112"/>
      <c r="CD41" s="109"/>
      <c r="CE41" s="109"/>
      <c r="CF41" s="112"/>
      <c r="CG41" s="109"/>
      <c r="CH41" s="109"/>
      <c r="CI41" s="109"/>
      <c r="CJ41" s="109"/>
      <c r="CK41" s="109"/>
      <c r="CL41" s="112"/>
      <c r="CM41" s="112"/>
      <c r="CN41" s="109"/>
      <c r="CO41" s="112" t="s">
        <v>43</v>
      </c>
      <c r="CP41" s="109"/>
      <c r="CQ41" s="112" t="s">
        <v>43</v>
      </c>
      <c r="CR41" s="109"/>
      <c r="CS41" s="109"/>
      <c r="CT41" s="109"/>
      <c r="CU41" s="109"/>
      <c r="CV41" s="109"/>
      <c r="CW41" s="109"/>
      <c r="CX41" s="109"/>
      <c r="CY41" s="109" t="s">
        <v>43</v>
      </c>
      <c r="CZ41" s="109"/>
      <c r="DA41" s="109"/>
      <c r="DB41" s="109"/>
      <c r="DC41" s="109"/>
      <c r="DD41" s="112" t="s">
        <v>43</v>
      </c>
      <c r="DE41" s="109"/>
      <c r="DF41" s="112"/>
      <c r="DG41" s="109"/>
      <c r="DH41" s="109"/>
      <c r="DI41" s="109"/>
      <c r="DJ41" s="109"/>
      <c r="DK41" s="109"/>
      <c r="DL41" s="109"/>
      <c r="DM41" s="109"/>
      <c r="DN41" s="112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47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12"/>
      <c r="EN41" s="109"/>
      <c r="EO41" s="109"/>
      <c r="EP41" s="109"/>
      <c r="EQ41" s="109"/>
      <c r="ER41" s="77">
        <f t="shared" si="17"/>
        <v>11</v>
      </c>
      <c r="ES41" s="13">
        <f t="shared" si="18"/>
        <v>3</v>
      </c>
      <c r="ET41" s="13">
        <f t="shared" si="19"/>
        <v>1</v>
      </c>
      <c r="EU41" s="13">
        <f t="shared" si="20"/>
        <v>1</v>
      </c>
      <c r="EV41" s="13">
        <f t="shared" si="21"/>
        <v>0</v>
      </c>
      <c r="EW41" s="13">
        <f t="shared" si="22"/>
        <v>0</v>
      </c>
      <c r="EX41" s="13">
        <f t="shared" si="23"/>
        <v>0</v>
      </c>
      <c r="EY41" s="21">
        <f t="shared" si="24"/>
        <v>974</v>
      </c>
      <c r="FA41" s="44" t="str">
        <f t="shared" si="25"/>
        <v/>
      </c>
      <c r="FB41" s="51" t="str">
        <f t="shared" si="16"/>
        <v/>
      </c>
      <c r="FC41" s="51" t="str">
        <f t="shared" si="26"/>
        <v/>
      </c>
      <c r="FD41" s="51" t="str">
        <f>IF(ISBLANK(F41),IF(FC41="x",IF(AND(((ES41+(ET41-$FI$5))&gt;=$FH$5),(ET41&gt;=$FI$5),OR(EU41&gt;=$FJ$5,H41="x"),EW41),"Yes!",""),IF(AND(FC41="Yes!",FB41="x"),IF(AND(((ES41+(ET41-(#REF!+$FI39)))&gt;=$FH$5+$FH$4),(ET41&gt;=$FI$5+$FI$4),OR(EU41&gt;=($FJ$5+$FJ$4),H41="x"),EV41,EW41),"Yes!",""),IF(AND(FC41="Yes!",FB41="Yes!"),IF(AND((ES41+(ET41-($FI$5+$FI$4+$FI$3))&gt;=$FH$5+$FH$4+$FH$3),(ET41&gt;=$FI$5+$FI$4+$FI$3),OR(EU41&gt;=($FJ$5+$FJ$4+$FJ$3),H41="x"),EV41,EW41),"Yes!",""),""))),"x")</f>
        <v/>
      </c>
      <c r="FE41" s="52" t="str">
        <f t="shared" si="27"/>
        <v/>
      </c>
    </row>
    <row r="42" spans="1:161" ht="15.5">
      <c r="A42" s="5" t="s">
        <v>107</v>
      </c>
      <c r="B42" s="35" t="s">
        <v>108</v>
      </c>
      <c r="C42" s="85" t="s">
        <v>43</v>
      </c>
      <c r="D42" s="85"/>
      <c r="E42" s="85"/>
      <c r="F42" s="85"/>
      <c r="G42" s="86"/>
      <c r="H42" s="108"/>
      <c r="I42" s="227"/>
      <c r="J42" s="108"/>
      <c r="K42" s="108"/>
      <c r="L42" s="227" t="s">
        <v>43</v>
      </c>
      <c r="M42" s="227" t="s">
        <v>43</v>
      </c>
      <c r="N42" s="227"/>
      <c r="O42" s="227"/>
      <c r="P42" s="227"/>
      <c r="Q42" s="227"/>
      <c r="R42" s="227"/>
      <c r="S42" s="227"/>
      <c r="T42" s="227"/>
      <c r="U42" s="227" t="s">
        <v>43</v>
      </c>
      <c r="V42" s="227" t="s">
        <v>43</v>
      </c>
      <c r="W42" s="227"/>
      <c r="X42" s="227"/>
      <c r="Y42" s="227"/>
      <c r="Z42" s="227"/>
      <c r="AA42" s="227" t="s">
        <v>43</v>
      </c>
      <c r="AB42" s="227"/>
      <c r="AC42" s="227"/>
      <c r="AD42" s="227"/>
      <c r="AE42" s="227" t="s">
        <v>43</v>
      </c>
      <c r="AF42" s="227"/>
      <c r="AG42" s="227"/>
      <c r="AH42" s="227"/>
      <c r="AI42" s="227"/>
      <c r="AJ42" s="227" t="s">
        <v>43</v>
      </c>
      <c r="AK42" s="227"/>
      <c r="AL42" s="227"/>
      <c r="AM42" s="227"/>
      <c r="AN42" s="227"/>
      <c r="AO42" s="227" t="s">
        <v>43</v>
      </c>
      <c r="AP42" s="109"/>
      <c r="AQ42" s="109"/>
      <c r="AR42" s="227"/>
      <c r="AS42" s="109"/>
      <c r="AT42" s="227"/>
      <c r="AU42" s="227"/>
      <c r="AV42" s="109"/>
      <c r="AW42" s="109"/>
      <c r="AX42" s="112"/>
      <c r="AY42" s="112"/>
      <c r="AZ42" s="109"/>
      <c r="BA42" s="109"/>
      <c r="BB42" s="109"/>
      <c r="BC42" s="109"/>
      <c r="BD42" s="109"/>
      <c r="BE42" s="109" t="s">
        <v>43</v>
      </c>
      <c r="BF42" s="109"/>
      <c r="BG42" s="109"/>
      <c r="BH42" s="109"/>
      <c r="BI42" s="109"/>
      <c r="BJ42" s="109"/>
      <c r="BK42" s="109" t="s">
        <v>43</v>
      </c>
      <c r="BL42" s="110"/>
      <c r="BM42" s="112"/>
      <c r="BN42" s="112"/>
      <c r="BO42" s="112"/>
      <c r="BP42" s="112"/>
      <c r="BQ42" s="109"/>
      <c r="BR42" s="109"/>
      <c r="BS42" s="113"/>
      <c r="BT42" s="113" t="s">
        <v>43</v>
      </c>
      <c r="BU42" s="109"/>
      <c r="BV42" s="112"/>
      <c r="BW42" s="112"/>
      <c r="BX42" s="109"/>
      <c r="BY42" s="112" t="s">
        <v>43</v>
      </c>
      <c r="BZ42" s="112"/>
      <c r="CA42" s="109"/>
      <c r="CB42" s="112"/>
      <c r="CC42" s="112"/>
      <c r="CD42" s="109"/>
      <c r="CE42" s="109"/>
      <c r="CF42" s="112"/>
      <c r="CG42" s="109"/>
      <c r="CH42" s="109" t="s">
        <v>43</v>
      </c>
      <c r="CI42" s="109"/>
      <c r="CJ42" s="109"/>
      <c r="CK42" s="109"/>
      <c r="CL42" s="112"/>
      <c r="CM42" s="112"/>
      <c r="CN42" s="109"/>
      <c r="CO42" s="112"/>
      <c r="CP42" s="109"/>
      <c r="CQ42" s="112"/>
      <c r="CR42" s="109"/>
      <c r="CS42" s="109" t="s">
        <v>43</v>
      </c>
      <c r="CT42" s="109"/>
      <c r="CU42" s="109"/>
      <c r="CV42" s="109"/>
      <c r="CW42" s="109"/>
      <c r="CX42" s="109"/>
      <c r="CY42" s="109" t="s">
        <v>43</v>
      </c>
      <c r="CZ42" s="109"/>
      <c r="DA42" s="109"/>
      <c r="DB42" s="109"/>
      <c r="DC42" s="109"/>
      <c r="DD42" s="112"/>
      <c r="DE42" s="109"/>
      <c r="DF42" s="112"/>
      <c r="DG42" s="109" t="s">
        <v>43</v>
      </c>
      <c r="DH42" s="109" t="s">
        <v>43</v>
      </c>
      <c r="DI42" s="109"/>
      <c r="DJ42" s="109"/>
      <c r="DK42" s="109"/>
      <c r="DL42" s="109" t="s">
        <v>43</v>
      </c>
      <c r="DM42" s="109"/>
      <c r="DN42" s="112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47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12"/>
      <c r="EN42" s="109"/>
      <c r="EO42" s="109"/>
      <c r="EP42" s="109"/>
      <c r="EQ42" s="109"/>
      <c r="ER42" s="77">
        <f t="shared" si="17"/>
        <v>25</v>
      </c>
      <c r="ES42" s="13">
        <f t="shared" si="18"/>
        <v>4</v>
      </c>
      <c r="ET42" s="13">
        <f t="shared" si="19"/>
        <v>0</v>
      </c>
      <c r="EU42" s="13">
        <f t="shared" si="20"/>
        <v>1</v>
      </c>
      <c r="EV42" s="13">
        <f t="shared" si="21"/>
        <v>0</v>
      </c>
      <c r="EW42" s="13">
        <f t="shared" si="22"/>
        <v>0</v>
      </c>
      <c r="EX42" s="13">
        <f t="shared" si="23"/>
        <v>0</v>
      </c>
      <c r="EY42" s="21">
        <f t="shared" si="24"/>
        <v>515</v>
      </c>
      <c r="FA42" s="139" t="str">
        <f t="shared" si="25"/>
        <v>x</v>
      </c>
      <c r="FB42" s="51" t="str">
        <f t="shared" si="16"/>
        <v/>
      </c>
      <c r="FC42" s="51" t="str">
        <f t="shared" si="26"/>
        <v/>
      </c>
      <c r="FD42" s="51" t="str">
        <f>IF(ISBLANK(F42),IF(FC42="x",IF(AND(((ES42+(ET42-$FI$5))&gt;=$FH$5),(ET42&gt;=$FI$5),OR(EU42&gt;=$FJ$5,H42="x"),EW42),"Yes!",""),IF(AND(FC42="Yes!",FB42="x"),IF(AND(((ES42+(ET42-($FI40+#REF!)))&gt;=$FH$5+$FH$4),(ET42&gt;=$FI$5+$FI$4),OR(EU42&gt;=($FJ$5+$FJ$4),H42="x"),EV42,EW42),"Yes!",""),IF(AND(FC42="Yes!",FB42="Yes!"),IF(AND((ES42+(ET42-($FI$5+$FI$4+$FI$3))&gt;=$FH$5+$FH$4+$FH$3),(ET42&gt;=$FI$5+$FI$4+$FI$3),OR(EU42&gt;=($FJ$5+$FJ$4+$FJ$3),H42="x"),EV42,EW42),"Yes!",""),""))),"x")</f>
        <v/>
      </c>
      <c r="FE42" s="52" t="str">
        <f t="shared" si="27"/>
        <v/>
      </c>
    </row>
    <row r="43" spans="1:161" ht="15.5">
      <c r="A43" s="5" t="s">
        <v>107</v>
      </c>
      <c r="B43" s="35" t="s">
        <v>109</v>
      </c>
      <c r="C43" s="85" t="s">
        <v>43</v>
      </c>
      <c r="D43" s="85" t="s">
        <v>43</v>
      </c>
      <c r="E43" s="85" t="s">
        <v>43</v>
      </c>
      <c r="F43" s="85"/>
      <c r="G43" s="86"/>
      <c r="H43" s="108" t="s">
        <v>43</v>
      </c>
      <c r="I43" s="227" t="s">
        <v>43</v>
      </c>
      <c r="J43" s="108" t="s">
        <v>43</v>
      </c>
      <c r="K43" s="108" t="s">
        <v>43</v>
      </c>
      <c r="L43" s="227" t="s">
        <v>43</v>
      </c>
      <c r="M43" s="227" t="s">
        <v>43</v>
      </c>
      <c r="N43" s="227"/>
      <c r="O43" s="227" t="s">
        <v>43</v>
      </c>
      <c r="P43" s="227" t="s">
        <v>43</v>
      </c>
      <c r="Q43" s="227"/>
      <c r="R43" s="227" t="s">
        <v>43</v>
      </c>
      <c r="S43" s="227" t="s">
        <v>43</v>
      </c>
      <c r="T43" s="227" t="s">
        <v>43</v>
      </c>
      <c r="U43" s="227" t="s">
        <v>43</v>
      </c>
      <c r="V43" s="227" t="s">
        <v>43</v>
      </c>
      <c r="W43" s="227" t="s">
        <v>43</v>
      </c>
      <c r="X43" s="227" t="s">
        <v>43</v>
      </c>
      <c r="Y43" s="227"/>
      <c r="Z43" s="227"/>
      <c r="AA43" s="227" t="s">
        <v>43</v>
      </c>
      <c r="AB43" s="227"/>
      <c r="AC43" s="227"/>
      <c r="AD43" s="227"/>
      <c r="AE43" s="227" t="s">
        <v>43</v>
      </c>
      <c r="AF43" s="227" t="s">
        <v>43</v>
      </c>
      <c r="AG43" s="227"/>
      <c r="AH43" s="227"/>
      <c r="AI43" s="227" t="s">
        <v>43</v>
      </c>
      <c r="AJ43" s="227" t="s">
        <v>43</v>
      </c>
      <c r="AK43" s="227" t="s">
        <v>43</v>
      </c>
      <c r="AL43" s="227"/>
      <c r="AM43" s="227"/>
      <c r="AN43" s="227" t="s">
        <v>43</v>
      </c>
      <c r="AO43" s="227" t="s">
        <v>43</v>
      </c>
      <c r="AP43" s="109"/>
      <c r="AQ43" s="109"/>
      <c r="AR43" s="227"/>
      <c r="AS43" s="109"/>
      <c r="AT43" s="227"/>
      <c r="AU43" s="227"/>
      <c r="AV43" s="109"/>
      <c r="AW43" s="109"/>
      <c r="AX43" s="112"/>
      <c r="AY43" s="112" t="s">
        <v>43</v>
      </c>
      <c r="AZ43" s="109"/>
      <c r="BA43" s="109"/>
      <c r="BB43" s="109"/>
      <c r="BC43" s="109"/>
      <c r="BD43" s="109"/>
      <c r="BE43" s="109" t="s">
        <v>43</v>
      </c>
      <c r="BF43" s="109"/>
      <c r="BG43" s="109"/>
      <c r="BH43" s="109"/>
      <c r="BI43" s="109"/>
      <c r="BJ43" s="109"/>
      <c r="BK43" s="109" t="s">
        <v>43</v>
      </c>
      <c r="BL43" s="110"/>
      <c r="BM43" s="112"/>
      <c r="BN43" s="112"/>
      <c r="BO43" s="112"/>
      <c r="BP43" s="112"/>
      <c r="BQ43" s="109"/>
      <c r="BR43" s="109"/>
      <c r="BS43" s="113"/>
      <c r="BT43" s="113" t="s">
        <v>43</v>
      </c>
      <c r="BU43" s="109"/>
      <c r="BV43" s="112"/>
      <c r="BW43" s="112"/>
      <c r="BX43" s="109"/>
      <c r="BY43" s="112" t="s">
        <v>43</v>
      </c>
      <c r="BZ43" s="112"/>
      <c r="CA43" s="109"/>
      <c r="CB43" s="112"/>
      <c r="CC43" s="112" t="s">
        <v>43</v>
      </c>
      <c r="CD43" s="109" t="s">
        <v>43</v>
      </c>
      <c r="CE43" s="109"/>
      <c r="CF43" s="112"/>
      <c r="CG43" s="109"/>
      <c r="CH43" s="109" t="s">
        <v>43</v>
      </c>
      <c r="CI43" s="109"/>
      <c r="CJ43" s="109"/>
      <c r="CK43" s="109"/>
      <c r="CL43" s="112"/>
      <c r="CM43" s="112"/>
      <c r="CN43" s="109" t="s">
        <v>43</v>
      </c>
      <c r="CO43" s="112" t="s">
        <v>43</v>
      </c>
      <c r="CP43" s="109" t="s">
        <v>43</v>
      </c>
      <c r="CQ43" s="112" t="s">
        <v>43</v>
      </c>
      <c r="CR43" s="109" t="s">
        <v>43</v>
      </c>
      <c r="CS43" s="109" t="s">
        <v>43</v>
      </c>
      <c r="CT43" s="109"/>
      <c r="CU43" s="109"/>
      <c r="CV43" s="109"/>
      <c r="CW43" s="109"/>
      <c r="CX43" s="109"/>
      <c r="CY43" s="109" t="s">
        <v>43</v>
      </c>
      <c r="CZ43" s="109"/>
      <c r="DA43" s="109"/>
      <c r="DB43" s="109"/>
      <c r="DC43" s="109"/>
      <c r="DD43" s="112"/>
      <c r="DE43" s="109"/>
      <c r="DF43" s="112"/>
      <c r="DG43" s="109" t="s">
        <v>43</v>
      </c>
      <c r="DH43" s="109" t="s">
        <v>43</v>
      </c>
      <c r="DI43" s="109"/>
      <c r="DJ43" s="109"/>
      <c r="DK43" s="109"/>
      <c r="DL43" s="109" t="s">
        <v>43</v>
      </c>
      <c r="DM43" s="109"/>
      <c r="DN43" s="112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47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12"/>
      <c r="EN43" s="109"/>
      <c r="EO43" s="109"/>
      <c r="EP43" s="109"/>
      <c r="EQ43" s="109"/>
      <c r="ER43" s="77">
        <f t="shared" si="17"/>
        <v>52</v>
      </c>
      <c r="ES43" s="13">
        <f t="shared" si="18"/>
        <v>10</v>
      </c>
      <c r="ET43" s="13">
        <f t="shared" si="19"/>
        <v>0</v>
      </c>
      <c r="EU43" s="13">
        <f t="shared" si="20"/>
        <v>10</v>
      </c>
      <c r="EV43" s="13">
        <f t="shared" si="21"/>
        <v>2</v>
      </c>
      <c r="EW43" s="13">
        <f t="shared" si="22"/>
        <v>1</v>
      </c>
      <c r="EX43" s="13">
        <f t="shared" si="23"/>
        <v>0</v>
      </c>
      <c r="EY43" s="21">
        <f t="shared" si="24"/>
        <v>1358</v>
      </c>
      <c r="FA43" s="139" t="str">
        <f t="shared" si="25"/>
        <v>x</v>
      </c>
      <c r="FB43" s="140" t="str">
        <f t="shared" si="16"/>
        <v>x</v>
      </c>
      <c r="FC43" s="140" t="str">
        <f t="shared" si="26"/>
        <v>x</v>
      </c>
      <c r="FD43" s="51" t="str">
        <f>IF(ISBLANK(F43),IF(FC43="x",IF(AND(((ES43+(ET43-$FI$5))&gt;=$FH$5),(ET43&gt;=$FI$5),OR(EU43&gt;=$FJ$5,H43="x"),EW43),"Yes!",""),IF(AND(FC43="Yes!",FB43="x"),IF(AND(((ES43+(ET43-(#REF!+#REF!)))&gt;=$FH$5+$FH$4),(ET43&gt;=$FI$5+$FI$4),OR(EU43&gt;=($FJ$5+$FJ$4),H43="x"),EV43,EW43),"Yes!",""),IF(AND(FC43="Yes!",FB43="Yes!"),IF(AND((ES43+(ET43-($FI$5+$FI$4+$FI$3))&gt;=$FH$5+$FH$4+$FH$3),(ET43&gt;=$FI$5+$FI$4+$FI$3),OR(EU43&gt;=($FJ$5+$FJ$4+$FJ$3),H43="x"),EV43,EW43),"Yes!",""),""))),"x")</f>
        <v/>
      </c>
      <c r="FE43" s="52" t="str">
        <f t="shared" si="27"/>
        <v/>
      </c>
    </row>
    <row r="44" spans="1:161" ht="15.5">
      <c r="A44" s="5" t="s">
        <v>111</v>
      </c>
      <c r="B44" s="35" t="s">
        <v>49</v>
      </c>
      <c r="C44" s="85" t="s">
        <v>43</v>
      </c>
      <c r="D44" s="85"/>
      <c r="E44" s="85"/>
      <c r="F44" s="85"/>
      <c r="G44" s="86"/>
      <c r="H44" s="108"/>
      <c r="I44" s="227"/>
      <c r="J44" s="108"/>
      <c r="K44" s="108"/>
      <c r="L44" s="227"/>
      <c r="M44" s="227" t="s">
        <v>43</v>
      </c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 t="s">
        <v>43</v>
      </c>
      <c r="AB44" s="227"/>
      <c r="AC44" s="227"/>
      <c r="AD44" s="227"/>
      <c r="AE44" s="227"/>
      <c r="AF44" s="227"/>
      <c r="AG44" s="227" t="s">
        <v>43</v>
      </c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 t="s">
        <v>43</v>
      </c>
      <c r="AU44" s="227"/>
      <c r="AV44" s="109"/>
      <c r="AW44" s="109"/>
      <c r="AX44" s="112" t="s">
        <v>43</v>
      </c>
      <c r="AY44" s="112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10"/>
      <c r="BM44" s="112"/>
      <c r="BN44" s="112"/>
      <c r="BO44" s="112"/>
      <c r="BP44" s="112"/>
      <c r="BQ44" s="109"/>
      <c r="BR44" s="109"/>
      <c r="BS44" s="113"/>
      <c r="BT44" s="113"/>
      <c r="BU44" s="109"/>
      <c r="BV44" s="112"/>
      <c r="BW44" s="112"/>
      <c r="BX44" s="109"/>
      <c r="BY44" s="112"/>
      <c r="BZ44" s="112"/>
      <c r="CA44" s="109"/>
      <c r="CB44" s="112"/>
      <c r="CC44" s="112"/>
      <c r="CD44" s="109"/>
      <c r="CE44" s="109"/>
      <c r="CF44" s="112"/>
      <c r="CG44" s="109"/>
      <c r="CH44" s="109"/>
      <c r="CI44" s="109"/>
      <c r="CJ44" s="109"/>
      <c r="CK44" s="109"/>
      <c r="CL44" s="112"/>
      <c r="CM44" s="112"/>
      <c r="CN44" s="109" t="s">
        <v>43</v>
      </c>
      <c r="CO44" s="112"/>
      <c r="CP44" s="109"/>
      <c r="CQ44" s="112" t="s">
        <v>43</v>
      </c>
      <c r="CR44" s="109"/>
      <c r="CS44" s="109"/>
      <c r="CT44" s="109"/>
      <c r="CU44" s="109"/>
      <c r="CV44" s="109"/>
      <c r="CW44" s="109"/>
      <c r="CX44" s="109" t="s">
        <v>43</v>
      </c>
      <c r="CY44" s="109" t="s">
        <v>43</v>
      </c>
      <c r="CZ44" s="109"/>
      <c r="DA44" s="109"/>
      <c r="DB44" s="109"/>
      <c r="DC44" s="109" t="s">
        <v>43</v>
      </c>
      <c r="DD44" s="112"/>
      <c r="DE44" s="109"/>
      <c r="DF44" s="112"/>
      <c r="DG44" s="109" t="s">
        <v>43</v>
      </c>
      <c r="DH44" s="109" t="s">
        <v>43</v>
      </c>
      <c r="DI44" s="109"/>
      <c r="DJ44" s="109"/>
      <c r="DK44" s="109"/>
      <c r="DL44" s="109" t="s">
        <v>43</v>
      </c>
      <c r="DM44" s="109"/>
      <c r="DN44" s="112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47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12"/>
      <c r="EN44" s="109"/>
      <c r="EO44" s="109"/>
      <c r="EP44" s="109"/>
      <c r="EQ44" s="109"/>
      <c r="ER44" s="77">
        <f t="shared" si="17"/>
        <v>15</v>
      </c>
      <c r="ES44" s="13">
        <f t="shared" si="18"/>
        <v>3</v>
      </c>
      <c r="ET44" s="13">
        <f t="shared" si="19"/>
        <v>0</v>
      </c>
      <c r="EU44" s="13">
        <f t="shared" si="20"/>
        <v>1</v>
      </c>
      <c r="EV44" s="13">
        <f t="shared" si="21"/>
        <v>0</v>
      </c>
      <c r="EW44" s="13">
        <f t="shared" si="22"/>
        <v>0</v>
      </c>
      <c r="EX44" s="13">
        <f t="shared" si="23"/>
        <v>0</v>
      </c>
      <c r="EY44" s="21">
        <f t="shared" si="24"/>
        <v>464</v>
      </c>
      <c r="FA44" s="139" t="str">
        <f t="shared" si="25"/>
        <v>x</v>
      </c>
      <c r="FB44" s="51" t="str">
        <f t="shared" si="16"/>
        <v/>
      </c>
      <c r="FC44" s="51" t="str">
        <f t="shared" si="26"/>
        <v/>
      </c>
      <c r="FD44" s="51" t="str">
        <f>IF(ISBLANK(F44),IF(FC44="x",IF(AND(((ES44+(ET44-$FI$5))&gt;=$FH$5),(ET44&gt;=$FI$5),OR(EU44&gt;=$FJ$5,H44="x"),EW44),"Yes!",""),IF(AND(FC44="Yes!",FB44="x"),IF(AND(((ES44+(ET44-($FI43+#REF!)))&gt;=$FH$5+$FH$4),(ET44&gt;=$FI$5+$FI$4),OR(EU44&gt;=($FJ$5+$FJ$4),H44="x"),EV44,EW44),"Yes!",""),IF(AND(FC44="Yes!",FB44="Yes!"),IF(AND((ES44+(ET44-($FI$5+$FI$4+$FI$3))&gt;=$FH$5+$FH$4+$FH$3),(ET44&gt;=$FI$5+$FI$4+$FI$3),OR(EU44&gt;=($FJ$5+$FJ$4+$FJ$3),H44="x"),EV44,EW44),"Yes!",""),""))),"x")</f>
        <v/>
      </c>
      <c r="FE44" s="52" t="str">
        <f t="shared" si="27"/>
        <v/>
      </c>
    </row>
    <row r="45" spans="1:161" ht="15.5">
      <c r="A45" s="5" t="s">
        <v>112</v>
      </c>
      <c r="B45" s="35" t="s">
        <v>113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 t="s">
        <v>43</v>
      </c>
      <c r="U45" s="227" t="s">
        <v>43</v>
      </c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 t="s">
        <v>43</v>
      </c>
      <c r="AH45" s="227"/>
      <c r="AI45" s="227"/>
      <c r="AJ45" s="227" t="s">
        <v>43</v>
      </c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09"/>
      <c r="AX45" s="112"/>
      <c r="AY45" s="112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10"/>
      <c r="BM45" s="112"/>
      <c r="BN45" s="112"/>
      <c r="BO45" s="112"/>
      <c r="BP45" s="112"/>
      <c r="BQ45" s="109"/>
      <c r="BR45" s="109"/>
      <c r="BS45" s="113"/>
      <c r="BT45" s="113"/>
      <c r="BU45" s="109"/>
      <c r="BV45" s="112"/>
      <c r="BW45" s="112"/>
      <c r="BX45" s="109"/>
      <c r="BY45" s="112"/>
      <c r="BZ45" s="112"/>
      <c r="CA45" s="109"/>
      <c r="CB45" s="112"/>
      <c r="CC45" s="112"/>
      <c r="CD45" s="109"/>
      <c r="CE45" s="109"/>
      <c r="CF45" s="112"/>
      <c r="CG45" s="109"/>
      <c r="CH45" s="109"/>
      <c r="CI45" s="109"/>
      <c r="CJ45" s="109"/>
      <c r="CK45" s="109"/>
      <c r="CL45" s="112"/>
      <c r="CM45" s="112"/>
      <c r="CN45" s="109"/>
      <c r="CO45" s="112"/>
      <c r="CP45" s="109"/>
      <c r="CQ45" s="112"/>
      <c r="CR45" s="109"/>
      <c r="CS45" s="109"/>
      <c r="CT45" s="109"/>
      <c r="CU45" s="109"/>
      <c r="CV45" s="109"/>
      <c r="CW45" s="109"/>
      <c r="CX45" s="109"/>
      <c r="CY45" s="109" t="s">
        <v>43</v>
      </c>
      <c r="CZ45" s="109"/>
      <c r="DA45" s="109"/>
      <c r="DB45" s="109"/>
      <c r="DC45" s="109"/>
      <c r="DD45" s="112"/>
      <c r="DE45" s="109"/>
      <c r="DF45" s="112"/>
      <c r="DG45" s="109"/>
      <c r="DH45" s="109"/>
      <c r="DI45" s="109"/>
      <c r="DJ45" s="109"/>
      <c r="DK45" s="109"/>
      <c r="DL45" s="109" t="s">
        <v>43</v>
      </c>
      <c r="DM45" s="109"/>
      <c r="DN45" s="112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47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12"/>
      <c r="EN45" s="109"/>
      <c r="EO45" s="109"/>
      <c r="EP45" s="109"/>
      <c r="EQ45" s="109"/>
      <c r="ER45" s="77">
        <f t="shared" si="17"/>
        <v>7</v>
      </c>
      <c r="ES45" s="13">
        <f t="shared" si="18"/>
        <v>2</v>
      </c>
      <c r="ET45" s="13">
        <f t="shared" si="19"/>
        <v>0</v>
      </c>
      <c r="EU45" s="13">
        <f t="shared" si="20"/>
        <v>0</v>
      </c>
      <c r="EV45" s="13">
        <f t="shared" si="21"/>
        <v>0</v>
      </c>
      <c r="EW45" s="13">
        <f t="shared" si="22"/>
        <v>0</v>
      </c>
      <c r="EX45" s="13">
        <f t="shared" si="23"/>
        <v>0</v>
      </c>
      <c r="EY45" s="21">
        <f t="shared" si="24"/>
        <v>231</v>
      </c>
      <c r="FA45" s="44" t="str">
        <f t="shared" si="25"/>
        <v/>
      </c>
      <c r="FB45" s="51" t="str">
        <f t="shared" si="16"/>
        <v/>
      </c>
      <c r="FC45" s="51" t="str">
        <f t="shared" si="26"/>
        <v/>
      </c>
      <c r="FD45" s="51" t="str">
        <f>IF(ISBLANK(F45),IF(FC45="x",IF(AND(((ES45+(ET45-$FI$5))&gt;=$FH$5),(ET45&gt;=$FI$5),OR(EU45&gt;=$FJ$5,H45="x"),EW45),"Yes!",""),IF(AND(FC45="Yes!",FB45="x"),IF(AND(((ES45+(ET45-(#REF!+#REF!)))&gt;=$FH$5+$FH$4),(ET45&gt;=$FI$5+$FI$4),OR(EU45&gt;=($FJ$5+$FJ$4),H45="x"),EV45,EW45),"Yes!",""),IF(AND(FC45="Yes!",FB45="Yes!"),IF(AND((ES45+(ET45-($FI$5+$FI$4+$FI$3))&gt;=$FH$5+$FH$4+$FH$3),(ET45&gt;=$FI$5+$FI$4+$FI$3),OR(EU45&gt;=($FJ$5+$FJ$4+$FJ$3),H45="x"),EV45,EW45),"Yes!",""),""))),"x")</f>
        <v/>
      </c>
      <c r="FE45" s="52" t="str">
        <f t="shared" si="27"/>
        <v/>
      </c>
    </row>
    <row r="46" spans="1:161" ht="15.5">
      <c r="A46" s="5" t="s">
        <v>112</v>
      </c>
      <c r="B46" s="35" t="s">
        <v>114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 t="s">
        <v>43</v>
      </c>
      <c r="U46" s="227" t="s">
        <v>43</v>
      </c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 t="s">
        <v>43</v>
      </c>
      <c r="AH46" s="227"/>
      <c r="AI46" s="227"/>
      <c r="AJ46" s="227" t="s">
        <v>43</v>
      </c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09"/>
      <c r="AX46" s="112" t="s">
        <v>43</v>
      </c>
      <c r="AY46" s="112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10"/>
      <c r="BM46" s="112"/>
      <c r="BN46" s="112"/>
      <c r="BO46" s="112"/>
      <c r="BP46" s="112"/>
      <c r="BQ46" s="109"/>
      <c r="BR46" s="109"/>
      <c r="BS46" s="113"/>
      <c r="BT46" s="113"/>
      <c r="BU46" s="109"/>
      <c r="BV46" s="112"/>
      <c r="BW46" s="112"/>
      <c r="BX46" s="109"/>
      <c r="BY46" s="112" t="s">
        <v>43</v>
      </c>
      <c r="BZ46" s="112"/>
      <c r="CA46" s="109"/>
      <c r="CB46" s="112" t="s">
        <v>43</v>
      </c>
      <c r="CC46" s="112"/>
      <c r="CD46" s="109"/>
      <c r="CE46" s="109"/>
      <c r="CF46" s="112"/>
      <c r="CG46" s="109"/>
      <c r="CH46" s="109"/>
      <c r="CI46" s="109"/>
      <c r="CJ46" s="109"/>
      <c r="CK46" s="109"/>
      <c r="CL46" s="112"/>
      <c r="CM46" s="112"/>
      <c r="CN46" s="109"/>
      <c r="CO46" s="112"/>
      <c r="CP46" s="109"/>
      <c r="CQ46" s="112"/>
      <c r="CR46" s="109"/>
      <c r="CS46" s="109"/>
      <c r="CT46" s="109"/>
      <c r="CU46" s="109"/>
      <c r="CV46" s="109"/>
      <c r="CW46" s="109"/>
      <c r="CX46" s="109"/>
      <c r="CY46" s="109" t="s">
        <v>43</v>
      </c>
      <c r="CZ46" s="109"/>
      <c r="DA46" s="109"/>
      <c r="DB46" s="109"/>
      <c r="DC46" s="109"/>
      <c r="DD46" s="112"/>
      <c r="DE46" s="109"/>
      <c r="DF46" s="112"/>
      <c r="DG46" s="109"/>
      <c r="DH46" s="109"/>
      <c r="DI46" s="109"/>
      <c r="DJ46" s="109"/>
      <c r="DK46" s="109"/>
      <c r="DL46" s="109" t="s">
        <v>43</v>
      </c>
      <c r="DM46" s="109"/>
      <c r="DN46" s="112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47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12"/>
      <c r="EN46" s="109"/>
      <c r="EO46" s="109"/>
      <c r="EP46" s="109"/>
      <c r="EQ46" s="109"/>
      <c r="ER46" s="77">
        <f t="shared" si="17"/>
        <v>10</v>
      </c>
      <c r="ES46" s="13">
        <f t="shared" si="18"/>
        <v>2</v>
      </c>
      <c r="ET46" s="13">
        <f t="shared" si="19"/>
        <v>0</v>
      </c>
      <c r="EU46" s="13">
        <f t="shared" si="20"/>
        <v>0</v>
      </c>
      <c r="EV46" s="13">
        <f t="shared" si="21"/>
        <v>0</v>
      </c>
      <c r="EW46" s="13">
        <f t="shared" si="22"/>
        <v>0</v>
      </c>
      <c r="EX46" s="13">
        <f t="shared" si="23"/>
        <v>0</v>
      </c>
      <c r="EY46" s="21">
        <f t="shared" si="24"/>
        <v>231</v>
      </c>
      <c r="FA46" s="44" t="str">
        <f t="shared" si="25"/>
        <v/>
      </c>
      <c r="FB46" s="51" t="str">
        <f t="shared" si="16"/>
        <v/>
      </c>
      <c r="FC46" s="51" t="str">
        <f t="shared" si="26"/>
        <v/>
      </c>
      <c r="FD46" s="51" t="str">
        <f>IF(ISBLANK(F46),IF(FC46="x",IF(AND(((ES46+(ET46-$FI$5))&gt;=$FH$5),(ET46&gt;=$FI$5),OR(EU46&gt;=$FJ$5,H46="x"),EW46),"Yes!",""),IF(AND(FC46="Yes!",FB46="x"),IF(AND(((ES46+(ET46-(#REF!+$FI44)))&gt;=$FH$5+$FH$4),(ET46&gt;=$FI$5+$FI$4),OR(EU46&gt;=($FJ$5+$FJ$4),H46="x"),EV46,EW46),"Yes!",""),IF(AND(FC46="Yes!",FB46="Yes!"),IF(AND((ES46+(ET46-($FI$5+$FI$4+$FI$3))&gt;=$FH$5+$FH$4+$FH$3),(ET46&gt;=$FI$5+$FI$4+$FI$3),OR(EU46&gt;=($FJ$5+$FJ$4+$FJ$3),H46="x"),EV46,EW46),"Yes!",""),""))),"x")</f>
        <v/>
      </c>
      <c r="FE46" s="52" t="str">
        <f t="shared" si="27"/>
        <v/>
      </c>
    </row>
    <row r="47" spans="1:161" ht="15.5">
      <c r="A47" s="5" t="s">
        <v>115</v>
      </c>
      <c r="B47" s="35" t="s">
        <v>116</v>
      </c>
      <c r="C47" s="85" t="s">
        <v>43</v>
      </c>
      <c r="D47" s="85" t="s">
        <v>43</v>
      </c>
      <c r="E47" s="85"/>
      <c r="F47" s="85"/>
      <c r="G47" s="86"/>
      <c r="H47" s="108"/>
      <c r="I47" s="227"/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 t="s">
        <v>43</v>
      </c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 t="s">
        <v>43</v>
      </c>
      <c r="AH47" s="227" t="s">
        <v>43</v>
      </c>
      <c r="AI47" s="227"/>
      <c r="AJ47" s="227" t="s">
        <v>43</v>
      </c>
      <c r="AK47" s="227"/>
      <c r="AL47" s="227"/>
      <c r="AM47" s="227"/>
      <c r="AN47" s="227" t="s">
        <v>43</v>
      </c>
      <c r="AO47" s="227"/>
      <c r="AP47" s="109"/>
      <c r="AQ47" s="109"/>
      <c r="AR47" s="227"/>
      <c r="AS47" s="109"/>
      <c r="AT47" s="227"/>
      <c r="AU47" s="227"/>
      <c r="AV47" s="109" t="s">
        <v>43</v>
      </c>
      <c r="AW47" s="109" t="s">
        <v>43</v>
      </c>
      <c r="AX47" s="112"/>
      <c r="AY47" s="112"/>
      <c r="AZ47" s="109" t="s">
        <v>292</v>
      </c>
      <c r="BA47" s="109"/>
      <c r="BB47" s="109" t="s">
        <v>43</v>
      </c>
      <c r="BC47" s="109"/>
      <c r="BD47" s="109"/>
      <c r="BE47" s="109"/>
      <c r="BF47" s="109"/>
      <c r="BG47" s="109"/>
      <c r="BH47" s="109" t="s">
        <v>43</v>
      </c>
      <c r="BI47" s="109"/>
      <c r="BJ47" s="109"/>
      <c r="BK47" s="109"/>
      <c r="BL47" s="110"/>
      <c r="BM47" s="112"/>
      <c r="BN47" s="112" t="s">
        <v>43</v>
      </c>
      <c r="BO47" s="112"/>
      <c r="BP47" s="112"/>
      <c r="BQ47" s="109"/>
      <c r="BR47" s="109"/>
      <c r="BS47" s="113"/>
      <c r="BT47" s="113"/>
      <c r="BU47" s="109"/>
      <c r="BV47" s="112"/>
      <c r="BW47" s="112"/>
      <c r="BX47" s="109" t="s">
        <v>43</v>
      </c>
      <c r="BY47" s="112" t="s">
        <v>43</v>
      </c>
      <c r="BZ47" s="112"/>
      <c r="CA47" s="109"/>
      <c r="CB47" s="112"/>
      <c r="CC47" s="112"/>
      <c r="CD47" s="109"/>
      <c r="CE47" s="109" t="s">
        <v>43</v>
      </c>
      <c r="CF47" s="112"/>
      <c r="CG47" s="109"/>
      <c r="CH47" s="109"/>
      <c r="CI47" s="109"/>
      <c r="CJ47" s="109"/>
      <c r="CK47" s="109" t="s">
        <v>43</v>
      </c>
      <c r="CL47" s="112"/>
      <c r="CM47" s="112"/>
      <c r="CN47" s="109" t="s">
        <v>43</v>
      </c>
      <c r="CO47" s="112"/>
      <c r="CP47" s="109"/>
      <c r="CQ47" s="112"/>
      <c r="CR47" s="109"/>
      <c r="CS47" s="109"/>
      <c r="CT47" s="109" t="s">
        <v>43</v>
      </c>
      <c r="CU47" s="109"/>
      <c r="CV47" s="109"/>
      <c r="CW47" s="109" t="s">
        <v>43</v>
      </c>
      <c r="CX47" s="109" t="s">
        <v>43</v>
      </c>
      <c r="CY47" s="109"/>
      <c r="CZ47" s="109"/>
      <c r="DA47" s="109"/>
      <c r="DB47" s="109"/>
      <c r="DC47" s="109"/>
      <c r="DD47" s="112"/>
      <c r="DE47" s="109"/>
      <c r="DF47" s="112"/>
      <c r="DG47" s="109"/>
      <c r="DH47" s="109" t="s">
        <v>43</v>
      </c>
      <c r="DI47" s="109"/>
      <c r="DJ47" s="109"/>
      <c r="DK47" s="109"/>
      <c r="DL47" s="109" t="s">
        <v>43</v>
      </c>
      <c r="DM47" s="109"/>
      <c r="DN47" s="112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47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12"/>
      <c r="EN47" s="109"/>
      <c r="EO47" s="109"/>
      <c r="EP47" s="109"/>
      <c r="EQ47" s="109"/>
      <c r="ER47" s="77">
        <f t="shared" si="17"/>
        <v>21</v>
      </c>
      <c r="ES47" s="13">
        <f t="shared" si="18"/>
        <v>2</v>
      </c>
      <c r="ET47" s="13">
        <f t="shared" si="19"/>
        <v>0</v>
      </c>
      <c r="EU47" s="13">
        <f t="shared" si="20"/>
        <v>12</v>
      </c>
      <c r="EV47" s="13">
        <f t="shared" si="21"/>
        <v>0</v>
      </c>
      <c r="EW47" s="13">
        <f t="shared" si="22"/>
        <v>0</v>
      </c>
      <c r="EX47" s="13">
        <f t="shared" si="23"/>
        <v>0</v>
      </c>
      <c r="EY47" s="21">
        <f t="shared" si="24"/>
        <v>304</v>
      </c>
      <c r="FA47" s="139" t="str">
        <f t="shared" si="25"/>
        <v>x</v>
      </c>
      <c r="FB47" s="140" t="str">
        <f t="shared" si="16"/>
        <v>x</v>
      </c>
      <c r="FC47" s="51" t="str">
        <f t="shared" si="26"/>
        <v/>
      </c>
      <c r="FD47" s="51" t="str">
        <f>IF(ISBLANK(F47),IF(FC47="x",IF(AND(((ES47+(ET47-$FI$5))&gt;=$FH$5),(ET47&gt;=$FI$5),OR(EU47&gt;=$FJ$5,H47="x"),EW47),"Yes!",""),IF(AND(FC47="Yes!",FB47="x"),IF(AND(((ES47+(ET47-($FI44+$FI45)))&gt;=$FH$5+$FH$4),(ET47&gt;=$FI$5+$FI$4),OR(EU47&gt;=($FJ$5+$FJ$4),H47="x"),EV47,EW47),"Yes!",""),IF(AND(FC47="Yes!",FB47="Yes!"),IF(AND((ES47+(ET47-($FI$5+$FI$4+$FI$3))&gt;=$FH$5+$FH$4+$FH$3),(ET47&gt;=$FI$5+$FI$4+$FI$3),OR(EU47&gt;=($FJ$5+$FJ$4+$FJ$3),H47="x"),EV47,EW47),"Yes!",""),""))),"x")</f>
        <v/>
      </c>
      <c r="FE47" s="52" t="str">
        <f t="shared" si="27"/>
        <v/>
      </c>
    </row>
    <row r="48" spans="1:161" ht="15.5">
      <c r="A48" s="5" t="s">
        <v>117</v>
      </c>
      <c r="B48" s="35" t="s">
        <v>118</v>
      </c>
      <c r="C48" s="85"/>
      <c r="D48" s="85"/>
      <c r="E48" s="85"/>
      <c r="F48" s="85"/>
      <c r="G48" s="86"/>
      <c r="H48" s="108"/>
      <c r="I48" s="227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/>
      <c r="AV48" s="109"/>
      <c r="AW48" s="109"/>
      <c r="AX48" s="112"/>
      <c r="AY48" s="112" t="s">
        <v>43</v>
      </c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10"/>
      <c r="BM48" s="112"/>
      <c r="BN48" s="112"/>
      <c r="BO48" s="112"/>
      <c r="BP48" s="112"/>
      <c r="BQ48" s="109"/>
      <c r="BR48" s="109"/>
      <c r="BS48" s="113"/>
      <c r="BT48" s="113"/>
      <c r="BU48" s="109"/>
      <c r="BV48" s="112"/>
      <c r="BW48" s="112"/>
      <c r="BX48" s="109"/>
      <c r="BY48" s="112"/>
      <c r="BZ48" s="112"/>
      <c r="CA48" s="109"/>
      <c r="CB48" s="112"/>
      <c r="CC48" s="112"/>
      <c r="CD48" s="109"/>
      <c r="CE48" s="109"/>
      <c r="CF48" s="112"/>
      <c r="CG48" s="109"/>
      <c r="CH48" s="109"/>
      <c r="CI48" s="109"/>
      <c r="CJ48" s="109"/>
      <c r="CK48" s="109"/>
      <c r="CL48" s="112"/>
      <c r="CM48" s="112"/>
      <c r="CN48" s="109"/>
      <c r="CO48" s="112"/>
      <c r="CP48" s="109"/>
      <c r="CQ48" s="112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12"/>
      <c r="DE48" s="109"/>
      <c r="DF48" s="112"/>
      <c r="DG48" s="109"/>
      <c r="DH48" s="109"/>
      <c r="DI48" s="109"/>
      <c r="DJ48" s="109"/>
      <c r="DK48" s="109"/>
      <c r="DL48" s="109" t="s">
        <v>43</v>
      </c>
      <c r="DM48" s="109"/>
      <c r="DN48" s="112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47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12"/>
      <c r="EN48" s="109"/>
      <c r="EO48" s="109"/>
      <c r="EP48" s="109"/>
      <c r="EQ48" s="109"/>
      <c r="ER48" s="77">
        <f t="shared" si="17"/>
        <v>1</v>
      </c>
      <c r="ES48" s="13">
        <f t="shared" si="18"/>
        <v>0</v>
      </c>
      <c r="ET48" s="13">
        <f t="shared" si="19"/>
        <v>0</v>
      </c>
      <c r="EU48" s="13">
        <f t="shared" si="20"/>
        <v>0</v>
      </c>
      <c r="EV48" s="13">
        <f t="shared" si="21"/>
        <v>1</v>
      </c>
      <c r="EW48" s="13">
        <f t="shared" si="22"/>
        <v>0</v>
      </c>
      <c r="EX48" s="13">
        <f t="shared" si="23"/>
        <v>0</v>
      </c>
      <c r="EY48" s="21">
        <f t="shared" si="24"/>
        <v>0</v>
      </c>
      <c r="FA48" s="44" t="str">
        <f t="shared" si="25"/>
        <v/>
      </c>
      <c r="FB48" s="51" t="str">
        <f t="shared" si="16"/>
        <v/>
      </c>
      <c r="FC48" s="51" t="str">
        <f t="shared" si="26"/>
        <v/>
      </c>
      <c r="FD48" s="51" t="str">
        <f>IF(ISBLANK(F48),IF(FC48="x",IF(AND(((ES48+(ET48-$FI$5))&gt;=$FH$5),(ET48&gt;=$FI$5),OR(EU48&gt;=$FJ$5,H48="x"),EW48),"Yes!",""),IF(AND(FC48="Yes!",FB48="x"),IF(AND(((ES48+(ET48-($FI45+$FI46)))&gt;=$FH$5+$FH$4),(ET48&gt;=$FI$5+$FI$4),OR(EU48&gt;=($FJ$5+$FJ$4),H48="x"),EV48,EW48),"Yes!",""),IF(AND(FC48="Yes!",FB48="Yes!"),IF(AND((ES48+(ET48-($FI$5+$FI$4+$FI$3))&gt;=$FH$5+$FH$4+$FH$3),(ET48&gt;=$FI$5+$FI$4+$FI$3),OR(EU48&gt;=($FJ$5+$FJ$4+$FJ$3),H48="x"),EV48,EW48),"Yes!",""),""))),"x")</f>
        <v/>
      </c>
      <c r="FE48" s="52" t="str">
        <f t="shared" si="27"/>
        <v/>
      </c>
    </row>
    <row r="49" spans="1:161" ht="15.5">
      <c r="A49" s="5" t="s">
        <v>119</v>
      </c>
      <c r="B49" s="35" t="s">
        <v>120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 t="s">
        <v>43</v>
      </c>
      <c r="N49" s="227"/>
      <c r="O49" s="227"/>
      <c r="P49" s="227"/>
      <c r="Q49" s="227"/>
      <c r="R49" s="227"/>
      <c r="S49" s="227"/>
      <c r="T49" s="227" t="s">
        <v>43</v>
      </c>
      <c r="U49" s="227"/>
      <c r="V49" s="227"/>
      <c r="W49" s="227"/>
      <c r="X49" s="227" t="s">
        <v>43</v>
      </c>
      <c r="Y49" s="227"/>
      <c r="Z49" s="227"/>
      <c r="AA49" s="227" t="s">
        <v>43</v>
      </c>
      <c r="AB49" s="227"/>
      <c r="AC49" s="227"/>
      <c r="AD49" s="227"/>
      <c r="AE49" s="227"/>
      <c r="AF49" s="227"/>
      <c r="AG49" s="227" t="s">
        <v>43</v>
      </c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09"/>
      <c r="AX49" s="112"/>
      <c r="AY49" s="112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10"/>
      <c r="BM49" s="112"/>
      <c r="BN49" s="112"/>
      <c r="BO49" s="112"/>
      <c r="BP49" s="112"/>
      <c r="BQ49" s="109"/>
      <c r="BR49" s="109"/>
      <c r="BS49" s="113"/>
      <c r="BT49" s="113"/>
      <c r="BU49" s="109"/>
      <c r="BV49" s="112"/>
      <c r="BW49" s="112"/>
      <c r="BX49" s="109"/>
      <c r="BY49" s="112"/>
      <c r="BZ49" s="112"/>
      <c r="CA49" s="109"/>
      <c r="CB49" s="112"/>
      <c r="CC49" s="112"/>
      <c r="CD49" s="109"/>
      <c r="CE49" s="109"/>
      <c r="CF49" s="112"/>
      <c r="CG49" s="109"/>
      <c r="CH49" s="109"/>
      <c r="CI49" s="109"/>
      <c r="CJ49" s="109"/>
      <c r="CK49" s="109"/>
      <c r="CL49" s="112"/>
      <c r="CM49" s="112"/>
      <c r="CN49" s="109" t="s">
        <v>43</v>
      </c>
      <c r="CO49" s="112"/>
      <c r="CP49" s="109"/>
      <c r="CQ49" s="112"/>
      <c r="CR49" s="109"/>
      <c r="CS49" s="109"/>
      <c r="CT49" s="109"/>
      <c r="CU49" s="109"/>
      <c r="CV49" s="109"/>
      <c r="CW49" s="109"/>
      <c r="CX49" s="109"/>
      <c r="CY49" s="109" t="s">
        <v>43</v>
      </c>
      <c r="CZ49" s="109"/>
      <c r="DA49" s="109"/>
      <c r="DB49" s="109"/>
      <c r="DC49" s="109"/>
      <c r="DD49" s="112"/>
      <c r="DE49" s="109"/>
      <c r="DF49" s="112"/>
      <c r="DG49" s="109"/>
      <c r="DH49" s="109"/>
      <c r="DI49" s="109"/>
      <c r="DJ49" s="109"/>
      <c r="DK49" s="109"/>
      <c r="DL49" s="109" t="s">
        <v>43</v>
      </c>
      <c r="DM49" s="109"/>
      <c r="DN49" s="112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47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12"/>
      <c r="EN49" s="109"/>
      <c r="EO49" s="109"/>
      <c r="EP49" s="109"/>
      <c r="EQ49" s="109"/>
      <c r="ER49" s="77">
        <f t="shared" si="17"/>
        <v>8</v>
      </c>
      <c r="ES49" s="13">
        <f t="shared" si="18"/>
        <v>1</v>
      </c>
      <c r="ET49" s="13">
        <f t="shared" si="19"/>
        <v>0</v>
      </c>
      <c r="EU49" s="13">
        <f t="shared" si="20"/>
        <v>0</v>
      </c>
      <c r="EV49" s="13">
        <f t="shared" si="21"/>
        <v>0</v>
      </c>
      <c r="EW49" s="13">
        <f t="shared" si="22"/>
        <v>0</v>
      </c>
      <c r="EX49" s="13">
        <f t="shared" si="23"/>
        <v>0</v>
      </c>
      <c r="EY49" s="21">
        <f t="shared" si="24"/>
        <v>70</v>
      </c>
      <c r="FA49" s="44" t="str">
        <f t="shared" si="25"/>
        <v/>
      </c>
      <c r="FB49" s="51" t="str">
        <f t="shared" si="16"/>
        <v/>
      </c>
      <c r="FC49" s="51" t="str">
        <f t="shared" si="26"/>
        <v/>
      </c>
      <c r="FD49" s="51" t="str">
        <f>IF(ISBLANK(F49),IF(FC49="x",IF(AND(((ES49+(ET49-$FI$5))&gt;=$FH$5),(ET49&gt;=$FI$5),OR(EU49&gt;=$FJ$5,H49="x"),EW49),"Yes!",""),IF(AND(FC49="Yes!",FB49="x"),IF(AND(((ES49+(ET49-($FI47+$FI48)))&gt;=$FH$5+$FH$4),(ET49&gt;=$FI$5+$FI$4),OR(EU49&gt;=($FJ$5+$FJ$4),H49="x"),EV49,EW49),"Yes!",""),IF(AND(FC49="Yes!",FB49="Yes!"),IF(AND((ES49+(ET49-($FI$5+$FI$4+$FI$3))&gt;=$FH$5+$FH$4+$FH$3),(ET49&gt;=$FI$5+$FI$4+$FI$3),OR(EU49&gt;=($FJ$5+$FJ$4+$FJ$3),H49="x"),EV49,EW49),"Yes!",""),""))),"x")</f>
        <v/>
      </c>
      <c r="FE49" s="52" t="str">
        <f t="shared" si="27"/>
        <v/>
      </c>
    </row>
    <row r="50" spans="1:161" ht="15.5">
      <c r="A50" s="5" t="s">
        <v>121</v>
      </c>
      <c r="B50" s="35" t="s">
        <v>122</v>
      </c>
      <c r="C50" s="85" t="s">
        <v>43</v>
      </c>
      <c r="D50" s="85"/>
      <c r="E50" s="85"/>
      <c r="F50" s="85"/>
      <c r="G50" s="86"/>
      <c r="H50" s="108"/>
      <c r="I50" s="227"/>
      <c r="J50" s="108" t="s">
        <v>43</v>
      </c>
      <c r="K50" s="108"/>
      <c r="L50" s="227" t="s">
        <v>43</v>
      </c>
      <c r="M50" s="227" t="s">
        <v>43</v>
      </c>
      <c r="N50" s="227"/>
      <c r="O50" s="227"/>
      <c r="P50" s="227"/>
      <c r="Q50" s="227"/>
      <c r="R50" s="227"/>
      <c r="S50" s="227"/>
      <c r="T50" s="227" t="s">
        <v>43</v>
      </c>
      <c r="U50" s="227"/>
      <c r="V50" s="227" t="s">
        <v>43</v>
      </c>
      <c r="W50" s="227"/>
      <c r="X50" s="227" t="s">
        <v>43</v>
      </c>
      <c r="Y50" s="227" t="s">
        <v>43</v>
      </c>
      <c r="Z50" s="227"/>
      <c r="AA50" s="227" t="s">
        <v>43</v>
      </c>
      <c r="AB50" s="227"/>
      <c r="AC50" s="227"/>
      <c r="AD50" s="227"/>
      <c r="AE50" s="227" t="s">
        <v>43</v>
      </c>
      <c r="AF50" s="227"/>
      <c r="AG50" s="227" t="s">
        <v>43</v>
      </c>
      <c r="AH50" s="227" t="s">
        <v>43</v>
      </c>
      <c r="AI50" s="227"/>
      <c r="AJ50" s="227" t="s">
        <v>43</v>
      </c>
      <c r="AK50" s="227"/>
      <c r="AL50" s="227" t="s">
        <v>43</v>
      </c>
      <c r="AM50" s="227"/>
      <c r="AN50" s="227"/>
      <c r="AO50" s="227"/>
      <c r="AP50" s="109"/>
      <c r="AQ50" s="109"/>
      <c r="AR50" s="227"/>
      <c r="AS50" s="109"/>
      <c r="AT50" s="227" t="s">
        <v>43</v>
      </c>
      <c r="AU50" s="227"/>
      <c r="AV50" s="109"/>
      <c r="AW50" s="109"/>
      <c r="AX50" s="112" t="s">
        <v>43</v>
      </c>
      <c r="AY50" s="112"/>
      <c r="AZ50" s="109" t="s">
        <v>43</v>
      </c>
      <c r="BA50" s="109"/>
      <c r="BB50" s="109"/>
      <c r="BC50" s="109"/>
      <c r="BD50" s="109" t="s">
        <v>43</v>
      </c>
      <c r="BE50" s="109"/>
      <c r="BF50" s="109" t="s">
        <v>43</v>
      </c>
      <c r="BG50" s="109"/>
      <c r="BH50" s="109"/>
      <c r="BI50" s="109"/>
      <c r="BJ50" s="109"/>
      <c r="BK50" s="109" t="s">
        <v>43</v>
      </c>
      <c r="BL50" s="110"/>
      <c r="BM50" s="112"/>
      <c r="BN50" s="112"/>
      <c r="BO50" s="112"/>
      <c r="BP50" s="112"/>
      <c r="BQ50" s="109"/>
      <c r="BR50" s="109"/>
      <c r="BS50" s="113"/>
      <c r="BT50" s="113" t="s">
        <v>43</v>
      </c>
      <c r="BU50" s="109"/>
      <c r="BV50" s="112"/>
      <c r="BW50" s="112"/>
      <c r="BX50" s="109"/>
      <c r="BY50" s="112"/>
      <c r="BZ50" s="112"/>
      <c r="CA50" s="109"/>
      <c r="CB50" s="112"/>
      <c r="CC50" s="112"/>
      <c r="CD50" s="109"/>
      <c r="CE50" s="109"/>
      <c r="CF50" s="112"/>
      <c r="CG50" s="109"/>
      <c r="CH50" s="109"/>
      <c r="CI50" s="109"/>
      <c r="CJ50" s="109"/>
      <c r="CK50" s="109"/>
      <c r="CL50" s="112"/>
      <c r="CM50" s="112"/>
      <c r="CN50" s="109" t="s">
        <v>43</v>
      </c>
      <c r="CO50" s="112"/>
      <c r="CP50" s="109"/>
      <c r="CQ50" s="112"/>
      <c r="CR50" s="109"/>
      <c r="CS50" s="109"/>
      <c r="CT50" s="109"/>
      <c r="CU50" s="109"/>
      <c r="CV50" s="109"/>
      <c r="CW50" s="109"/>
      <c r="CX50" s="109"/>
      <c r="CY50" s="109" t="s">
        <v>43</v>
      </c>
      <c r="CZ50" s="109"/>
      <c r="DA50" s="109"/>
      <c r="DB50" s="109"/>
      <c r="DC50" s="109"/>
      <c r="DD50" s="112"/>
      <c r="DE50" s="109"/>
      <c r="DF50" s="112"/>
      <c r="DG50" s="109"/>
      <c r="DH50" s="109"/>
      <c r="DI50" s="109"/>
      <c r="DJ50" s="109"/>
      <c r="DK50" s="109"/>
      <c r="DL50" s="109" t="s">
        <v>43</v>
      </c>
      <c r="DM50" s="109"/>
      <c r="DN50" s="112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47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12"/>
      <c r="EN50" s="109"/>
      <c r="EO50" s="109"/>
      <c r="EP50" s="109"/>
      <c r="EQ50" s="109"/>
      <c r="ER50" s="77">
        <f t="shared" si="17"/>
        <v>33</v>
      </c>
      <c r="ES50" s="13">
        <f t="shared" si="18"/>
        <v>9</v>
      </c>
      <c r="ET50" s="13">
        <f t="shared" si="19"/>
        <v>1</v>
      </c>
      <c r="EU50" s="13">
        <f t="shared" si="20"/>
        <v>2</v>
      </c>
      <c r="EV50" s="13">
        <f t="shared" si="21"/>
        <v>0</v>
      </c>
      <c r="EW50" s="13">
        <f t="shared" si="22"/>
        <v>0</v>
      </c>
      <c r="EX50" s="13">
        <f t="shared" si="23"/>
        <v>0</v>
      </c>
      <c r="EY50" s="21">
        <f t="shared" si="24"/>
        <v>2219</v>
      </c>
      <c r="FA50" s="139" t="str">
        <f t="shared" si="25"/>
        <v>x</v>
      </c>
      <c r="FB50" s="51" t="str">
        <f t="shared" si="16"/>
        <v/>
      </c>
      <c r="FC50" s="51" t="str">
        <f t="shared" si="26"/>
        <v/>
      </c>
      <c r="FD50" s="51" t="str">
        <f>IF(ISBLANK(F50),IF(FC50="x",IF(AND(((ES50+(ET50-$FI$5))&gt;=$FH$5),(ET50&gt;=$FI$5),OR(EU50&gt;=$FJ$5,H50="x"),EW50),"Yes!",""),IF(AND(FC50="Yes!",FB50="x"),IF(AND(((ES50+(ET50-($FI48+#REF!)))&gt;=$FH$5+$FH$4),(ET50&gt;=$FI$5+$FI$4),OR(EU50&gt;=($FJ$5+$FJ$4),H50="x"),EV50,EW50),"Yes!",""),IF(AND(FC50="Yes!",FB50="Yes!"),IF(AND((ES50+(ET50-($FI$5+$FI$4+$FI$3))&gt;=$FH$5+$FH$4+$FH$3),(ET50&gt;=$FI$5+$FI$4+$FI$3),OR(EU50&gt;=($FJ$5+$FJ$4+$FJ$3),H50="x"),EV50,EW50),"Yes!",""),""))),"x")</f>
        <v/>
      </c>
      <c r="FE50" s="52" t="str">
        <f t="shared" si="27"/>
        <v/>
      </c>
    </row>
    <row r="51" spans="1:161" ht="15.5">
      <c r="A51" s="5" t="s">
        <v>123</v>
      </c>
      <c r="B51" s="35" t="s">
        <v>124</v>
      </c>
      <c r="C51" s="85"/>
      <c r="D51" s="85"/>
      <c r="E51" s="85"/>
      <c r="F51" s="85"/>
      <c r="G51" s="86"/>
      <c r="H51" s="108"/>
      <c r="I51" s="227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09"/>
      <c r="AX51" s="112"/>
      <c r="AY51" s="112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10"/>
      <c r="BM51" s="112"/>
      <c r="BN51" s="112"/>
      <c r="BO51" s="112"/>
      <c r="BP51" s="112"/>
      <c r="BQ51" s="109"/>
      <c r="BR51" s="109"/>
      <c r="BS51" s="113"/>
      <c r="BT51" s="113"/>
      <c r="BU51" s="109"/>
      <c r="BV51" s="112"/>
      <c r="BW51" s="112"/>
      <c r="BX51" s="109"/>
      <c r="BY51" s="112"/>
      <c r="BZ51" s="112"/>
      <c r="CA51" s="109"/>
      <c r="CB51" s="112"/>
      <c r="CC51" s="112"/>
      <c r="CD51" s="109"/>
      <c r="CE51" s="109"/>
      <c r="CF51" s="112"/>
      <c r="CG51" s="109"/>
      <c r="CH51" s="109"/>
      <c r="CI51" s="109"/>
      <c r="CJ51" s="109"/>
      <c r="CK51" s="109"/>
      <c r="CL51" s="112"/>
      <c r="CM51" s="112"/>
      <c r="CN51" s="109"/>
      <c r="CO51" s="112"/>
      <c r="CP51" s="109"/>
      <c r="CQ51" s="112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12"/>
      <c r="DE51" s="109"/>
      <c r="DF51" s="112"/>
      <c r="DG51" s="109"/>
      <c r="DH51" s="109"/>
      <c r="DI51" s="109"/>
      <c r="DJ51" s="109"/>
      <c r="DK51" s="109"/>
      <c r="DL51" s="109"/>
      <c r="DM51" s="109"/>
      <c r="DN51" s="112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47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12"/>
      <c r="EN51" s="109"/>
      <c r="EO51" s="109"/>
      <c r="EP51" s="109"/>
      <c r="EQ51" s="109"/>
      <c r="ER51" s="77">
        <f t="shared" si="17"/>
        <v>0</v>
      </c>
      <c r="ES51" s="13">
        <f t="shared" si="18"/>
        <v>0</v>
      </c>
      <c r="ET51" s="13">
        <f t="shared" si="19"/>
        <v>0</v>
      </c>
      <c r="EU51" s="13">
        <f t="shared" si="20"/>
        <v>0</v>
      </c>
      <c r="EV51" s="13">
        <f t="shared" si="21"/>
        <v>0</v>
      </c>
      <c r="EW51" s="13">
        <f t="shared" si="22"/>
        <v>0</v>
      </c>
      <c r="EX51" s="13">
        <f t="shared" si="23"/>
        <v>0</v>
      </c>
      <c r="EY51" s="21">
        <f t="shared" si="24"/>
        <v>0</v>
      </c>
      <c r="FA51" s="44" t="str">
        <f t="shared" si="25"/>
        <v/>
      </c>
      <c r="FB51" s="51" t="str">
        <f t="shared" si="16"/>
        <v/>
      </c>
      <c r="FC51" s="51" t="str">
        <f t="shared" si="26"/>
        <v/>
      </c>
      <c r="FD51" s="51" t="str">
        <f>IF(ISBLANK(F51),IF(FC51="x",IF(AND(((ES51+(ET51-$FI$5))&gt;=$FH$5),(ET51&gt;=$FI$5),OR(EU51&gt;=$FJ$5,H51="x"),EW51),"Yes!",""),IF(AND(FC51="Yes!",FB51="x"),IF(AND(((ES51+(ET51-($FI49+#REF!)))&gt;=$FH$5+$FH$4),(ET51&gt;=$FI$5+$FI$4),OR(EU51&gt;=($FJ$5+$FJ$4),H51="x"),EV51,EW51),"Yes!",""),IF(AND(FC51="Yes!",FB51="Yes!"),IF(AND((ES51+(ET51-($FI$5+$FI$4+$FI$3))&gt;=$FH$5+$FH$4+$FH$3),(ET51&gt;=$FI$5+$FI$4+$FI$3),OR(EU51&gt;=($FJ$5+$FJ$4+$FJ$3),H51="x"),EV51,EW51),"Yes!",""),""))),"x")</f>
        <v/>
      </c>
      <c r="FE51" s="52" t="str">
        <f t="shared" si="27"/>
        <v/>
      </c>
    </row>
    <row r="52" spans="1:161" ht="15.5">
      <c r="A52" s="6" t="s">
        <v>125</v>
      </c>
      <c r="B52" s="37" t="s">
        <v>46</v>
      </c>
      <c r="C52" s="87" t="s">
        <v>43</v>
      </c>
      <c r="D52" s="87"/>
      <c r="E52" s="87"/>
      <c r="F52" s="87"/>
      <c r="G52" s="88"/>
      <c r="H52" s="108"/>
      <c r="I52" s="227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09"/>
      <c r="AX52" s="112"/>
      <c r="AY52" s="112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10"/>
      <c r="BM52" s="112"/>
      <c r="BN52" s="112"/>
      <c r="BO52" s="112"/>
      <c r="BP52" s="112"/>
      <c r="BQ52" s="109"/>
      <c r="BR52" s="109"/>
      <c r="BS52" s="113"/>
      <c r="BT52" s="113"/>
      <c r="BU52" s="109"/>
      <c r="BV52" s="112"/>
      <c r="BW52" s="112"/>
      <c r="BX52" s="109"/>
      <c r="BY52" s="112"/>
      <c r="BZ52" s="112"/>
      <c r="CA52" s="109"/>
      <c r="CB52" s="112"/>
      <c r="CC52" s="112"/>
      <c r="CD52" s="109"/>
      <c r="CE52" s="109"/>
      <c r="CF52" s="112"/>
      <c r="CG52" s="109"/>
      <c r="CH52" s="109"/>
      <c r="CI52" s="109"/>
      <c r="CJ52" s="109"/>
      <c r="CK52" s="109"/>
      <c r="CL52" s="112"/>
      <c r="CM52" s="112"/>
      <c r="CN52" s="109"/>
      <c r="CO52" s="112"/>
      <c r="CP52" s="109"/>
      <c r="CQ52" s="112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12"/>
      <c r="DE52" s="109"/>
      <c r="DF52" s="112"/>
      <c r="DG52" s="109"/>
      <c r="DH52" s="109"/>
      <c r="DI52" s="109"/>
      <c r="DJ52" s="109"/>
      <c r="DK52" s="109"/>
      <c r="DL52" s="109"/>
      <c r="DM52" s="109"/>
      <c r="DN52" s="112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47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12"/>
      <c r="EN52" s="109"/>
      <c r="EO52" s="109"/>
      <c r="EP52" s="109"/>
      <c r="EQ52" s="109"/>
      <c r="ER52" s="77">
        <f t="shared" si="17"/>
        <v>0</v>
      </c>
      <c r="ES52" s="13">
        <f t="shared" si="18"/>
        <v>0</v>
      </c>
      <c r="ET52" s="13">
        <f t="shared" si="19"/>
        <v>0</v>
      </c>
      <c r="EU52" s="13">
        <f t="shared" si="20"/>
        <v>0</v>
      </c>
      <c r="EV52" s="13">
        <f t="shared" si="21"/>
        <v>0</v>
      </c>
      <c r="EW52" s="13">
        <f t="shared" si="22"/>
        <v>0</v>
      </c>
      <c r="EX52" s="13">
        <f t="shared" si="23"/>
        <v>0</v>
      </c>
      <c r="EY52" s="21">
        <f t="shared" si="24"/>
        <v>0</v>
      </c>
      <c r="FA52" s="139" t="str">
        <f t="shared" si="25"/>
        <v>x</v>
      </c>
      <c r="FB52" s="51" t="str">
        <f t="shared" si="16"/>
        <v/>
      </c>
      <c r="FC52" s="51" t="str">
        <f t="shared" si="26"/>
        <v/>
      </c>
      <c r="FD52" s="51" t="str">
        <f>IF(ISBLANK(F52),IF(FC52="x",IF(AND(((ES52+(ET52-$FI$5))&gt;=$FH$5),(ET52&gt;=$FI$5),OR(EU52&gt;=$FJ$5,H52="x"),EW52),"Yes!",""),IF(AND(FC52="Yes!",FB52="x"),IF(AND(((ES52+(ET52-($FI50+#REF!)))&gt;=$FH$5+$FH$4),(ET52&gt;=$FI$5+$FI$4),OR(EU52&gt;=($FJ$5+$FJ$4),H52="x"),EV52,EW52),"Yes!",""),IF(AND(FC52="Yes!",FB52="Yes!"),IF(AND((ES52+(ET52-($FI$5+$FI$4+$FI$3))&gt;=$FH$5+$FH$4+$FH$3),(ET52&gt;=$FI$5+$FI$4+$FI$3),OR(EU52&gt;=($FJ$5+$FJ$4+$FJ$3),H52="x"),EV52,EW52),"Yes!",""),""))),"x")</f>
        <v/>
      </c>
      <c r="FE52" s="52" t="str">
        <f t="shared" si="27"/>
        <v/>
      </c>
    </row>
    <row r="53" spans="1:161" ht="15.5">
      <c r="A53" s="6" t="s">
        <v>126</v>
      </c>
      <c r="B53" s="141" t="s">
        <v>51</v>
      </c>
      <c r="C53" s="87"/>
      <c r="D53" s="87"/>
      <c r="E53" s="87"/>
      <c r="F53" s="87"/>
      <c r="G53" s="88"/>
      <c r="H53" s="108"/>
      <c r="I53" s="227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/>
      <c r="AT53" s="227"/>
      <c r="AU53" s="227"/>
      <c r="AV53" s="109"/>
      <c r="AW53" s="109"/>
      <c r="AX53" s="112"/>
      <c r="AY53" s="112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10"/>
      <c r="BM53" s="112"/>
      <c r="BN53" s="112"/>
      <c r="BO53" s="112"/>
      <c r="BP53" s="112"/>
      <c r="BQ53" s="109"/>
      <c r="BR53" s="109"/>
      <c r="BS53" s="113"/>
      <c r="BT53" s="113"/>
      <c r="BU53" s="109"/>
      <c r="BV53" s="112"/>
      <c r="BW53" s="112"/>
      <c r="BX53" s="109"/>
      <c r="BY53" s="112"/>
      <c r="BZ53" s="112"/>
      <c r="CA53" s="109"/>
      <c r="CB53" s="112"/>
      <c r="CC53" s="112"/>
      <c r="CD53" s="109"/>
      <c r="CE53" s="109"/>
      <c r="CF53" s="112"/>
      <c r="CG53" s="109"/>
      <c r="CH53" s="109"/>
      <c r="CI53" s="109"/>
      <c r="CJ53" s="109"/>
      <c r="CK53" s="109"/>
      <c r="CL53" s="112" t="s">
        <v>43</v>
      </c>
      <c r="CM53" s="112"/>
      <c r="CN53" s="109"/>
      <c r="CO53" s="112" t="s">
        <v>43</v>
      </c>
      <c r="CP53" s="109"/>
      <c r="CQ53" s="112"/>
      <c r="CR53" s="109"/>
      <c r="CS53" s="109"/>
      <c r="CT53" s="109"/>
      <c r="CU53" s="109" t="s">
        <v>43</v>
      </c>
      <c r="CV53" s="109"/>
      <c r="CW53" s="109"/>
      <c r="CX53" s="109"/>
      <c r="CY53" s="109"/>
      <c r="CZ53" s="109"/>
      <c r="DA53" s="109"/>
      <c r="DB53" s="109"/>
      <c r="DC53" s="109"/>
      <c r="DD53" s="112"/>
      <c r="DE53" s="109"/>
      <c r="DF53" s="112"/>
      <c r="DG53" s="109"/>
      <c r="DH53" s="109"/>
      <c r="DI53" s="109"/>
      <c r="DJ53" s="109"/>
      <c r="DK53" s="109"/>
      <c r="DL53" s="109"/>
      <c r="DM53" s="109"/>
      <c r="DN53" s="112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47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12"/>
      <c r="EN53" s="109"/>
      <c r="EO53" s="109"/>
      <c r="EP53" s="109"/>
      <c r="EQ53" s="109"/>
      <c r="ER53" s="77">
        <f t="shared" si="17"/>
        <v>6</v>
      </c>
      <c r="ES53" s="13">
        <f t="shared" si="18"/>
        <v>3</v>
      </c>
      <c r="ET53" s="13">
        <f t="shared" si="19"/>
        <v>0</v>
      </c>
      <c r="EU53" s="13">
        <f t="shared" si="20"/>
        <v>0</v>
      </c>
      <c r="EV53" s="13">
        <f t="shared" si="21"/>
        <v>0</v>
      </c>
      <c r="EW53" s="13">
        <f t="shared" si="22"/>
        <v>0</v>
      </c>
      <c r="EX53" s="13">
        <f t="shared" si="23"/>
        <v>0</v>
      </c>
      <c r="EY53" s="21">
        <f t="shared" si="24"/>
        <v>488</v>
      </c>
      <c r="FA53" s="44" t="str">
        <f t="shared" si="25"/>
        <v/>
      </c>
      <c r="FB53" s="51" t="str">
        <f t="shared" si="16"/>
        <v/>
      </c>
      <c r="FC53" s="51" t="str">
        <f t="shared" si="26"/>
        <v/>
      </c>
      <c r="FD53" s="51" t="str">
        <f>IF(ISBLANK(F53),IF(FC53="x",IF(AND(((ES53+(ET53-$FI$5))&gt;=$FH$5),(ET53&gt;=$FI$5),OR(EU53&gt;=$FJ$5,H53="x"),EW53),"Yes!",""),IF(AND(FC53="Yes!",FB53="x"),IF(AND(((ES53+(ET53-($FI50+$FI51)))&gt;=$FH$5+$FH$4),(ET53&gt;=$FI$5+$FI$4),OR(EU53&gt;=($FJ$5+$FJ$4),H53="x"),EV53,EW53),"Yes!",""),IF(AND(FC53="Yes!",FB53="Yes!"),IF(AND((ES53+(ET53-($FI$5+$FI$4+$FI$3))&gt;=$FH$5+$FH$4+$FH$3),(ET53&gt;=$FI$5+$FI$4+$FI$3),OR(EU53&gt;=($FJ$5+$FJ$4+$FJ$3),H53="x"),EV53,EW53),"Yes!",""),""))),"x")</f>
        <v/>
      </c>
      <c r="FE53" s="52" t="str">
        <f t="shared" si="27"/>
        <v/>
      </c>
    </row>
    <row r="54" spans="1:161" ht="15.5">
      <c r="A54" s="5" t="s">
        <v>128</v>
      </c>
      <c r="B54" s="35" t="s">
        <v>124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/>
      <c r="AW54" s="109"/>
      <c r="AX54" s="112"/>
      <c r="AY54" s="112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10"/>
      <c r="BM54" s="112"/>
      <c r="BN54" s="112"/>
      <c r="BO54" s="112"/>
      <c r="BP54" s="112"/>
      <c r="BQ54" s="109"/>
      <c r="BR54" s="109"/>
      <c r="BS54" s="113"/>
      <c r="BT54" s="113"/>
      <c r="BU54" s="109"/>
      <c r="BV54" s="112"/>
      <c r="BW54" s="112"/>
      <c r="BX54" s="109"/>
      <c r="BY54" s="112"/>
      <c r="BZ54" s="112"/>
      <c r="CA54" s="109"/>
      <c r="CB54" s="112"/>
      <c r="CC54" s="112"/>
      <c r="CD54" s="109"/>
      <c r="CE54" s="109"/>
      <c r="CF54" s="112"/>
      <c r="CG54" s="109"/>
      <c r="CH54" s="109"/>
      <c r="CI54" s="109"/>
      <c r="CJ54" s="109"/>
      <c r="CK54" s="109"/>
      <c r="CL54" s="112"/>
      <c r="CM54" s="112"/>
      <c r="CN54" s="109"/>
      <c r="CO54" s="112"/>
      <c r="CP54" s="109"/>
      <c r="CQ54" s="112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12"/>
      <c r="DE54" s="109"/>
      <c r="DF54" s="112"/>
      <c r="DG54" s="109"/>
      <c r="DH54" s="109"/>
      <c r="DI54" s="109"/>
      <c r="DJ54" s="109"/>
      <c r="DK54" s="109"/>
      <c r="DL54" s="109"/>
      <c r="DM54" s="109"/>
      <c r="DN54" s="112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47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12"/>
      <c r="EN54" s="109"/>
      <c r="EO54" s="109"/>
      <c r="EP54" s="109"/>
      <c r="EQ54" s="109"/>
      <c r="ER54" s="77">
        <f t="shared" si="17"/>
        <v>0</v>
      </c>
      <c r="ES54" s="13">
        <f t="shared" si="18"/>
        <v>0</v>
      </c>
      <c r="ET54" s="13">
        <f t="shared" si="19"/>
        <v>0</v>
      </c>
      <c r="EU54" s="13">
        <f t="shared" si="20"/>
        <v>0</v>
      </c>
      <c r="EV54" s="13">
        <f t="shared" si="21"/>
        <v>0</v>
      </c>
      <c r="EW54" s="13">
        <f t="shared" si="22"/>
        <v>0</v>
      </c>
      <c r="EX54" s="13">
        <f t="shared" si="23"/>
        <v>0</v>
      </c>
      <c r="EY54" s="21">
        <f t="shared" si="24"/>
        <v>0</v>
      </c>
      <c r="FA54" s="44" t="str">
        <f t="shared" si="25"/>
        <v/>
      </c>
      <c r="FB54" s="51" t="str">
        <f t="shared" si="16"/>
        <v/>
      </c>
      <c r="FC54" s="51" t="str">
        <f t="shared" si="26"/>
        <v/>
      </c>
      <c r="FD54" s="51" t="str">
        <f>IF(ISBLANK(F54),IF(FC54="x",IF(AND(((ES54+(ET54-$FI$5))&gt;=$FH$5),(ET54&gt;=$FI$5),OR(EU54&gt;=$FJ$5,H54="x"),EW54),"Yes!",""),IF(AND(FC54="Yes!",FB54="x"),IF(AND(((ES54+(ET54-(#REF!+$FI52)))&gt;=$FH$5+$FH$4),(ET54&gt;=$FI$5+$FI$4),OR(EU54&gt;=($FJ$5+$FJ$4),H54="x"),EV54,EW54),"Yes!",""),IF(AND(FC54="Yes!",FB54="Yes!"),IF(AND((ES54+(ET54-($FI$5+$FI$4+$FI$3))&gt;=$FH$5+$FH$4+$FH$3),(ET54&gt;=$FI$5+$FI$4+$FI$3),OR(EU54&gt;=($FJ$5+$FJ$4+$FJ$3),H54="x"),EV54,EW54),"Yes!",""),""))),"x")</f>
        <v/>
      </c>
      <c r="FE54" s="52" t="str">
        <f t="shared" si="27"/>
        <v/>
      </c>
    </row>
    <row r="55" spans="1:161" ht="15.5">
      <c r="A55" s="5" t="s">
        <v>129</v>
      </c>
      <c r="B55" s="35" t="s">
        <v>130</v>
      </c>
      <c r="C55" s="85" t="s">
        <v>43</v>
      </c>
      <c r="D55" s="85" t="s">
        <v>43</v>
      </c>
      <c r="E55" s="85" t="s">
        <v>43</v>
      </c>
      <c r="F55" s="85" t="s">
        <v>43</v>
      </c>
      <c r="G55" s="86" t="s">
        <v>43</v>
      </c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 t="s">
        <v>43</v>
      </c>
      <c r="AO55" s="227"/>
      <c r="AP55" s="109"/>
      <c r="AQ55" s="109"/>
      <c r="AR55" s="227"/>
      <c r="AS55" s="109"/>
      <c r="AT55" s="227"/>
      <c r="AU55" s="227"/>
      <c r="AV55" s="109"/>
      <c r="AW55" s="109"/>
      <c r="AX55" s="112" t="s">
        <v>43</v>
      </c>
      <c r="AY55" s="112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 t="s">
        <v>43</v>
      </c>
      <c r="BL55" s="110"/>
      <c r="BM55" s="112"/>
      <c r="BN55" s="112"/>
      <c r="BO55" s="112"/>
      <c r="BP55" s="112"/>
      <c r="BQ55" s="109"/>
      <c r="BR55" s="109"/>
      <c r="BS55" s="113"/>
      <c r="BT55" s="158"/>
      <c r="BU55" s="109"/>
      <c r="BV55" s="112"/>
      <c r="BW55" s="112"/>
      <c r="BX55" s="109"/>
      <c r="BY55" s="112"/>
      <c r="BZ55" s="112"/>
      <c r="CA55" s="109"/>
      <c r="CB55" s="112"/>
      <c r="CC55" s="112"/>
      <c r="CD55" s="109"/>
      <c r="CE55" s="109"/>
      <c r="CF55" s="112"/>
      <c r="CG55" s="109"/>
      <c r="CH55" s="109"/>
      <c r="CI55" s="109"/>
      <c r="CJ55" s="109"/>
      <c r="CK55" s="109"/>
      <c r="CL55" s="112"/>
      <c r="CM55" s="112"/>
      <c r="CN55" s="109"/>
      <c r="CO55" s="112"/>
      <c r="CP55" s="109"/>
      <c r="CQ55" s="112"/>
      <c r="CR55" s="109"/>
      <c r="CS55" s="109"/>
      <c r="CT55" s="109"/>
      <c r="CU55" s="109"/>
      <c r="CV55" s="109"/>
      <c r="CW55" s="109"/>
      <c r="CX55" s="109"/>
      <c r="CY55" s="109" t="s">
        <v>43</v>
      </c>
      <c r="CZ55" s="109"/>
      <c r="DA55" s="109"/>
      <c r="DB55" s="109"/>
      <c r="DC55" s="109"/>
      <c r="DD55" s="112"/>
      <c r="DE55" s="109"/>
      <c r="DF55" s="112"/>
      <c r="DG55" s="109"/>
      <c r="DH55" s="109"/>
      <c r="DI55" s="109"/>
      <c r="DJ55" s="109"/>
      <c r="DK55" s="109"/>
      <c r="DL55" s="109" t="s">
        <v>43</v>
      </c>
      <c r="DM55" s="109"/>
      <c r="DN55" s="112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47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12"/>
      <c r="EN55" s="109"/>
      <c r="EO55" s="109"/>
      <c r="EP55" s="109"/>
      <c r="EQ55" s="109"/>
      <c r="ER55" s="77">
        <f t="shared" si="17"/>
        <v>5</v>
      </c>
      <c r="ES55" s="13">
        <f t="shared" si="18"/>
        <v>1</v>
      </c>
      <c r="ET55" s="13">
        <f t="shared" si="19"/>
        <v>0</v>
      </c>
      <c r="EU55" s="13">
        <f t="shared" si="20"/>
        <v>0</v>
      </c>
      <c r="EV55" s="13">
        <f t="shared" si="21"/>
        <v>0</v>
      </c>
      <c r="EW55" s="13">
        <f t="shared" si="22"/>
        <v>0</v>
      </c>
      <c r="EX55" s="13">
        <f t="shared" si="23"/>
        <v>0</v>
      </c>
      <c r="EY55" s="21">
        <f t="shared" si="24"/>
        <v>70</v>
      </c>
      <c r="FA55" s="139" t="str">
        <f t="shared" si="25"/>
        <v>x</v>
      </c>
      <c r="FB55" s="140" t="str">
        <f t="shared" si="16"/>
        <v>x</v>
      </c>
      <c r="FC55" s="140" t="str">
        <f t="shared" si="26"/>
        <v>x</v>
      </c>
      <c r="FD55" s="140" t="str">
        <f>IF(ISBLANK(F55),IF(FC55="x",IF(AND(((ES55+(ET55-$FI$5))&gt;=$FH$5),(ET55&gt;=$FI$5),OR(EU55&gt;=$FJ$5,H55="x"),EW55),"Yes!",""),IF(AND(FC55="Yes!",FB55="x"),IF(AND(((ES55+(ET55-($FI52+'Removed Members'!$JL43)))&gt;=$FH$5+$FH$4),(ET55&gt;=$FI$5+$FI$4),OR(EU55&gt;=($FJ$5+$FJ$4),H55="x"),EV55,EW55),"Yes!",""),IF(AND(FC55="Yes!",FB55="Yes!"),IF(AND((ES55+(ET55-($FI$5+$FI$4+$FI$3))&gt;=$FH$5+$FH$4+$FH$3),(ET55&gt;=$FI$5+$FI$4+$FI$3),OR(EU55&gt;=($FJ$5+$FJ$4+$FJ$3),H55="x"),EV55,EW55),"Yes!",""),""))),"x")</f>
        <v>x</v>
      </c>
      <c r="FE55" s="182" t="str">
        <f t="shared" si="27"/>
        <v>x</v>
      </c>
    </row>
    <row r="56" spans="1:161" ht="15.5">
      <c r="A56" s="5" t="s">
        <v>131</v>
      </c>
      <c r="B56" s="35" t="s">
        <v>104</v>
      </c>
      <c r="C56" s="85" t="s">
        <v>43</v>
      </c>
      <c r="D56" s="85" t="s">
        <v>43</v>
      </c>
      <c r="E56" s="85" t="s">
        <v>43</v>
      </c>
      <c r="F56" s="85"/>
      <c r="G56" s="86"/>
      <c r="H56" s="108"/>
      <c r="I56" s="227"/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 t="s">
        <v>43</v>
      </c>
      <c r="AC56" s="227" t="s">
        <v>43</v>
      </c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09"/>
      <c r="AX56" s="112"/>
      <c r="AY56" s="112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10"/>
      <c r="BM56" s="112"/>
      <c r="BN56" s="112"/>
      <c r="BO56" s="112"/>
      <c r="BP56" s="112"/>
      <c r="BQ56" s="109"/>
      <c r="BR56" s="109"/>
      <c r="BS56" s="113"/>
      <c r="BT56" s="158"/>
      <c r="BU56" s="109"/>
      <c r="BV56" s="112"/>
      <c r="BW56" s="112"/>
      <c r="BX56" s="109"/>
      <c r="BY56" s="112"/>
      <c r="BZ56" s="112"/>
      <c r="CA56" s="109"/>
      <c r="CB56" s="112"/>
      <c r="CC56" s="112"/>
      <c r="CD56" s="109"/>
      <c r="CE56" s="109"/>
      <c r="CF56" s="112"/>
      <c r="CG56" s="109"/>
      <c r="CH56" s="109"/>
      <c r="CI56" s="109"/>
      <c r="CJ56" s="109"/>
      <c r="CK56" s="109"/>
      <c r="CL56" s="112"/>
      <c r="CM56" s="112"/>
      <c r="CN56" s="109"/>
      <c r="CO56" s="112"/>
      <c r="CP56" s="109"/>
      <c r="CQ56" s="112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12"/>
      <c r="DE56" s="109"/>
      <c r="DF56" s="112"/>
      <c r="DG56" s="109"/>
      <c r="DH56" s="109"/>
      <c r="DI56" s="109"/>
      <c r="DJ56" s="109"/>
      <c r="DK56" s="109"/>
      <c r="DL56" s="109"/>
      <c r="DM56" s="109"/>
      <c r="DN56" s="112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47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12"/>
      <c r="EN56" s="109"/>
      <c r="EO56" s="109"/>
      <c r="EP56" s="109"/>
      <c r="EQ56" s="109"/>
      <c r="ER56" s="77">
        <f t="shared" si="17"/>
        <v>4</v>
      </c>
      <c r="ES56" s="13">
        <f t="shared" si="18"/>
        <v>0</v>
      </c>
      <c r="ET56" s="13">
        <f t="shared" si="19"/>
        <v>1</v>
      </c>
      <c r="EU56" s="13">
        <f t="shared" si="20"/>
        <v>1</v>
      </c>
      <c r="EV56" s="13">
        <f t="shared" si="21"/>
        <v>0</v>
      </c>
      <c r="EW56" s="13">
        <f t="shared" si="22"/>
        <v>0</v>
      </c>
      <c r="EX56" s="13">
        <f t="shared" si="23"/>
        <v>0</v>
      </c>
      <c r="EY56" s="21">
        <f t="shared" si="24"/>
        <v>852</v>
      </c>
      <c r="FA56" s="139" t="str">
        <f t="shared" si="25"/>
        <v>x</v>
      </c>
      <c r="FB56" s="140" t="str">
        <f t="shared" si="16"/>
        <v>x</v>
      </c>
      <c r="FC56" s="140" t="str">
        <f t="shared" si="26"/>
        <v>x</v>
      </c>
      <c r="FD56" s="51" t="str">
        <f>IF(ISBLANK(F56),IF(FC56="x",IF(AND(((ES56+(ET56-$FI$5))&gt;=$FH$5),(ET56&gt;=$FI$5),OR(EU56&gt;=$FJ$5,H56="x"),EW56),"Yes!",""),IF(AND(FC56="Yes!",FB56="x"),IF(AND(((ES56+(ET56-('Removed Members'!$JL51+#REF!)))&gt;=$FH$5+$FH$4),(ET56&gt;=$FI$5+$FI$4),OR(EU56&gt;=($FJ$5+$FJ$4),H56="x"),EV56,EW56),"Yes!",""),IF(AND(FC56="Yes!",FB56="Yes!"),IF(AND((ES56+(ET56-($FI$5+$FI$4+$FI$3))&gt;=$FH$5+$FH$4+$FH$3),(ET56&gt;=$FI$5+$FI$4+$FI$3),OR(EU56&gt;=($FJ$5+$FJ$4+$FJ$3),H56="x"),EV56,EW56),"Yes!",""),""))),"x")</f>
        <v/>
      </c>
      <c r="FE56" s="52" t="str">
        <f t="shared" si="27"/>
        <v/>
      </c>
    </row>
    <row r="57" spans="1:161" ht="15.5">
      <c r="A57" s="6" t="s">
        <v>132</v>
      </c>
      <c r="B57" s="37" t="s">
        <v>133</v>
      </c>
      <c r="C57" s="87" t="s">
        <v>43</v>
      </c>
      <c r="D57" s="87" t="s">
        <v>43</v>
      </c>
      <c r="E57" s="87" t="s">
        <v>43</v>
      </c>
      <c r="F57" s="87"/>
      <c r="G57" s="88"/>
      <c r="H57" s="108"/>
      <c r="I57" s="227"/>
      <c r="J57" s="108" t="s">
        <v>43</v>
      </c>
      <c r="K57" s="108" t="s">
        <v>43</v>
      </c>
      <c r="L57" s="227" t="s">
        <v>43</v>
      </c>
      <c r="M57" s="227" t="s">
        <v>43</v>
      </c>
      <c r="N57" s="227"/>
      <c r="O57" s="227"/>
      <c r="P57" s="227"/>
      <c r="Q57" s="227"/>
      <c r="R57" s="227"/>
      <c r="S57" s="227"/>
      <c r="T57" s="227"/>
      <c r="U57" s="227" t="s">
        <v>43</v>
      </c>
      <c r="V57" s="227" t="s">
        <v>43</v>
      </c>
      <c r="W57" s="227" t="s">
        <v>43</v>
      </c>
      <c r="X57" s="227" t="s">
        <v>43</v>
      </c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 t="s">
        <v>43</v>
      </c>
      <c r="AO57" s="227"/>
      <c r="AP57" s="109"/>
      <c r="AQ57" s="109"/>
      <c r="AR57" s="227"/>
      <c r="AS57" s="109"/>
      <c r="AT57" s="227"/>
      <c r="AU57" s="227"/>
      <c r="AV57" s="109"/>
      <c r="AW57" s="109"/>
      <c r="AX57" s="112" t="s">
        <v>43</v>
      </c>
      <c r="AY57" s="112"/>
      <c r="AZ57" s="109"/>
      <c r="BA57" s="109"/>
      <c r="BB57" s="109"/>
      <c r="BC57" s="109" t="s">
        <v>43</v>
      </c>
      <c r="BD57" s="109"/>
      <c r="BE57" s="109"/>
      <c r="BF57" s="109"/>
      <c r="BG57" s="109"/>
      <c r="BH57" s="109"/>
      <c r="BI57" s="109"/>
      <c r="BJ57" s="109"/>
      <c r="BK57" s="109"/>
      <c r="BL57" s="110"/>
      <c r="BM57" s="112"/>
      <c r="BN57" s="112"/>
      <c r="BO57" s="112"/>
      <c r="BP57" s="112"/>
      <c r="BQ57" s="109"/>
      <c r="BR57" s="109"/>
      <c r="BS57" s="113"/>
      <c r="BT57" s="113"/>
      <c r="BU57" s="109"/>
      <c r="BV57" s="112"/>
      <c r="BW57" s="112"/>
      <c r="BX57" s="109"/>
      <c r="BY57" s="112" t="s">
        <v>43</v>
      </c>
      <c r="BZ57" s="112"/>
      <c r="CA57" s="109"/>
      <c r="CB57" s="112" t="s">
        <v>43</v>
      </c>
      <c r="CC57" s="112" t="s">
        <v>43</v>
      </c>
      <c r="CD57" s="109" t="s">
        <v>43</v>
      </c>
      <c r="CE57" s="109"/>
      <c r="CF57" s="112"/>
      <c r="CG57" s="109"/>
      <c r="CH57" s="109"/>
      <c r="CI57" s="109"/>
      <c r="CJ57" s="109"/>
      <c r="CK57" s="109"/>
      <c r="CL57" s="112"/>
      <c r="CM57" s="112"/>
      <c r="CN57" s="109" t="s">
        <v>43</v>
      </c>
      <c r="CO57" s="112" t="s">
        <v>43</v>
      </c>
      <c r="CP57" s="109"/>
      <c r="CQ57" s="112"/>
      <c r="CR57" s="109"/>
      <c r="CS57" s="109" t="s">
        <v>43</v>
      </c>
      <c r="CT57" s="109"/>
      <c r="CU57" s="109"/>
      <c r="CV57" s="109"/>
      <c r="CW57" s="109"/>
      <c r="CX57" s="109"/>
      <c r="CY57" s="109" t="s">
        <v>43</v>
      </c>
      <c r="CZ57" s="109"/>
      <c r="DA57" s="109"/>
      <c r="DB57" s="109"/>
      <c r="DC57" s="109"/>
      <c r="DD57" s="112"/>
      <c r="DE57" s="109"/>
      <c r="DF57" s="112"/>
      <c r="DG57" s="109" t="s">
        <v>43</v>
      </c>
      <c r="DH57" s="109"/>
      <c r="DI57" s="109"/>
      <c r="DJ57" s="109"/>
      <c r="DK57" s="109"/>
      <c r="DL57" s="109"/>
      <c r="DM57" s="109"/>
      <c r="DN57" s="112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47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12"/>
      <c r="EN57" s="109"/>
      <c r="EO57" s="109"/>
      <c r="EP57" s="109"/>
      <c r="EQ57" s="109"/>
      <c r="ER57" s="77">
        <f t="shared" si="17"/>
        <v>25</v>
      </c>
      <c r="ES57" s="13">
        <f t="shared" si="18"/>
        <v>5</v>
      </c>
      <c r="ET57" s="13">
        <f t="shared" si="19"/>
        <v>0</v>
      </c>
      <c r="EU57" s="13">
        <f t="shared" si="20"/>
        <v>3</v>
      </c>
      <c r="EV57" s="13">
        <f t="shared" si="21"/>
        <v>0</v>
      </c>
      <c r="EW57" s="13">
        <f t="shared" si="22"/>
        <v>0</v>
      </c>
      <c r="EX57" s="13">
        <f t="shared" si="23"/>
        <v>0</v>
      </c>
      <c r="EY57" s="21">
        <f t="shared" si="24"/>
        <v>464</v>
      </c>
      <c r="FA57" s="139" t="str">
        <f t="shared" si="25"/>
        <v>x</v>
      </c>
      <c r="FB57" s="140" t="str">
        <f t="shared" ref="FB57:FB88" si="28">IF(ISBLANK(D57),IF(FA57="x",IF(AND((ES57+ET57)&gt;=($FH$3+$FI$3),OR(EU57&gt;=$FJ$3,H57="x")),"Yes!",""),IF(FA57="Yes!",IF(AND((ES57+ET57)&gt;=($FH$2+$FH$3+$FI$2+$FI$3),OR(EU57&gt;=($FJ$3+$FJ$2),H57="x")),"Yes!",""),"")),"x")</f>
        <v>x</v>
      </c>
      <c r="FC57" s="140" t="str">
        <f t="shared" si="26"/>
        <v>x</v>
      </c>
      <c r="FD57" s="51" t="str">
        <f>IF(ISBLANK(F57),IF(FC57="x",IF(AND(((ES57+(ET57-$FI$5))&gt;=$FH$5),(ET57&gt;=$FI$5),OR(EU57&gt;=$FJ$5,H57="x"),EW57),"Yes!",""),IF(AND(FC57="Yes!",FB57="x"),IF(AND(((ES57+(ET57-('Removed Members'!$JL52+'Removed Members'!$JL53)))&gt;=$FH$5+$FH$4),(ET57&gt;=$FI$5+$FI$4),OR(EU57&gt;=($FJ$5+$FJ$4),H57="x"),EV57,EW57),"Yes!",""),IF(AND(FC57="Yes!",FB57="Yes!"),IF(AND((ES57+(ET57-($FI$5+$FI$4+$FI$3))&gt;=$FH$5+$FH$4+$FH$3),(ET57&gt;=$FI$5+$FI$4+$FI$3),OR(EU57&gt;=($FJ$5+$FJ$4+$FJ$3),H57="x"),EV57,EW57),"Yes!",""),""))),"x")</f>
        <v/>
      </c>
      <c r="FE57" s="52" t="str">
        <f t="shared" si="27"/>
        <v/>
      </c>
    </row>
    <row r="58" spans="1:161" ht="14.5">
      <c r="A58" s="11" t="s">
        <v>134</v>
      </c>
      <c r="B58" s="151" t="s">
        <v>62</v>
      </c>
      <c r="C58" s="95"/>
      <c r="D58" s="95"/>
      <c r="E58" s="95"/>
      <c r="F58" s="95"/>
      <c r="G58" s="96"/>
      <c r="H58" s="108"/>
      <c r="I58" s="227"/>
      <c r="J58" s="108" t="s">
        <v>43</v>
      </c>
      <c r="K58" s="108"/>
      <c r="L58" s="227" t="s">
        <v>43</v>
      </c>
      <c r="M58" s="227" t="s">
        <v>43</v>
      </c>
      <c r="N58" s="227"/>
      <c r="O58" s="227" t="s">
        <v>43</v>
      </c>
      <c r="P58" s="227"/>
      <c r="Q58" s="227"/>
      <c r="R58" s="227"/>
      <c r="S58" s="227"/>
      <c r="T58" s="227" t="s">
        <v>43</v>
      </c>
      <c r="U58" s="227" t="s">
        <v>43</v>
      </c>
      <c r="V58" s="227" t="s">
        <v>43</v>
      </c>
      <c r="W58" s="227"/>
      <c r="X58" s="227" t="s">
        <v>43</v>
      </c>
      <c r="Y58" s="227"/>
      <c r="Z58" s="227"/>
      <c r="AA58" s="227" t="s">
        <v>43</v>
      </c>
      <c r="AB58" s="227"/>
      <c r="AC58" s="227"/>
      <c r="AD58" s="227"/>
      <c r="AE58" s="227" t="s">
        <v>43</v>
      </c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/>
      <c r="AT58" s="227"/>
      <c r="AU58" s="227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 t="s">
        <v>43</v>
      </c>
      <c r="BQ58" s="109"/>
      <c r="BR58" s="109"/>
      <c r="BS58" s="109"/>
      <c r="BT58" s="109"/>
      <c r="BU58" s="109" t="s">
        <v>43</v>
      </c>
      <c r="BV58" s="109"/>
      <c r="BW58" s="109"/>
      <c r="BX58" s="109"/>
      <c r="BY58" s="109" t="s">
        <v>43</v>
      </c>
      <c r="BZ58" s="109"/>
      <c r="CA58" s="109"/>
      <c r="CB58" s="109"/>
      <c r="CC58" s="109"/>
      <c r="CD58" s="109"/>
      <c r="CE58" s="109"/>
      <c r="CF58" s="109"/>
      <c r="CG58" s="109"/>
      <c r="CH58" s="109"/>
      <c r="CI58" s="109" t="s">
        <v>43</v>
      </c>
      <c r="CJ58" s="109"/>
      <c r="CK58" s="109"/>
      <c r="CL58" s="109"/>
      <c r="CM58" s="109"/>
      <c r="CN58" s="109" t="s">
        <v>43</v>
      </c>
      <c r="CO58" s="109"/>
      <c r="CP58" s="109"/>
      <c r="CQ58" s="109"/>
      <c r="CR58" s="109"/>
      <c r="CS58" s="109"/>
      <c r="CT58" s="109"/>
      <c r="CU58" s="109" t="s">
        <v>43</v>
      </c>
      <c r="CV58" s="109"/>
      <c r="CW58" s="109"/>
      <c r="CX58" s="109"/>
      <c r="CY58" s="109" t="s">
        <v>43</v>
      </c>
      <c r="CZ58" s="109" t="s">
        <v>43</v>
      </c>
      <c r="DA58" s="109"/>
      <c r="DB58" s="109"/>
      <c r="DC58" s="109"/>
      <c r="DD58" s="109"/>
      <c r="DE58" s="109"/>
      <c r="DF58" s="109"/>
      <c r="DG58" s="109" t="s">
        <v>43</v>
      </c>
      <c r="DH58" s="109"/>
      <c r="DI58" s="109"/>
      <c r="DJ58" s="109" t="s">
        <v>43</v>
      </c>
      <c r="DK58" s="109" t="s">
        <v>43</v>
      </c>
      <c r="DL58" s="109" t="s">
        <v>43</v>
      </c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43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77">
        <f t="shared" si="17"/>
        <v>31</v>
      </c>
      <c r="ES58" s="13">
        <f t="shared" si="18"/>
        <v>10</v>
      </c>
      <c r="ET58" s="13">
        <f t="shared" si="19"/>
        <v>0</v>
      </c>
      <c r="EU58" s="13">
        <f t="shared" si="20"/>
        <v>2</v>
      </c>
      <c r="EV58" s="13">
        <f t="shared" si="21"/>
        <v>0</v>
      </c>
      <c r="EW58" s="13">
        <f t="shared" si="22"/>
        <v>0</v>
      </c>
      <c r="EX58" s="13">
        <f t="shared" si="23"/>
        <v>0</v>
      </c>
      <c r="EY58" s="21">
        <f t="shared" si="24"/>
        <v>1577</v>
      </c>
      <c r="FA58" s="44" t="str">
        <f t="shared" si="25"/>
        <v>Yes!</v>
      </c>
      <c r="FB58" s="51" t="str">
        <f t="shared" si="28"/>
        <v/>
      </c>
      <c r="FC58" s="51" t="str">
        <f t="shared" si="26"/>
        <v/>
      </c>
      <c r="FD58" s="51" t="str">
        <f>IF(ISBLANK(F58),IF(FC58="x",IF(AND(((ES58+(ET58-$FI$5))&gt;=$FH$5),(ET58&gt;=$FI$5),OR(EU58&gt;=$FJ$5,H58="x"),EW58),"Yes!",""),IF(AND(FC58="Yes!",FB58="x"),IF(AND(((ES58+(ET58-('Removed Members'!$JL53+#REF!)))&gt;=$FH$5+$FH$4),(ET58&gt;=$FI$5+$FI$4),OR(EU58&gt;=($FJ$5+$FJ$4),H58="x"),EV58,EW58),"Yes!",""),IF(AND(FC58="Yes!",FB58="Yes!"),IF(AND((ES58+(ET58-($FI$5+$FI$4+$FI$3))&gt;=$FH$5+$FH$4+$FH$3),(ET58&gt;=$FI$5+$FI$4+$FI$3),OR(EU58&gt;=($FJ$5+$FJ$4+$FJ$3),H58="x"),EV58,EW58),"Yes!",""),""))),"x")</f>
        <v/>
      </c>
      <c r="FE58" s="52" t="str">
        <f t="shared" si="27"/>
        <v/>
      </c>
    </row>
    <row r="59" spans="1:161" ht="15.5">
      <c r="A59" s="5" t="s">
        <v>135</v>
      </c>
      <c r="B59" s="35" t="s">
        <v>136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09"/>
      <c r="AX59" s="112"/>
      <c r="AY59" s="112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10"/>
      <c r="BM59" s="112"/>
      <c r="BN59" s="112"/>
      <c r="BO59" s="112"/>
      <c r="BP59" s="112"/>
      <c r="BQ59" s="109"/>
      <c r="BR59" s="109"/>
      <c r="BS59" s="113"/>
      <c r="BT59" s="113"/>
      <c r="BU59" s="109" t="s">
        <v>43</v>
      </c>
      <c r="BV59" s="112"/>
      <c r="BW59" s="112"/>
      <c r="BX59" s="109"/>
      <c r="BY59" s="112"/>
      <c r="BZ59" s="112"/>
      <c r="CA59" s="109"/>
      <c r="CB59" s="112"/>
      <c r="CC59" s="112"/>
      <c r="CD59" s="109"/>
      <c r="CE59" s="109"/>
      <c r="CF59" s="112"/>
      <c r="CG59" s="109"/>
      <c r="CH59" s="109"/>
      <c r="CI59" s="109"/>
      <c r="CJ59" s="109"/>
      <c r="CK59" s="109"/>
      <c r="CL59" s="112"/>
      <c r="CM59" s="112"/>
      <c r="CN59" s="109"/>
      <c r="CO59" s="112"/>
      <c r="CP59" s="109"/>
      <c r="CQ59" s="112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12"/>
      <c r="DE59" s="109"/>
      <c r="DF59" s="112"/>
      <c r="DG59" s="109"/>
      <c r="DH59" s="109"/>
      <c r="DI59" s="109"/>
      <c r="DJ59" s="109"/>
      <c r="DK59" s="109"/>
      <c r="DL59" s="109"/>
      <c r="DM59" s="109"/>
      <c r="DN59" s="112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47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12"/>
      <c r="EN59" s="109"/>
      <c r="EO59" s="109"/>
      <c r="EP59" s="109"/>
      <c r="EQ59" s="109"/>
      <c r="ER59" s="77">
        <f t="shared" si="17"/>
        <v>2</v>
      </c>
      <c r="ES59" s="13">
        <f t="shared" si="18"/>
        <v>1</v>
      </c>
      <c r="ET59" s="13">
        <f t="shared" si="19"/>
        <v>0</v>
      </c>
      <c r="EU59" s="13">
        <f t="shared" si="20"/>
        <v>0</v>
      </c>
      <c r="EV59" s="13">
        <f t="shared" si="21"/>
        <v>0</v>
      </c>
      <c r="EW59" s="13">
        <f t="shared" si="22"/>
        <v>0</v>
      </c>
      <c r="EX59" s="13">
        <f t="shared" si="23"/>
        <v>0</v>
      </c>
      <c r="EY59" s="21">
        <f t="shared" si="24"/>
        <v>202</v>
      </c>
      <c r="FA59" s="44" t="str">
        <f t="shared" si="25"/>
        <v/>
      </c>
      <c r="FB59" s="51" t="str">
        <f t="shared" si="28"/>
        <v/>
      </c>
      <c r="FC59" s="51" t="str">
        <f t="shared" si="26"/>
        <v/>
      </c>
      <c r="FD59" s="51" t="str">
        <f>IF(ISBLANK(F59),IF(FC59="x",IF(AND(((ES59+(ET59-$FI$5))&gt;=$FH$5),(ET59&gt;=$FI$5),OR(EU59&gt;=$FJ$5,H59="x"),EW59),"Yes!",""),IF(AND(FC59="Yes!",FB59="x"),IF(AND(((ES59+(ET59-(#REF!+$FI57)))&gt;=$FH$5+$FH$4),(ET59&gt;=$FI$5+$FI$4),OR(EU59&gt;=($FJ$5+$FJ$4),H59="x"),EV59,EW59),"Yes!",""),IF(AND(FC59="Yes!",FB59="Yes!"),IF(AND((ES59+(ET59-($FI$5+$FI$4+$FI$3))&gt;=$FH$5+$FH$4+$FH$3),(ET59&gt;=$FI$5+$FI$4+$FI$3),OR(EU59&gt;=($FJ$5+$FJ$4+$FJ$3),H59="x"),EV59,EW59),"Yes!",""),""))),"x")</f>
        <v/>
      </c>
      <c r="FE59" s="52" t="str">
        <f t="shared" si="27"/>
        <v/>
      </c>
    </row>
    <row r="60" spans="1:161" ht="14.5">
      <c r="A60" s="6" t="s">
        <v>137</v>
      </c>
      <c r="B60" s="37" t="s">
        <v>404</v>
      </c>
      <c r="C60" s="97"/>
      <c r="D60" s="97"/>
      <c r="E60" s="97"/>
      <c r="F60" s="97"/>
      <c r="G60" s="98"/>
      <c r="H60" s="108"/>
      <c r="I60" s="227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77">
        <f t="shared" si="17"/>
        <v>0</v>
      </c>
      <c r="ES60" s="13">
        <f t="shared" si="18"/>
        <v>0</v>
      </c>
      <c r="ET60" s="13">
        <f t="shared" si="19"/>
        <v>0</v>
      </c>
      <c r="EU60" s="13">
        <f t="shared" si="20"/>
        <v>0</v>
      </c>
      <c r="EV60" s="13">
        <f t="shared" si="21"/>
        <v>0</v>
      </c>
      <c r="EW60" s="13">
        <f t="shared" si="22"/>
        <v>0</v>
      </c>
      <c r="EX60" s="13">
        <f t="shared" si="23"/>
        <v>0</v>
      </c>
      <c r="EY60" s="21">
        <f t="shared" si="24"/>
        <v>0</v>
      </c>
      <c r="FA60" s="44" t="str">
        <f t="shared" si="25"/>
        <v/>
      </c>
      <c r="FB60" s="51" t="str">
        <f t="shared" si="28"/>
        <v/>
      </c>
      <c r="FC60" s="51" t="str">
        <f t="shared" si="26"/>
        <v/>
      </c>
      <c r="FD60" s="51" t="str">
        <f>IF(ISBLANK(F60),IF(FC60="x",IF(AND(((ES60+(ET60-$FI$5))&gt;=$FH$5),(ET60&gt;=$FI$5),OR(EU60&gt;=$FJ$5,H60="x"),EW60),"Yes!",""),IF(AND(FC60="Yes!",FB60="x"),IF(AND(((ES60+(ET60-(#REF!+#REF!)))&gt;=$FH$5+$FH$4),(ET60&gt;=$FI$5+$FI$4),OR(EU60&gt;=($FJ$5+$FJ$4),H60="x"),EV60,EW60),"Yes!",""),IF(AND(FC60="Yes!",FB60="Yes!"),IF(AND((ES60+(ET60-($FI$5+$FI$4+$FI$3))&gt;=$FH$5+$FH$4+$FH$3),(ET60&gt;=$FI$5+$FI$4+$FI$3),OR(EU60&gt;=($FJ$5+$FJ$4+$FJ$3),H60="x"),EV60,EW60),"Yes!",""),""))),"x")</f>
        <v/>
      </c>
      <c r="FE60" s="52" t="str">
        <f t="shared" si="27"/>
        <v/>
      </c>
    </row>
    <row r="61" spans="1:161" ht="15.5">
      <c r="A61" s="6" t="s">
        <v>139</v>
      </c>
      <c r="B61" s="37" t="s">
        <v>140</v>
      </c>
      <c r="C61" s="87"/>
      <c r="D61" s="87"/>
      <c r="E61" s="87"/>
      <c r="F61" s="87"/>
      <c r="G61" s="88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09"/>
      <c r="AX61" s="112"/>
      <c r="AY61" s="112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10"/>
      <c r="BM61" s="112"/>
      <c r="BN61" s="112"/>
      <c r="BO61" s="112"/>
      <c r="BP61" s="112" t="s">
        <v>43</v>
      </c>
      <c r="BQ61" s="109"/>
      <c r="BR61" s="109"/>
      <c r="BS61" s="113"/>
      <c r="BT61" s="113"/>
      <c r="BU61" s="109"/>
      <c r="BV61" s="112"/>
      <c r="BW61" s="112"/>
      <c r="BX61" s="109"/>
      <c r="BY61" s="112"/>
      <c r="BZ61" s="112"/>
      <c r="CA61" s="109"/>
      <c r="CB61" s="112"/>
      <c r="CC61" s="112"/>
      <c r="CD61" s="109"/>
      <c r="CE61" s="109"/>
      <c r="CF61" s="112"/>
      <c r="CG61" s="109"/>
      <c r="CH61" s="109"/>
      <c r="CI61" s="109"/>
      <c r="CJ61" s="109"/>
      <c r="CK61" s="109"/>
      <c r="CL61" s="112"/>
      <c r="CM61" s="112"/>
      <c r="CN61" s="109"/>
      <c r="CO61" s="112"/>
      <c r="CP61" s="109"/>
      <c r="CQ61" s="112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12"/>
      <c r="DE61" s="109"/>
      <c r="DF61" s="112"/>
      <c r="DG61" s="109"/>
      <c r="DH61" s="109" t="s">
        <v>43</v>
      </c>
      <c r="DI61" s="109"/>
      <c r="DJ61" s="109"/>
      <c r="DK61" s="109"/>
      <c r="DL61" s="109"/>
      <c r="DM61" s="109"/>
      <c r="DN61" s="112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47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12"/>
      <c r="EN61" s="109"/>
      <c r="EO61" s="109"/>
      <c r="EP61" s="109"/>
      <c r="EQ61" s="109"/>
      <c r="ER61" s="77">
        <f t="shared" si="17"/>
        <v>3</v>
      </c>
      <c r="ES61" s="13">
        <f t="shared" si="18"/>
        <v>1</v>
      </c>
      <c r="ET61" s="13">
        <f t="shared" si="19"/>
        <v>0</v>
      </c>
      <c r="EU61" s="13">
        <f t="shared" si="20"/>
        <v>0</v>
      </c>
      <c r="EV61" s="13">
        <f t="shared" si="21"/>
        <v>0</v>
      </c>
      <c r="EW61" s="13">
        <f t="shared" si="22"/>
        <v>0</v>
      </c>
      <c r="EX61" s="13">
        <f t="shared" si="23"/>
        <v>0</v>
      </c>
      <c r="EY61" s="21">
        <f t="shared" si="24"/>
        <v>300</v>
      </c>
      <c r="FA61" s="44" t="str">
        <f t="shared" si="25"/>
        <v/>
      </c>
      <c r="FB61" s="51" t="str">
        <f t="shared" si="28"/>
        <v/>
      </c>
      <c r="FC61" s="51" t="str">
        <f t="shared" si="26"/>
        <v/>
      </c>
      <c r="FD61" s="51" t="str">
        <f>IF(ISBLANK(F61),IF(FC61="x",IF(AND(((ES61+(ET61-$FI$5))&gt;=$FH$5),(ET61&gt;=$FI$5),OR(EU61&gt;=$FJ$5,H61="x"),EW61),"Yes!",""),IF(AND(FC61="Yes!",FB61="x"),IF(AND(((ES61+(ET61-(#REF!+#REF!)))&gt;=$FH$5+$FH$4),(ET61&gt;=$FI$5+$FI$4),OR(EU61&gt;=($FJ$5+$FJ$4),H61="x"),EV61,EW61),"Yes!",""),IF(AND(FC61="Yes!",FB61="Yes!"),IF(AND((ES61+(ET61-($FI$5+$FI$4+$FI$3))&gt;=$FH$5+$FH$4+$FH$3),(ET61&gt;=$FI$5+$FI$4+$FI$3),OR(EU61&gt;=($FJ$5+$FJ$4+$FJ$3),H61="x"),EV61,EW61),"Yes!",""),""))),"x")</f>
        <v/>
      </c>
      <c r="FE61" s="52" t="str">
        <f t="shared" si="27"/>
        <v/>
      </c>
    </row>
    <row r="62" spans="1:161" ht="15.5">
      <c r="A62" s="5" t="s">
        <v>139</v>
      </c>
      <c r="B62" s="35" t="s">
        <v>141</v>
      </c>
      <c r="C62" s="85" t="s">
        <v>43</v>
      </c>
      <c r="D62" s="85" t="s">
        <v>43</v>
      </c>
      <c r="E62" s="85" t="s">
        <v>43</v>
      </c>
      <c r="F62" s="85"/>
      <c r="G62" s="86"/>
      <c r="H62" s="108"/>
      <c r="I62" s="227"/>
      <c r="J62" s="108" t="s">
        <v>43</v>
      </c>
      <c r="K62" s="108"/>
      <c r="L62" s="227" t="s">
        <v>43</v>
      </c>
      <c r="M62" s="227" t="s">
        <v>43</v>
      </c>
      <c r="N62" s="227"/>
      <c r="O62" s="227" t="s">
        <v>43</v>
      </c>
      <c r="P62" s="227"/>
      <c r="Q62" s="227"/>
      <c r="R62" s="227"/>
      <c r="S62" s="227"/>
      <c r="T62" s="227" t="s">
        <v>43</v>
      </c>
      <c r="U62" s="227" t="s">
        <v>43</v>
      </c>
      <c r="V62" s="227" t="s">
        <v>43</v>
      </c>
      <c r="W62" s="227"/>
      <c r="X62" s="227" t="s">
        <v>43</v>
      </c>
      <c r="Y62" s="227"/>
      <c r="Z62" s="227"/>
      <c r="AA62" s="227" t="s">
        <v>43</v>
      </c>
      <c r="AB62" s="227" t="s">
        <v>43</v>
      </c>
      <c r="AC62" s="227"/>
      <c r="AD62" s="227"/>
      <c r="AE62" s="227"/>
      <c r="AF62" s="227"/>
      <c r="AG62" s="227" t="s">
        <v>43</v>
      </c>
      <c r="AH62" s="227"/>
      <c r="AI62" s="227" t="s">
        <v>43</v>
      </c>
      <c r="AJ62" s="227" t="s">
        <v>43</v>
      </c>
      <c r="AK62" s="227"/>
      <c r="AL62" s="227" t="s">
        <v>43</v>
      </c>
      <c r="AM62" s="227"/>
      <c r="AN62" s="227" t="s">
        <v>43</v>
      </c>
      <c r="AO62" s="227"/>
      <c r="AP62" s="109" t="s">
        <v>43</v>
      </c>
      <c r="AQ62" s="109" t="s">
        <v>43</v>
      </c>
      <c r="AR62" s="227"/>
      <c r="AS62" s="109"/>
      <c r="AT62" s="227" t="s">
        <v>43</v>
      </c>
      <c r="AU62" s="227"/>
      <c r="AV62" s="109"/>
      <c r="AW62" s="109"/>
      <c r="AX62" s="112"/>
      <c r="AY62" s="112"/>
      <c r="AZ62" s="109"/>
      <c r="BA62" s="109"/>
      <c r="BB62" s="109"/>
      <c r="BC62" s="109" t="s">
        <v>43</v>
      </c>
      <c r="BD62" s="109" t="s">
        <v>43</v>
      </c>
      <c r="BE62" s="109"/>
      <c r="BF62" s="109"/>
      <c r="BG62" s="109"/>
      <c r="BH62" s="109"/>
      <c r="BI62" s="109" t="s">
        <v>43</v>
      </c>
      <c r="BJ62" s="109"/>
      <c r="BK62" s="109"/>
      <c r="BL62" s="110" t="s">
        <v>43</v>
      </c>
      <c r="BM62" s="112"/>
      <c r="BN62" s="112"/>
      <c r="BO62" s="112"/>
      <c r="BP62" s="112" t="s">
        <v>43</v>
      </c>
      <c r="BQ62" s="109"/>
      <c r="BR62" s="109"/>
      <c r="BS62" s="113"/>
      <c r="BT62" s="158" t="s">
        <v>43</v>
      </c>
      <c r="BU62" s="109"/>
      <c r="BV62" s="112"/>
      <c r="BW62" s="112"/>
      <c r="BX62" s="109"/>
      <c r="BY62" s="112" t="s">
        <v>43</v>
      </c>
      <c r="BZ62" s="112"/>
      <c r="CA62" s="109"/>
      <c r="CB62" s="112" t="s">
        <v>43</v>
      </c>
      <c r="CC62" s="112" t="s">
        <v>43</v>
      </c>
      <c r="CD62" s="109"/>
      <c r="CE62" s="109"/>
      <c r="CF62" s="112"/>
      <c r="CG62" s="109"/>
      <c r="CH62" s="109" t="s">
        <v>43</v>
      </c>
      <c r="CI62" s="109" t="s">
        <v>43</v>
      </c>
      <c r="CJ62" s="109"/>
      <c r="CK62" s="109"/>
      <c r="CL62" s="112"/>
      <c r="CM62" s="112"/>
      <c r="CN62" s="109"/>
      <c r="CO62" s="112"/>
      <c r="CP62" s="109"/>
      <c r="CQ62" s="112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 t="s">
        <v>43</v>
      </c>
      <c r="DD62" s="112" t="s">
        <v>43</v>
      </c>
      <c r="DE62" s="109"/>
      <c r="DF62" s="112"/>
      <c r="DG62" s="109"/>
      <c r="DH62" s="109" t="s">
        <v>43</v>
      </c>
      <c r="DI62" s="109" t="s">
        <v>43</v>
      </c>
      <c r="DJ62" s="109"/>
      <c r="DK62" s="109"/>
      <c r="DL62" s="109"/>
      <c r="DM62" s="109"/>
      <c r="DN62" s="112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47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12"/>
      <c r="EN62" s="109"/>
      <c r="EO62" s="109"/>
      <c r="EP62" s="109"/>
      <c r="EQ62" s="109"/>
      <c r="ER62" s="77">
        <f t="shared" si="17"/>
        <v>56</v>
      </c>
      <c r="ES62" s="13">
        <f t="shared" si="18"/>
        <v>11</v>
      </c>
      <c r="ET62" s="13">
        <f t="shared" si="19"/>
        <v>5</v>
      </c>
      <c r="EU62" s="13">
        <f t="shared" si="20"/>
        <v>0</v>
      </c>
      <c r="EV62" s="13">
        <f t="shared" si="21"/>
        <v>1</v>
      </c>
      <c r="EW62" s="13">
        <f t="shared" si="22"/>
        <v>0</v>
      </c>
      <c r="EX62" s="13">
        <f t="shared" si="23"/>
        <v>0</v>
      </c>
      <c r="EY62" s="21">
        <f t="shared" si="24"/>
        <v>5113</v>
      </c>
      <c r="FA62" s="139" t="str">
        <f t="shared" si="25"/>
        <v>x</v>
      </c>
      <c r="FB62" s="140" t="str">
        <f t="shared" si="28"/>
        <v>x</v>
      </c>
      <c r="FC62" s="140" t="str">
        <f t="shared" si="26"/>
        <v>x</v>
      </c>
      <c r="FD62" s="51" t="str">
        <f>IF(ISBLANK(F62),IF(FC62="x",IF(AND(((ES62+(ET62-$FI$5))&gt;=$FH$5),(ET62&gt;=$FI$5),OR(EU62&gt;=$FJ$5,H62="x"),EW62),"Yes!",""),IF(AND(FC62="Yes!",FB62="x"),IF(AND(((ES62+(ET62-(#REF!+#REF!)))&gt;=$FH$5+$FH$4),(ET62&gt;=$FI$5+$FI$4),OR(EU62&gt;=($FJ$5+$FJ$4),H62="x"),EV62,EW62),"Yes!",""),IF(AND(FC62="Yes!",FB62="Yes!"),IF(AND((ES62+(ET62-($FI$5+$FI$4+$FI$3))&gt;=$FH$5+$FH$4+$FH$3),(ET62&gt;=$FI$5+$FI$4+$FI$3),OR(EU62&gt;=($FJ$5+$FJ$4+$FJ$3),H62="x"),EV62,EW62),"Yes!",""),""))),"x")</f>
        <v/>
      </c>
      <c r="FE62" s="52" t="str">
        <f t="shared" si="27"/>
        <v/>
      </c>
    </row>
    <row r="63" spans="1:161" ht="15.5">
      <c r="A63" s="5" t="s">
        <v>139</v>
      </c>
      <c r="B63" s="35" t="s">
        <v>142</v>
      </c>
      <c r="C63" s="85" t="s">
        <v>43</v>
      </c>
      <c r="D63" s="85"/>
      <c r="E63" s="85"/>
      <c r="F63" s="85"/>
      <c r="G63" s="86"/>
      <c r="H63" s="108"/>
      <c r="I63" s="227"/>
      <c r="J63" s="108"/>
      <c r="K63" s="108"/>
      <c r="L63" s="227"/>
      <c r="M63" s="227" t="s">
        <v>43</v>
      </c>
      <c r="N63" s="227"/>
      <c r="O63" s="227"/>
      <c r="P63" s="227"/>
      <c r="Q63" s="227"/>
      <c r="R63" s="227"/>
      <c r="S63" s="227"/>
      <c r="T63" s="227" t="s">
        <v>43</v>
      </c>
      <c r="U63" s="227" t="s">
        <v>43</v>
      </c>
      <c r="V63" s="227"/>
      <c r="W63" s="227"/>
      <c r="X63" s="227"/>
      <c r="Y63" s="227"/>
      <c r="Z63" s="227"/>
      <c r="AA63" s="227" t="s">
        <v>43</v>
      </c>
      <c r="AB63" s="227"/>
      <c r="AC63" s="227"/>
      <c r="AD63" s="227"/>
      <c r="AE63" s="227"/>
      <c r="AF63" s="227"/>
      <c r="AG63" s="227" t="s">
        <v>43</v>
      </c>
      <c r="AH63" s="227"/>
      <c r="AI63" s="227"/>
      <c r="AJ63" s="227"/>
      <c r="AK63" s="227"/>
      <c r="AL63" s="227"/>
      <c r="AM63" s="227"/>
      <c r="AN63" s="227" t="s">
        <v>43</v>
      </c>
      <c r="AO63" s="227"/>
      <c r="AP63" s="109" t="s">
        <v>43</v>
      </c>
      <c r="AQ63" s="109"/>
      <c r="AR63" s="227"/>
      <c r="AS63" s="109"/>
      <c r="AT63" s="227"/>
      <c r="AU63" s="227"/>
      <c r="AV63" s="109"/>
      <c r="AW63" s="109"/>
      <c r="AX63" s="112"/>
      <c r="AY63" s="112"/>
      <c r="AZ63" s="109"/>
      <c r="BA63" s="109"/>
      <c r="BB63" s="109"/>
      <c r="BC63" s="109" t="s">
        <v>43</v>
      </c>
      <c r="BD63" s="109"/>
      <c r="BE63" s="109"/>
      <c r="BF63" s="109"/>
      <c r="BG63" s="109"/>
      <c r="BH63" s="109"/>
      <c r="BI63" s="109"/>
      <c r="BJ63" s="109"/>
      <c r="BK63" s="109"/>
      <c r="BL63" s="110"/>
      <c r="BM63" s="112"/>
      <c r="BN63" s="112"/>
      <c r="BO63" s="112"/>
      <c r="BP63" s="112"/>
      <c r="BQ63" s="109"/>
      <c r="BR63" s="109"/>
      <c r="BS63" s="113"/>
      <c r="BT63" s="113" t="s">
        <v>43</v>
      </c>
      <c r="BU63" s="109"/>
      <c r="BV63" s="112"/>
      <c r="BW63" s="112"/>
      <c r="BX63" s="109"/>
      <c r="BY63" s="112" t="s">
        <v>43</v>
      </c>
      <c r="BZ63" s="112"/>
      <c r="CA63" s="109"/>
      <c r="CB63" s="112"/>
      <c r="CC63" s="112"/>
      <c r="CD63" s="109"/>
      <c r="CE63" s="109"/>
      <c r="CF63" s="112"/>
      <c r="CG63" s="109"/>
      <c r="CH63" s="109"/>
      <c r="CI63" s="109"/>
      <c r="CJ63" s="109"/>
      <c r="CK63" s="109"/>
      <c r="CL63" s="112"/>
      <c r="CM63" s="112"/>
      <c r="CN63" s="109"/>
      <c r="CO63" s="112"/>
      <c r="CP63" s="109"/>
      <c r="CQ63" s="112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 t="s">
        <v>43</v>
      </c>
      <c r="DD63" s="112"/>
      <c r="DE63" s="109"/>
      <c r="DF63" s="112"/>
      <c r="DG63" s="109"/>
      <c r="DH63" s="109" t="s">
        <v>43</v>
      </c>
      <c r="DI63" s="109"/>
      <c r="DJ63" s="109"/>
      <c r="DK63" s="109"/>
      <c r="DL63" s="109" t="s">
        <v>43</v>
      </c>
      <c r="DM63" s="109"/>
      <c r="DN63" s="112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47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12"/>
      <c r="EN63" s="109"/>
      <c r="EO63" s="109"/>
      <c r="EP63" s="109"/>
      <c r="EQ63" s="109"/>
      <c r="ER63" s="77">
        <f t="shared" si="17"/>
        <v>12</v>
      </c>
      <c r="ES63" s="13">
        <f t="shared" si="18"/>
        <v>0</v>
      </c>
      <c r="ET63" s="13">
        <f t="shared" si="19"/>
        <v>0</v>
      </c>
      <c r="EU63" s="13">
        <f t="shared" si="20"/>
        <v>0</v>
      </c>
      <c r="EV63" s="13">
        <f t="shared" si="21"/>
        <v>0</v>
      </c>
      <c r="EW63" s="13">
        <f t="shared" si="22"/>
        <v>0</v>
      </c>
      <c r="EX63" s="13">
        <f t="shared" si="23"/>
        <v>0</v>
      </c>
      <c r="EY63" s="21">
        <f t="shared" si="24"/>
        <v>0</v>
      </c>
      <c r="FA63" s="139" t="str">
        <f t="shared" si="25"/>
        <v>x</v>
      </c>
      <c r="FB63" s="51" t="str">
        <f t="shared" si="28"/>
        <v/>
      </c>
      <c r="FC63" s="51" t="str">
        <f t="shared" si="26"/>
        <v/>
      </c>
      <c r="FD63" s="51" t="str">
        <f>IF(ISBLANK(F63),IF(FC63="x",IF(AND(((ES63+(ET63-$FI$5))&gt;=$FH$5),(ET63&gt;=$FI$5),OR(EU63&gt;=$FJ$5,H63="x"),EW63),"Yes!",""),IF(AND(FC63="Yes!",FB63="x"),IF(AND(((ES63+(ET63-(#REF!+$FI60)))&gt;=$FH$5+$FH$4),(ET63&gt;=$FI$5+$FI$4),OR(EU63&gt;=($FJ$5+$FJ$4),H63="x"),EV63,EW63),"Yes!",""),IF(AND(FC63="Yes!",FB63="Yes!"),IF(AND((ES63+(ET63-($FI$5+$FI$4+$FI$3))&gt;=$FH$5+$FH$4+$FH$3),(ET63&gt;=$FI$5+$FI$4+$FI$3),OR(EU63&gt;=($FJ$5+$FJ$4+$FJ$3),H63="x"),EV63,EW63),"Yes!",""),""))),"x")</f>
        <v/>
      </c>
      <c r="FE63" s="52" t="str">
        <f t="shared" si="27"/>
        <v/>
      </c>
    </row>
    <row r="64" spans="1:161" ht="15.5">
      <c r="A64" s="6" t="s">
        <v>139</v>
      </c>
      <c r="B64" s="37" t="s">
        <v>140</v>
      </c>
      <c r="C64" s="87"/>
      <c r="D64" s="87"/>
      <c r="E64" s="87"/>
      <c r="F64" s="87"/>
      <c r="G64" s="88"/>
      <c r="H64" s="108"/>
      <c r="I64" s="227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09"/>
      <c r="AX64" s="112"/>
      <c r="AY64" s="112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10"/>
      <c r="BM64" s="112"/>
      <c r="BN64" s="112"/>
      <c r="BO64" s="112"/>
      <c r="BP64" s="112" t="s">
        <v>43</v>
      </c>
      <c r="BQ64" s="109"/>
      <c r="BR64" s="109"/>
      <c r="BS64" s="113"/>
      <c r="BT64" s="113"/>
      <c r="BU64" s="109"/>
      <c r="BV64" s="112"/>
      <c r="BW64" s="112"/>
      <c r="BX64" s="109"/>
      <c r="BY64" s="112"/>
      <c r="BZ64" s="112"/>
      <c r="CA64" s="109"/>
      <c r="CB64" s="112"/>
      <c r="CC64" s="112"/>
      <c r="CD64" s="109"/>
      <c r="CE64" s="109"/>
      <c r="CF64" s="112"/>
      <c r="CG64" s="109"/>
      <c r="CH64" s="109"/>
      <c r="CI64" s="109"/>
      <c r="CJ64" s="109"/>
      <c r="CK64" s="109"/>
      <c r="CL64" s="112"/>
      <c r="CM64" s="112"/>
      <c r="CN64" s="109"/>
      <c r="CO64" s="112"/>
      <c r="CP64" s="109"/>
      <c r="CQ64" s="112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12"/>
      <c r="DE64" s="109"/>
      <c r="DF64" s="112"/>
      <c r="DG64" s="109"/>
      <c r="DH64" s="109"/>
      <c r="DI64" s="109"/>
      <c r="DJ64" s="109"/>
      <c r="DK64" s="109"/>
      <c r="DL64" s="109" t="s">
        <v>43</v>
      </c>
      <c r="DM64" s="109"/>
      <c r="DN64" s="112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47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12"/>
      <c r="EN64" s="109"/>
      <c r="EO64" s="109"/>
      <c r="EP64" s="109"/>
      <c r="EQ64" s="109"/>
      <c r="ER64" s="77">
        <f t="shared" si="17"/>
        <v>2</v>
      </c>
      <c r="ES64" s="13">
        <f t="shared" si="18"/>
        <v>1</v>
      </c>
      <c r="ET64" s="13">
        <f t="shared" si="19"/>
        <v>0</v>
      </c>
      <c r="EU64" s="13">
        <f t="shared" si="20"/>
        <v>0</v>
      </c>
      <c r="EV64" s="13">
        <f t="shared" si="21"/>
        <v>0</v>
      </c>
      <c r="EW64" s="13">
        <f t="shared" si="22"/>
        <v>0</v>
      </c>
      <c r="EX64" s="13">
        <f t="shared" si="23"/>
        <v>0</v>
      </c>
      <c r="EY64" s="21">
        <f t="shared" si="24"/>
        <v>300</v>
      </c>
      <c r="FA64" s="44" t="str">
        <f t="shared" si="25"/>
        <v/>
      </c>
      <c r="FB64" s="51" t="str">
        <f t="shared" si="28"/>
        <v/>
      </c>
      <c r="FC64" s="51" t="str">
        <f t="shared" si="26"/>
        <v/>
      </c>
      <c r="FD64" s="51" t="str">
        <f>IF(ISBLANK(F64),IF(FC64="x",IF(AND(((ES64+(ET64-$FI$5))&gt;=$FH$5),(ET64&gt;=$FI$5),OR(EU64&gt;=$FJ$5,H64="x"),EW64),"Yes!",""),IF(AND(FC64="Yes!",FB64="x"),IF(AND(((ES64+(ET64-(#REF!+#REF!)))&gt;=$FH$5+$FH$4),(ET64&gt;=$FI$5+$FI$4),OR(EU64&gt;=($FJ$5+$FJ$4),H64="x"),EV64,EW64),"Yes!",""),IF(AND(FC64="Yes!",FB64="Yes!"),IF(AND((ES64+(ET64-($FI$5+$FI$4+$FI$3))&gt;=$FH$5+$FH$4+$FH$3),(ET64&gt;=$FI$5+$FI$4+$FI$3),OR(EU64&gt;=($FJ$5+$FJ$4+$FJ$3),H64="x"),EV64,EW64),"Yes!",""),""))),"x")</f>
        <v/>
      </c>
      <c r="FE64" s="52" t="str">
        <f t="shared" si="27"/>
        <v/>
      </c>
    </row>
    <row r="65" spans="1:161" ht="15.5">
      <c r="A65" s="5" t="s">
        <v>143</v>
      </c>
      <c r="B65" s="35" t="s">
        <v>109</v>
      </c>
      <c r="C65" s="85" t="s">
        <v>43</v>
      </c>
      <c r="D65" s="85"/>
      <c r="E65" s="85"/>
      <c r="F65" s="85"/>
      <c r="G65" s="86"/>
      <c r="H65" s="108"/>
      <c r="I65" s="227"/>
      <c r="J65" s="108" t="s">
        <v>43</v>
      </c>
      <c r="K65" s="108"/>
      <c r="L65" s="227" t="s">
        <v>43</v>
      </c>
      <c r="M65" s="227" t="s">
        <v>43</v>
      </c>
      <c r="N65" s="227" t="s">
        <v>43</v>
      </c>
      <c r="O65" s="227" t="s">
        <v>43</v>
      </c>
      <c r="P65" s="227"/>
      <c r="Q65" s="227"/>
      <c r="R65" s="227"/>
      <c r="S65" s="227"/>
      <c r="T65" s="227" t="s">
        <v>43</v>
      </c>
      <c r="U65" s="227"/>
      <c r="V65" s="227"/>
      <c r="W65" s="227"/>
      <c r="X65" s="227"/>
      <c r="Y65" s="227"/>
      <c r="Z65" s="227"/>
      <c r="AA65" s="227" t="s">
        <v>43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109"/>
      <c r="AQ65" s="109"/>
      <c r="AR65" s="227"/>
      <c r="AS65" s="109"/>
      <c r="AT65" s="227"/>
      <c r="AU65" s="227"/>
      <c r="AV65" s="109"/>
      <c r="AW65" s="109"/>
      <c r="AX65" s="112"/>
      <c r="AY65" s="112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10"/>
      <c r="BM65" s="112"/>
      <c r="BN65" s="112"/>
      <c r="BO65" s="112"/>
      <c r="BP65" s="112"/>
      <c r="BQ65" s="109"/>
      <c r="BR65" s="109"/>
      <c r="BS65" s="113"/>
      <c r="BT65" s="113"/>
      <c r="BU65" s="109"/>
      <c r="BV65" s="112"/>
      <c r="BW65" s="112"/>
      <c r="BX65" s="109"/>
      <c r="BY65" s="112"/>
      <c r="BZ65" s="112"/>
      <c r="CA65" s="109"/>
      <c r="CB65" s="112"/>
      <c r="CC65" s="112"/>
      <c r="CD65" s="109"/>
      <c r="CE65" s="109"/>
      <c r="CF65" s="112"/>
      <c r="CG65" s="109"/>
      <c r="CH65" s="109"/>
      <c r="CI65" s="109"/>
      <c r="CJ65" s="109"/>
      <c r="CK65" s="109"/>
      <c r="CL65" s="112"/>
      <c r="CM65" s="112"/>
      <c r="CN65" s="109"/>
      <c r="CO65" s="112"/>
      <c r="CP65" s="109"/>
      <c r="CQ65" s="112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12"/>
      <c r="DE65" s="109"/>
      <c r="DF65" s="112"/>
      <c r="DG65" s="109"/>
      <c r="DH65" s="109"/>
      <c r="DI65" s="109"/>
      <c r="DJ65" s="109"/>
      <c r="DK65" s="109"/>
      <c r="DL65" s="109"/>
      <c r="DM65" s="109"/>
      <c r="DN65" s="112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47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12"/>
      <c r="EN65" s="109"/>
      <c r="EO65" s="109"/>
      <c r="EP65" s="109"/>
      <c r="EQ65" s="109"/>
      <c r="ER65" s="77">
        <f t="shared" si="17"/>
        <v>9</v>
      </c>
      <c r="ES65" s="13">
        <f t="shared" si="18"/>
        <v>2</v>
      </c>
      <c r="ET65" s="13">
        <f t="shared" si="19"/>
        <v>0</v>
      </c>
      <c r="EU65" s="13">
        <f t="shared" si="20"/>
        <v>1</v>
      </c>
      <c r="EV65" s="13">
        <f t="shared" si="21"/>
        <v>0</v>
      </c>
      <c r="EW65" s="13">
        <f t="shared" si="22"/>
        <v>0</v>
      </c>
      <c r="EX65" s="13">
        <f t="shared" si="23"/>
        <v>0</v>
      </c>
      <c r="EY65" s="21">
        <f t="shared" si="24"/>
        <v>327</v>
      </c>
      <c r="FA65" s="139" t="str">
        <f t="shared" si="25"/>
        <v>x</v>
      </c>
      <c r="FB65" s="51" t="str">
        <f t="shared" si="28"/>
        <v/>
      </c>
      <c r="FC65" s="51" t="str">
        <f t="shared" si="26"/>
        <v/>
      </c>
      <c r="FD65" s="51" t="str">
        <f>IF(ISBLANK(F65),IF(FC65="x",IF(AND(((ES65+(ET65-$FI$5))&gt;=$FH$5),(ET65&gt;=$FI$5),OR(EU65&gt;=$FJ$5,H65="x"),EW65),"Yes!",""),IF(AND(FC65="Yes!",FB65="x"),IF(AND(((ES65+(ET65-($FI61+$FI63)))&gt;=$FH$5+$FH$4),(ET65&gt;=$FI$5+$FI$4),OR(EU65&gt;=($FJ$5+$FJ$4),H65="x"),EV65,EW65),"Yes!",""),IF(AND(FC65="Yes!",FB65="Yes!"),IF(AND((ES65+(ET65-($FI$5+$FI$4+$FI$3))&gt;=$FH$5+$FH$4+$FH$3),(ET65&gt;=$FI$5+$FI$4+$FI$3),OR(EU65&gt;=($FJ$5+$FJ$4+$FJ$3),H65="x"),EV65,EW65),"Yes!",""),""))),"x")</f>
        <v/>
      </c>
      <c r="FE65" s="52" t="str">
        <f t="shared" si="27"/>
        <v/>
      </c>
    </row>
    <row r="66" spans="1:161" ht="14.5">
      <c r="A66" s="11" t="s">
        <v>144</v>
      </c>
      <c r="B66" s="151" t="s">
        <v>145</v>
      </c>
      <c r="C66" s="95"/>
      <c r="D66" s="95"/>
      <c r="E66" s="95"/>
      <c r="F66" s="95"/>
      <c r="G66" s="96"/>
      <c r="H66" s="108"/>
      <c r="I66" s="227"/>
      <c r="J66" s="108" t="s">
        <v>43</v>
      </c>
      <c r="K66" s="108"/>
      <c r="L66" s="227" t="s">
        <v>43</v>
      </c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 t="s">
        <v>43</v>
      </c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43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77">
        <f t="shared" si="17"/>
        <v>6</v>
      </c>
      <c r="ES66" s="13">
        <f t="shared" si="18"/>
        <v>1</v>
      </c>
      <c r="ET66" s="13">
        <f t="shared" si="19"/>
        <v>0</v>
      </c>
      <c r="EU66" s="13">
        <f t="shared" si="20"/>
        <v>0</v>
      </c>
      <c r="EV66" s="13">
        <f t="shared" si="21"/>
        <v>0</v>
      </c>
      <c r="EW66" s="13">
        <f t="shared" si="22"/>
        <v>0</v>
      </c>
      <c r="EX66" s="13">
        <f t="shared" si="23"/>
        <v>0</v>
      </c>
      <c r="EY66" s="21">
        <f t="shared" si="24"/>
        <v>37</v>
      </c>
      <c r="FA66" s="44" t="str">
        <f t="shared" si="25"/>
        <v/>
      </c>
      <c r="FB66" s="51" t="str">
        <f t="shared" si="28"/>
        <v/>
      </c>
      <c r="FC66" s="51" t="str">
        <f t="shared" si="26"/>
        <v/>
      </c>
      <c r="FD66" s="51" t="str">
        <f>IF(ISBLANK(F66),IF(FC66="x",IF(AND(((ES66+(ET66-$FI$5))&gt;=$FH$5),(ET66&gt;=$FI$5),OR(EU66&gt;=$FJ$5,H66="x"),EW66),"Yes!",""),IF(AND(FC66="Yes!",FB66="x"),IF(AND(((ES66+(ET66-($FI63+$FI64)))&gt;=$FH$5+$FH$4),(ET66&gt;=$FI$5+$FI$4),OR(EU66&gt;=($FJ$5+$FJ$4),H66="x"),EV66,EW66),"Yes!",""),IF(AND(FC66="Yes!",FB66="Yes!"),IF(AND((ES66+(ET66-($FI$5+$FI$4+$FI$3))&gt;=$FH$5+$FH$4+$FH$3),(ET66&gt;=$FI$5+$FI$4+$FI$3),OR(EU66&gt;=($FJ$5+$FJ$4+$FJ$3),H66="x"),EV66,EW66),"Yes!",""),""))),"x")</f>
        <v/>
      </c>
      <c r="FE66" s="52" t="str">
        <f t="shared" si="27"/>
        <v/>
      </c>
    </row>
    <row r="67" spans="1:161" ht="15.5">
      <c r="A67" s="5" t="s">
        <v>146</v>
      </c>
      <c r="B67" s="35" t="s">
        <v>147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 t="s">
        <v>43</v>
      </c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09"/>
      <c r="AX67" s="112"/>
      <c r="AY67" s="112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10"/>
      <c r="BM67" s="112"/>
      <c r="BN67" s="112"/>
      <c r="BO67" s="112"/>
      <c r="BP67" s="112"/>
      <c r="BQ67" s="109"/>
      <c r="BR67" s="109"/>
      <c r="BS67" s="113"/>
      <c r="BT67" s="113"/>
      <c r="BU67" s="109"/>
      <c r="BV67" s="112"/>
      <c r="BW67" s="112"/>
      <c r="BX67" s="109"/>
      <c r="BY67" s="112"/>
      <c r="BZ67" s="112"/>
      <c r="CA67" s="109"/>
      <c r="CB67" s="112"/>
      <c r="CC67" s="112"/>
      <c r="CD67" s="109"/>
      <c r="CE67" s="109"/>
      <c r="CF67" s="112"/>
      <c r="CG67" s="109"/>
      <c r="CH67" s="109"/>
      <c r="CI67" s="109"/>
      <c r="CJ67" s="109"/>
      <c r="CK67" s="109"/>
      <c r="CL67" s="112"/>
      <c r="CM67" s="112"/>
      <c r="CN67" s="109"/>
      <c r="CO67" s="112"/>
      <c r="CP67" s="109"/>
      <c r="CQ67" s="112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12"/>
      <c r="DE67" s="109"/>
      <c r="DF67" s="112"/>
      <c r="DG67" s="109"/>
      <c r="DH67" s="109"/>
      <c r="DI67" s="109"/>
      <c r="DJ67" s="109"/>
      <c r="DK67" s="109"/>
      <c r="DL67" s="109" t="s">
        <v>43</v>
      </c>
      <c r="DM67" s="109"/>
      <c r="DN67" s="112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47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12"/>
      <c r="EN67" s="109"/>
      <c r="EO67" s="109"/>
      <c r="EP67" s="109"/>
      <c r="EQ67" s="109"/>
      <c r="ER67" s="77">
        <f t="shared" si="17"/>
        <v>2</v>
      </c>
      <c r="ES67" s="13">
        <f t="shared" si="18"/>
        <v>1</v>
      </c>
      <c r="ET67" s="13">
        <f t="shared" si="19"/>
        <v>0</v>
      </c>
      <c r="EU67" s="13">
        <f t="shared" si="20"/>
        <v>0</v>
      </c>
      <c r="EV67" s="13">
        <f t="shared" si="21"/>
        <v>0</v>
      </c>
      <c r="EW67" s="13">
        <f t="shared" si="22"/>
        <v>0</v>
      </c>
      <c r="EX67" s="13">
        <f t="shared" si="23"/>
        <v>0</v>
      </c>
      <c r="EY67" s="21">
        <f t="shared" si="24"/>
        <v>161</v>
      </c>
      <c r="FA67" s="44" t="str">
        <f t="shared" si="25"/>
        <v/>
      </c>
      <c r="FB67" s="51" t="str">
        <f t="shared" si="28"/>
        <v/>
      </c>
      <c r="FC67" s="51" t="str">
        <f t="shared" si="26"/>
        <v/>
      </c>
      <c r="FD67" s="51" t="str">
        <f>IF(ISBLANK(F67),IF(FC67="x",IF(AND(((ES67+(ET67-$FI$5))&gt;=$FH$5),(ET67&gt;=$FI$5),OR(EU67&gt;=$FJ$5,H67="x"),EW67),"Yes!",""),IF(AND(FC67="Yes!",FB67="x"),IF(AND(((ES67+(ET67-($FI64+$FI65)))&gt;=$FH$5+$FH$4),(ET67&gt;=$FI$5+$FI$4),OR(EU67&gt;=($FJ$5+$FJ$4),H67="x"),EV67,EW67),"Yes!",""),IF(AND(FC67="Yes!",FB67="Yes!"),IF(AND((ES67+(ET67-($FI$5+$FI$4+$FI$3))&gt;=$FH$5+$FH$4+$FH$3),(ET67&gt;=$FI$5+$FI$4+$FI$3),OR(EU67&gt;=($FJ$5+$FJ$4+$FJ$3),H67="x"),EV67,EW67),"Yes!",""),""))),"x")</f>
        <v/>
      </c>
      <c r="FE67" s="52" t="str">
        <f t="shared" si="27"/>
        <v/>
      </c>
    </row>
    <row r="68" spans="1:161" ht="15.5">
      <c r="A68" s="5" t="s">
        <v>146</v>
      </c>
      <c r="B68" s="35" t="s">
        <v>114</v>
      </c>
      <c r="C68" s="85" t="s">
        <v>43</v>
      </c>
      <c r="D68" s="85"/>
      <c r="E68" s="85"/>
      <c r="F68" s="85"/>
      <c r="G68" s="86"/>
      <c r="H68" s="108"/>
      <c r="I68" s="227"/>
      <c r="J68" s="108"/>
      <c r="K68" s="108"/>
      <c r="L68" s="227"/>
      <c r="M68" s="227" t="s">
        <v>43</v>
      </c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 t="s">
        <v>43</v>
      </c>
      <c r="AK68" s="227"/>
      <c r="AL68" s="227" t="s">
        <v>43</v>
      </c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09"/>
      <c r="AX68" s="112"/>
      <c r="AY68" s="112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10"/>
      <c r="BM68" s="112"/>
      <c r="BN68" s="112"/>
      <c r="BO68" s="112"/>
      <c r="BP68" s="112"/>
      <c r="BQ68" s="109"/>
      <c r="BR68" s="109"/>
      <c r="BS68" s="113"/>
      <c r="BT68" s="113"/>
      <c r="BU68" s="109"/>
      <c r="BV68" s="112"/>
      <c r="BW68" s="112"/>
      <c r="BX68" s="109"/>
      <c r="BY68" s="112"/>
      <c r="BZ68" s="112"/>
      <c r="CA68" s="109"/>
      <c r="CB68" s="112"/>
      <c r="CC68" s="112"/>
      <c r="CD68" s="109"/>
      <c r="CE68" s="109"/>
      <c r="CF68" s="112"/>
      <c r="CG68" s="109"/>
      <c r="CH68" s="109"/>
      <c r="CI68" s="109"/>
      <c r="CJ68" s="109"/>
      <c r="CK68" s="109"/>
      <c r="CL68" s="112"/>
      <c r="CM68" s="112"/>
      <c r="CN68" s="109"/>
      <c r="CO68" s="112"/>
      <c r="CP68" s="109"/>
      <c r="CQ68" s="112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12"/>
      <c r="DE68" s="109"/>
      <c r="DF68" s="112"/>
      <c r="DG68" s="109"/>
      <c r="DH68" s="109"/>
      <c r="DI68" s="109"/>
      <c r="DJ68" s="109"/>
      <c r="DK68" s="109"/>
      <c r="DL68" s="109" t="s">
        <v>43</v>
      </c>
      <c r="DM68" s="109"/>
      <c r="DN68" s="112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47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12"/>
      <c r="EN68" s="109"/>
      <c r="EO68" s="109"/>
      <c r="EP68" s="109"/>
      <c r="EQ68" s="109"/>
      <c r="ER68" s="77">
        <f t="shared" si="17"/>
        <v>5</v>
      </c>
      <c r="ES68" s="13">
        <f t="shared" si="18"/>
        <v>2</v>
      </c>
      <c r="ET68" s="13">
        <f t="shared" si="19"/>
        <v>0</v>
      </c>
      <c r="EU68" s="13">
        <f t="shared" si="20"/>
        <v>0</v>
      </c>
      <c r="EV68" s="13">
        <f t="shared" si="21"/>
        <v>0</v>
      </c>
      <c r="EW68" s="13">
        <f t="shared" si="22"/>
        <v>0</v>
      </c>
      <c r="EX68" s="13">
        <f t="shared" si="23"/>
        <v>0</v>
      </c>
      <c r="EY68" s="21">
        <f t="shared" si="24"/>
        <v>363</v>
      </c>
      <c r="FA68" s="139" t="str">
        <f t="shared" si="25"/>
        <v>x</v>
      </c>
      <c r="FB68" s="51" t="str">
        <f t="shared" si="28"/>
        <v/>
      </c>
      <c r="FC68" s="51" t="str">
        <f t="shared" si="26"/>
        <v/>
      </c>
      <c r="FD68" s="51" t="str">
        <f>IF(ISBLANK(F68),IF(FC68="x",IF(AND(((ES68+(ET68-$FI$5))&gt;=$FH$5),(ET68&gt;=$FI$5),OR(EU68&gt;=$FJ$5,H68="x"),EW68),"Yes!",""),IF(AND(FC68="Yes!",FB68="x"),IF(AND(((ES68+(ET68-($FI65+$FI66)))&gt;=$FH$5+$FH$4),(ET68&gt;=$FI$5+$FI$4),OR(EU68&gt;=($FJ$5+$FJ$4),H68="x"),EV68,EW68),"Yes!",""),IF(AND(FC68="Yes!",FB68="Yes!"),IF(AND((ES68+(ET68-($FI$5+$FI$4+$FI$3))&gt;=$FH$5+$FH$4+$FH$3),(ET68&gt;=$FI$5+$FI$4+$FI$3),OR(EU68&gt;=($FJ$5+$FJ$4+$FJ$3),H68="x"),EV68,EW68),"Yes!",""),""))),"x")</f>
        <v/>
      </c>
      <c r="FE68" s="52" t="str">
        <f t="shared" si="27"/>
        <v/>
      </c>
    </row>
    <row r="69" spans="1:161" ht="15.5">
      <c r="A69" s="6" t="s">
        <v>149</v>
      </c>
      <c r="B69" s="37" t="s">
        <v>150</v>
      </c>
      <c r="C69" s="87"/>
      <c r="D69" s="87"/>
      <c r="E69" s="87"/>
      <c r="F69" s="87"/>
      <c r="G69" s="88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 t="s">
        <v>43</v>
      </c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 t="s">
        <v>43</v>
      </c>
      <c r="AH69" s="227"/>
      <c r="AI69" s="227"/>
      <c r="AJ69" s="227"/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09"/>
      <c r="AX69" s="112"/>
      <c r="AY69" s="112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10"/>
      <c r="BM69" s="112"/>
      <c r="BN69" s="112"/>
      <c r="BO69" s="112"/>
      <c r="BP69" s="112"/>
      <c r="BQ69" s="109"/>
      <c r="BR69" s="109"/>
      <c r="BS69" s="113"/>
      <c r="BT69" s="113"/>
      <c r="BU69" s="109"/>
      <c r="BV69" s="112"/>
      <c r="BW69" s="112"/>
      <c r="BX69" s="109"/>
      <c r="BY69" s="112"/>
      <c r="BZ69" s="112"/>
      <c r="CA69" s="109"/>
      <c r="CB69" s="112"/>
      <c r="CC69" s="112"/>
      <c r="CD69" s="109"/>
      <c r="CE69" s="109"/>
      <c r="CF69" s="112"/>
      <c r="CG69" s="109"/>
      <c r="CH69" s="109"/>
      <c r="CI69" s="109"/>
      <c r="CJ69" s="109"/>
      <c r="CK69" s="109"/>
      <c r="CL69" s="112"/>
      <c r="CM69" s="112"/>
      <c r="CN69" s="109"/>
      <c r="CO69" s="112"/>
      <c r="CP69" s="109"/>
      <c r="CQ69" s="112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12"/>
      <c r="DE69" s="109"/>
      <c r="DF69" s="112"/>
      <c r="DG69" s="109"/>
      <c r="DH69" s="109"/>
      <c r="DI69" s="109"/>
      <c r="DJ69" s="109"/>
      <c r="DK69" s="109"/>
      <c r="DL69" s="109"/>
      <c r="DM69" s="109"/>
      <c r="DN69" s="112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47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12"/>
      <c r="EN69" s="109"/>
      <c r="EO69" s="109"/>
      <c r="EP69" s="109"/>
      <c r="EQ69" s="109"/>
      <c r="ER69" s="77">
        <f t="shared" si="17"/>
        <v>2</v>
      </c>
      <c r="ES69" s="13">
        <f t="shared" si="18"/>
        <v>0</v>
      </c>
      <c r="ET69" s="13">
        <f t="shared" si="19"/>
        <v>0</v>
      </c>
      <c r="EU69" s="13">
        <f t="shared" si="20"/>
        <v>0</v>
      </c>
      <c r="EV69" s="13">
        <f t="shared" si="21"/>
        <v>0</v>
      </c>
      <c r="EW69" s="13">
        <f t="shared" si="22"/>
        <v>0</v>
      </c>
      <c r="EX69" s="13">
        <f t="shared" si="23"/>
        <v>0</v>
      </c>
      <c r="EY69" s="21">
        <f t="shared" si="24"/>
        <v>0</v>
      </c>
      <c r="FA69" s="44" t="str">
        <f t="shared" si="25"/>
        <v/>
      </c>
      <c r="FB69" s="51" t="str">
        <f t="shared" si="28"/>
        <v/>
      </c>
      <c r="FC69" s="51" t="str">
        <f t="shared" si="26"/>
        <v/>
      </c>
      <c r="FD69" s="51" t="str">
        <f>IF(ISBLANK(F69),IF(FC69="x",IF(AND(((ES69+(ET69-$FI$5))&gt;=$FH$5),(ET69&gt;=$FI$5),OR(EU69&gt;=$FJ$5,H69="x"),EW69),"Yes!",""),IF(AND(FC69="Yes!",FB69="x"),IF(AND(((ES69+(ET69-($FI68+#REF!)))&gt;=$FH$5+$FH$4),(ET69&gt;=$FI$5+$FI$4),OR(EU69&gt;=($FJ$5+$FJ$4),H69="x"),EV69,EW69),"Yes!",""),IF(AND(FC69="Yes!",FB69="Yes!"),IF(AND((ES69+(ET69-($FI$5+$FI$4+$FI$3))&gt;=$FH$5+$FH$4+$FH$3),(ET69&gt;=$FI$5+$FI$4+$FI$3),OR(EU69&gt;=($FJ$5+$FJ$4+$FJ$3),H69="x"),EV69,EW69),"Yes!",""),""))),"x")</f>
        <v/>
      </c>
      <c r="FE69" s="52" t="str">
        <f t="shared" si="27"/>
        <v/>
      </c>
    </row>
    <row r="70" spans="1:161" ht="15.5">
      <c r="A70" s="6" t="s">
        <v>149</v>
      </c>
      <c r="B70" s="37" t="s">
        <v>151</v>
      </c>
      <c r="C70" s="87"/>
      <c r="D70" s="87"/>
      <c r="E70" s="87"/>
      <c r="F70" s="87"/>
      <c r="G70" s="88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 t="s">
        <v>43</v>
      </c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 t="s">
        <v>43</v>
      </c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09"/>
      <c r="AX70" s="112"/>
      <c r="AY70" s="112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10"/>
      <c r="BM70" s="112"/>
      <c r="BN70" s="112"/>
      <c r="BO70" s="112"/>
      <c r="BP70" s="112"/>
      <c r="BQ70" s="109"/>
      <c r="BR70" s="109"/>
      <c r="BS70" s="113"/>
      <c r="BT70" s="113"/>
      <c r="BU70" s="109"/>
      <c r="BV70" s="112"/>
      <c r="BW70" s="112"/>
      <c r="BX70" s="109"/>
      <c r="BY70" s="112"/>
      <c r="BZ70" s="112"/>
      <c r="CA70" s="109"/>
      <c r="CB70" s="112"/>
      <c r="CC70" s="112"/>
      <c r="CD70" s="109"/>
      <c r="CE70" s="109"/>
      <c r="CF70" s="112"/>
      <c r="CG70" s="109"/>
      <c r="CH70" s="109"/>
      <c r="CI70" s="109"/>
      <c r="CJ70" s="109"/>
      <c r="CK70" s="109"/>
      <c r="CL70" s="112"/>
      <c r="CM70" s="112"/>
      <c r="CN70" s="109"/>
      <c r="CO70" s="112"/>
      <c r="CP70" s="109"/>
      <c r="CQ70" s="112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12"/>
      <c r="DE70" s="109"/>
      <c r="DF70" s="112"/>
      <c r="DG70" s="109"/>
      <c r="DH70" s="109"/>
      <c r="DI70" s="109"/>
      <c r="DJ70" s="109"/>
      <c r="DK70" s="109"/>
      <c r="DL70" s="109"/>
      <c r="DM70" s="109"/>
      <c r="DN70" s="112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47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12"/>
      <c r="EN70" s="109"/>
      <c r="EO70" s="109"/>
      <c r="EP70" s="109"/>
      <c r="EQ70" s="109"/>
      <c r="ER70" s="77">
        <f t="shared" ref="ER70:ER101" si="29">SUMIF(H70:EQ70,"x",$H$2:$EQ$2)</f>
        <v>2</v>
      </c>
      <c r="ES70" s="13">
        <f t="shared" ref="ES70:ES101" si="30">COUNTIFS(H70:EQ70,"x",H$4:EQ$4,"d")</f>
        <v>0</v>
      </c>
      <c r="ET70" s="13">
        <f t="shared" ref="ET70:ET101" si="31">COUNTIFS(H70:EQ70,"x",H$4:EQ$4,"w")</f>
        <v>0</v>
      </c>
      <c r="EU70" s="13">
        <f t="shared" ref="EU70:EU101" si="32">COUNTIFS(H70:EQ70,"x",H$4:EQ$4,"v")</f>
        <v>0</v>
      </c>
      <c r="EV70" s="13">
        <f t="shared" ref="EV70:EV101" si="33">COUNTIFS(H70:EQ70,"x",H$4:EQ$4,"s")</f>
        <v>0</v>
      </c>
      <c r="EW70" s="13">
        <f t="shared" ref="EW70:EW101" si="34">COUNTIFS(H70:EQ70,"x",H$4:EQ$4,"m")</f>
        <v>0</v>
      </c>
      <c r="EX70" s="13">
        <f t="shared" ref="EX70:EX101" si="35">COUNTIFS(H70:EQ70,"x",H$4:EQ$4,"r")</f>
        <v>0</v>
      </c>
      <c r="EY70" s="21">
        <f t="shared" ref="EY70:EY101" si="36">SUMIF(H70:EQ70,"x",$H$3:$EQ$3)</f>
        <v>0</v>
      </c>
      <c r="FA70" s="44" t="str">
        <f t="shared" ref="FA70:FA101" si="37">IF(ISBLANK(C70),IF(AND((ES70+ET70)&gt;=($FH$2+$FI$2),OR(EU70&gt;=$FJ$2,H70="x")),"Yes!",""),"x")</f>
        <v/>
      </c>
      <c r="FB70" s="51" t="str">
        <f t="shared" si="28"/>
        <v/>
      </c>
      <c r="FC70" s="51" t="str">
        <f t="shared" ref="FC70:FC101" si="38">IF(ISBLANK(E70),IF(FB70="x",IF(AND((ES70+(ET70-$FI$4)&gt;=$FH$4),(ET70&gt;=$FI$4),OR(EU70&gt;=$FJ$4,H70="x"),OR(EV70,EW70)),"Yes!",""),IF(AND(FB70="Yes!",FA70="x"),IF(AND((ES70+(ET70-($FI$4+$FI$3))&gt;=$FH$3+$FH$4),(ET70&gt;=$FI$4),OR(EU70&gt;=($FJ$3+$FJ$4),H70="x"),OR(EV70,EW70)),"Yes!",""),IF(AND(FB70="Yes!",FA70="Yes!"),IF(AND((ES70+(ET70-($FI$4+$FI$3+$FI$2))&gt;=$FH$2+$FH$3+$FH$4),(ET70&gt;=$FI$2+$FI$3+$FI$4),OR(EU70&gt;=($FJ$2+$FJ$3+$FJ$4),H70="x"),OR(EV70,EW70)),"Yes!",""),""))),"x")</f>
        <v/>
      </c>
      <c r="FD70" s="51" t="str">
        <f>IF(ISBLANK(F70),IF(FC70="x",IF(AND(((ES70+(ET70-$FI$5))&gt;=$FH$5),(ET70&gt;=$FI$5),OR(EU70&gt;=$FJ$5,H70="x"),EW70),"Yes!",""),IF(AND(FC70="Yes!",FB70="x"),IF(AND(((ES70+(ET70-(#REF!+#REF!)))&gt;=$FH$5+$FH$4),(ET70&gt;=$FI$5+$FI$4),OR(EU70&gt;=($FJ$5+$FJ$4),H70="x"),EV70,EW70),"Yes!",""),IF(AND(FC70="Yes!",FB70="Yes!"),IF(AND((ES70+(ET70-($FI$5+$FI$4+$FI$3))&gt;=$FH$5+$FH$4+$FH$3),(ET70&gt;=$FI$5+$FI$4+$FI$3),OR(EU70&gt;=($FJ$5+$FJ$4+$FJ$3),H70="x"),EV70,EW70),"Yes!",""),""))),"x")</f>
        <v/>
      </c>
      <c r="FE70" s="52" t="str">
        <f t="shared" ref="FE70:FE101" si="39">IF(ISBLANK(G70),IF(FD70="x",IF(AND((ES70+(ET70-$FI$6)&gt;=$FH$6),(ET70&gt;=$FI$6),OR(EU70&gt;=$FJ$6,H70="x"),EX70),"Yes!",""),IF(AND(FD70="Yes!",FC70="x"),IF(AND((ES70+(ET70-($FH$6+$FH$5))&gt;=$FH$6+$FH$5),(ET70&gt;=$FI$6+$FI$5),OR(EU70&gt;=($FJ$6+$FJ$5),H70="x"),EW70,EX70),"Yes!",""),IF(AND(FD70="Yes!",FC70="Yes!"),IF(AND((ES70+(ET70-($FH$6+$FH$5+$FH$4))&gt;=$FH$6+$FH$5+$FH$4),(ET70&gt;=$FI$6+$FI$5+$FI$4),OR(EU70&gt;=($FJ$6+$FJ$5+$FJ$4),H70="x"),EW70,EX70),"Yes!",""),""))),"x")</f>
        <v/>
      </c>
    </row>
    <row r="71" spans="1:161" ht="15.5">
      <c r="A71" s="7" t="s">
        <v>152</v>
      </c>
      <c r="B71" s="154" t="s">
        <v>153</v>
      </c>
      <c r="C71" s="91"/>
      <c r="D71" s="91"/>
      <c r="E71" s="91"/>
      <c r="F71" s="91"/>
      <c r="G71" s="92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09"/>
      <c r="AX71" s="112"/>
      <c r="AY71" s="112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10"/>
      <c r="BM71" s="112"/>
      <c r="BN71" s="112"/>
      <c r="BO71" s="112"/>
      <c r="BP71" s="112"/>
      <c r="BQ71" s="109"/>
      <c r="BR71" s="109"/>
      <c r="BS71" s="113"/>
      <c r="BT71" s="113"/>
      <c r="BU71" s="109"/>
      <c r="BV71" s="112"/>
      <c r="BW71" s="112"/>
      <c r="BX71" s="109"/>
      <c r="BY71" s="112"/>
      <c r="BZ71" s="112"/>
      <c r="CA71" s="109"/>
      <c r="CB71" s="112"/>
      <c r="CC71" s="112"/>
      <c r="CD71" s="109"/>
      <c r="CE71" s="109"/>
      <c r="CF71" s="112"/>
      <c r="CG71" s="109"/>
      <c r="CH71" s="109"/>
      <c r="CI71" s="109"/>
      <c r="CJ71" s="109"/>
      <c r="CK71" s="109"/>
      <c r="CL71" s="112"/>
      <c r="CM71" s="112"/>
      <c r="CN71" s="109" t="s">
        <v>43</v>
      </c>
      <c r="CO71" s="112"/>
      <c r="CP71" s="109"/>
      <c r="CQ71" s="112"/>
      <c r="CR71" s="109"/>
      <c r="CS71" s="109" t="s">
        <v>43</v>
      </c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12"/>
      <c r="DE71" s="109"/>
      <c r="DF71" s="112"/>
      <c r="DG71" s="109"/>
      <c r="DH71" s="109"/>
      <c r="DI71" s="109"/>
      <c r="DJ71" s="109"/>
      <c r="DK71" s="109"/>
      <c r="DL71" s="109"/>
      <c r="DM71" s="109"/>
      <c r="DN71" s="112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47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12"/>
      <c r="EN71" s="109"/>
      <c r="EO71" s="109"/>
      <c r="EP71" s="109"/>
      <c r="EQ71" s="109"/>
      <c r="ER71" s="77">
        <f t="shared" si="29"/>
        <v>2</v>
      </c>
      <c r="ES71" s="13">
        <f t="shared" si="30"/>
        <v>0</v>
      </c>
      <c r="ET71" s="13">
        <f t="shared" si="31"/>
        <v>0</v>
      </c>
      <c r="EU71" s="13">
        <f t="shared" si="32"/>
        <v>0</v>
      </c>
      <c r="EV71" s="13">
        <f t="shared" si="33"/>
        <v>0</v>
      </c>
      <c r="EW71" s="13">
        <f t="shared" si="34"/>
        <v>0</v>
      </c>
      <c r="EX71" s="13">
        <f t="shared" si="35"/>
        <v>0</v>
      </c>
      <c r="EY71" s="21">
        <f t="shared" si="36"/>
        <v>0</v>
      </c>
      <c r="FA71" s="44" t="str">
        <f t="shared" si="37"/>
        <v/>
      </c>
      <c r="FB71" s="51" t="str">
        <f t="shared" si="28"/>
        <v/>
      </c>
      <c r="FC71" s="51" t="str">
        <f t="shared" si="38"/>
        <v/>
      </c>
      <c r="FD71" s="51" t="str">
        <f>IF(ISBLANK(F71),IF(FC71="x",IF(AND(((ES71+(ET71-$FI$5))&gt;=$FH$5),(ET71&gt;=$FI$5),OR(EU71&gt;=$FJ$5,H71="x"),EW71),"Yes!",""),IF(AND(FC71="Yes!",FB71="x"),IF(AND(((ES71+(ET71-($FI69+$FI70)))&gt;=$FH$5+$FH$4),(ET71&gt;=$FI$5+$FI$4),OR(EU71&gt;=($FJ$5+$FJ$4),H71="x"),EV71,EW71),"Yes!",""),IF(AND(FC71="Yes!",FB71="Yes!"),IF(AND((ES71+(ET71-($FI$5+$FI$4+$FI$3))&gt;=$FH$5+$FH$4+$FH$3),(ET71&gt;=$FI$5+$FI$4+$FI$3),OR(EU71&gt;=($FJ$5+$FJ$4+$FJ$3),H71="x"),EV71,EW71),"Yes!",""),""))),"x")</f>
        <v/>
      </c>
      <c r="FE71" s="52" t="str">
        <f t="shared" si="39"/>
        <v/>
      </c>
    </row>
    <row r="72" spans="1:161" ht="15.5">
      <c r="A72" s="5" t="s">
        <v>154</v>
      </c>
      <c r="B72" s="35" t="s">
        <v>155</v>
      </c>
      <c r="C72" s="85"/>
      <c r="D72" s="85"/>
      <c r="E72" s="85"/>
      <c r="F72" s="85"/>
      <c r="G72" s="8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09"/>
      <c r="AX72" s="112"/>
      <c r="AY72" s="112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10"/>
      <c r="BM72" s="112"/>
      <c r="BN72" s="112"/>
      <c r="BO72" s="112"/>
      <c r="BP72" s="112"/>
      <c r="BQ72" s="109"/>
      <c r="BR72" s="109"/>
      <c r="BS72" s="113"/>
      <c r="BT72" s="113"/>
      <c r="BU72" s="109"/>
      <c r="BV72" s="112"/>
      <c r="BW72" s="112"/>
      <c r="BX72" s="109"/>
      <c r="BY72" s="112"/>
      <c r="BZ72" s="112"/>
      <c r="CA72" s="109"/>
      <c r="CB72" s="112"/>
      <c r="CC72" s="112"/>
      <c r="CD72" s="109"/>
      <c r="CE72" s="109"/>
      <c r="CF72" s="112"/>
      <c r="CG72" s="109"/>
      <c r="CH72" s="109"/>
      <c r="CI72" s="109"/>
      <c r="CJ72" s="109"/>
      <c r="CK72" s="109"/>
      <c r="CL72" s="112"/>
      <c r="CM72" s="112"/>
      <c r="CN72" s="109"/>
      <c r="CO72" s="112"/>
      <c r="CP72" s="109"/>
      <c r="CQ72" s="112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12"/>
      <c r="DE72" s="109"/>
      <c r="DF72" s="112"/>
      <c r="DG72" s="109" t="s">
        <v>43</v>
      </c>
      <c r="DH72" s="109"/>
      <c r="DI72" s="109"/>
      <c r="DJ72" s="109"/>
      <c r="DK72" s="109"/>
      <c r="DL72" s="109" t="s">
        <v>43</v>
      </c>
      <c r="DM72" s="109"/>
      <c r="DN72" s="112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47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12"/>
      <c r="EN72" s="109"/>
      <c r="EO72" s="109"/>
      <c r="EP72" s="109"/>
      <c r="EQ72" s="109"/>
      <c r="ER72" s="77">
        <f t="shared" si="29"/>
        <v>1</v>
      </c>
      <c r="ES72" s="13">
        <f t="shared" si="30"/>
        <v>0</v>
      </c>
      <c r="ET72" s="13">
        <f t="shared" si="31"/>
        <v>0</v>
      </c>
      <c r="EU72" s="13">
        <f t="shared" si="32"/>
        <v>0</v>
      </c>
      <c r="EV72" s="13">
        <f t="shared" si="33"/>
        <v>0</v>
      </c>
      <c r="EW72" s="13">
        <f t="shared" si="34"/>
        <v>0</v>
      </c>
      <c r="EX72" s="13">
        <f t="shared" si="35"/>
        <v>0</v>
      </c>
      <c r="EY72" s="21">
        <f t="shared" si="36"/>
        <v>0</v>
      </c>
      <c r="FA72" s="44" t="str">
        <f t="shared" si="37"/>
        <v/>
      </c>
      <c r="FB72" s="51" t="str">
        <f t="shared" si="28"/>
        <v/>
      </c>
      <c r="FC72" s="51" t="str">
        <f t="shared" si="38"/>
        <v/>
      </c>
      <c r="FD72" s="51" t="str">
        <f>IF(ISBLANK(F72),IF(FC72="x",IF(AND(((ES72+(ET72-$FI$5))&gt;=$FH$5),(ET72&gt;=$FI$5),OR(EU72&gt;=$FJ$5,H72="x"),EW72),"Yes!",""),IF(AND(FC72="Yes!",FB72="x"),IF(AND(((ES72+(ET72-(#REF!+$FI69)))&gt;=$FH$5+$FH$4),(ET72&gt;=$FI$5+$FI$4),OR(EU72&gt;=($FJ$5+$FJ$4),H72="x"),EV72,EW72),"Yes!",""),IF(AND(FC72="Yes!",FB72="Yes!"),IF(AND((ES72+(ET72-($FI$5+$FI$4+$FI$3))&gt;=$FH$5+$FH$4+$FH$3),(ET72&gt;=$FI$5+$FI$4+$FI$3),OR(EU72&gt;=($FJ$5+$FJ$4+$FJ$3),H72="x"),EV72,EW72),"Yes!",""),""))),"x")</f>
        <v/>
      </c>
      <c r="FE72" s="52" t="str">
        <f t="shared" si="39"/>
        <v/>
      </c>
    </row>
    <row r="73" spans="1:161" ht="15.5">
      <c r="A73" s="5" t="s">
        <v>154</v>
      </c>
      <c r="B73" s="35" t="s">
        <v>56</v>
      </c>
      <c r="C73" s="85"/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09"/>
      <c r="AX73" s="112"/>
      <c r="AY73" s="112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10"/>
      <c r="BM73" s="112"/>
      <c r="BN73" s="112"/>
      <c r="BO73" s="112"/>
      <c r="BP73" s="112"/>
      <c r="BQ73" s="109"/>
      <c r="BR73" s="109"/>
      <c r="BS73" s="113"/>
      <c r="BT73" s="113"/>
      <c r="BU73" s="109"/>
      <c r="BV73" s="112"/>
      <c r="BW73" s="112"/>
      <c r="BX73" s="109"/>
      <c r="BY73" s="112" t="s">
        <v>43</v>
      </c>
      <c r="BZ73" s="112"/>
      <c r="CA73" s="109"/>
      <c r="CB73" s="112"/>
      <c r="CC73" s="112"/>
      <c r="CD73" s="109"/>
      <c r="CE73" s="109"/>
      <c r="CF73" s="112"/>
      <c r="CG73" s="109"/>
      <c r="CH73" s="109"/>
      <c r="CI73" s="109"/>
      <c r="CJ73" s="109"/>
      <c r="CK73" s="109"/>
      <c r="CL73" s="112"/>
      <c r="CM73" s="112"/>
      <c r="CN73" s="109" t="s">
        <v>43</v>
      </c>
      <c r="CO73" s="112"/>
      <c r="CP73" s="109"/>
      <c r="CQ73" s="112"/>
      <c r="CR73" s="109"/>
      <c r="CS73" s="109" t="s">
        <v>43</v>
      </c>
      <c r="CT73" s="109"/>
      <c r="CU73" s="109"/>
      <c r="CV73" s="109"/>
      <c r="CW73" s="109"/>
      <c r="CX73" s="109"/>
      <c r="CY73" s="109" t="s">
        <v>43</v>
      </c>
      <c r="CZ73" s="109"/>
      <c r="DA73" s="109"/>
      <c r="DB73" s="109"/>
      <c r="DC73" s="109"/>
      <c r="DD73" s="112"/>
      <c r="DE73" s="109"/>
      <c r="DF73" s="112"/>
      <c r="DG73" s="109" t="s">
        <v>43</v>
      </c>
      <c r="DH73" s="109"/>
      <c r="DI73" s="109"/>
      <c r="DJ73" s="109"/>
      <c r="DK73" s="109"/>
      <c r="DL73" s="109" t="s">
        <v>43</v>
      </c>
      <c r="DM73" s="109"/>
      <c r="DN73" s="112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47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12"/>
      <c r="EN73" s="109"/>
      <c r="EO73" s="109"/>
      <c r="EP73" s="109"/>
      <c r="EQ73" s="109"/>
      <c r="ER73" s="77">
        <f t="shared" si="29"/>
        <v>6</v>
      </c>
      <c r="ES73" s="13">
        <f t="shared" si="30"/>
        <v>1</v>
      </c>
      <c r="ET73" s="13">
        <f t="shared" si="31"/>
        <v>0</v>
      </c>
      <c r="EU73" s="13">
        <f t="shared" si="32"/>
        <v>0</v>
      </c>
      <c r="EV73" s="13">
        <f t="shared" si="33"/>
        <v>0</v>
      </c>
      <c r="EW73" s="13">
        <f t="shared" si="34"/>
        <v>0</v>
      </c>
      <c r="EX73" s="13">
        <f t="shared" si="35"/>
        <v>0</v>
      </c>
      <c r="EY73" s="21">
        <f t="shared" si="36"/>
        <v>70</v>
      </c>
      <c r="FA73" s="44" t="str">
        <f t="shared" si="37"/>
        <v/>
      </c>
      <c r="FB73" s="51" t="str">
        <f t="shared" si="28"/>
        <v/>
      </c>
      <c r="FC73" s="51" t="str">
        <f t="shared" si="38"/>
        <v/>
      </c>
      <c r="FD73" s="51" t="str">
        <f>IF(ISBLANK(F73),IF(FC73="x",IF(AND(((ES73+(ET73-$FI$5))&gt;=$FH$5),(ET73&gt;=$FI$5),OR(EU73&gt;=$FJ$5,H73="x"),EW73),"Yes!",""),IF(AND(FC73="Yes!",FB73="x"),IF(AND(((ES73+(ET73-($FI69+$FI70)))&gt;=$FH$5+$FH$4),(ET73&gt;=$FI$5+$FI$4),OR(EU73&gt;=($FJ$5+$FJ$4),H73="x"),EV73,EW73),"Yes!",""),IF(AND(FC73="Yes!",FB73="Yes!"),IF(AND((ES73+(ET73-($FI$5+$FI$4+$FI$3))&gt;=$FH$5+$FH$4+$FH$3),(ET73&gt;=$FI$5+$FI$4+$FI$3),OR(EU73&gt;=($FJ$5+$FJ$4+$FJ$3),H73="x"),EV73,EW73),"Yes!",""),""))),"x")</f>
        <v/>
      </c>
      <c r="FE73" s="52" t="str">
        <f t="shared" si="39"/>
        <v/>
      </c>
    </row>
    <row r="74" spans="1:161" ht="15.5">
      <c r="A74" s="5" t="s">
        <v>405</v>
      </c>
      <c r="B74" s="35" t="s">
        <v>71</v>
      </c>
      <c r="C74" s="85" t="s">
        <v>43</v>
      </c>
      <c r="D74" s="85" t="s">
        <v>43</v>
      </c>
      <c r="E74" s="85" t="s">
        <v>43</v>
      </c>
      <c r="F74" s="85"/>
      <c r="G74" s="86"/>
      <c r="H74" s="108"/>
      <c r="I74" s="227"/>
      <c r="J74" s="108" t="s">
        <v>43</v>
      </c>
      <c r="K74" s="108"/>
      <c r="L74" s="227" t="s">
        <v>43</v>
      </c>
      <c r="M74" s="227"/>
      <c r="N74" s="227"/>
      <c r="O74" s="227"/>
      <c r="P74" s="227"/>
      <c r="Q74" s="227"/>
      <c r="R74" s="227"/>
      <c r="S74" s="227"/>
      <c r="T74" s="227" t="s">
        <v>43</v>
      </c>
      <c r="U74" s="227"/>
      <c r="V74" s="227"/>
      <c r="W74" s="227"/>
      <c r="X74" s="227"/>
      <c r="Y74" s="227"/>
      <c r="Z74" s="227"/>
      <c r="AA74" s="227" t="s">
        <v>43</v>
      </c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109"/>
      <c r="AQ74" s="109"/>
      <c r="AR74" s="227"/>
      <c r="AS74" s="109"/>
      <c r="AT74" s="227"/>
      <c r="AU74" s="227"/>
      <c r="AV74" s="109"/>
      <c r="AW74" s="109"/>
      <c r="AX74" s="112"/>
      <c r="AY74" s="112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10"/>
      <c r="BM74" s="112"/>
      <c r="BN74" s="112"/>
      <c r="BO74" s="112"/>
      <c r="BP74" s="112"/>
      <c r="BQ74" s="109"/>
      <c r="BR74" s="109"/>
      <c r="BS74" s="113"/>
      <c r="BT74" s="113"/>
      <c r="BU74" s="109"/>
      <c r="BV74" s="112"/>
      <c r="BW74" s="112"/>
      <c r="BX74" s="109"/>
      <c r="BY74" s="112"/>
      <c r="BZ74" s="112"/>
      <c r="CA74" s="109"/>
      <c r="CB74" s="112"/>
      <c r="CC74" s="112"/>
      <c r="CD74" s="109"/>
      <c r="CE74" s="109"/>
      <c r="CF74" s="112"/>
      <c r="CG74" s="109"/>
      <c r="CH74" s="109"/>
      <c r="CI74" s="109"/>
      <c r="CJ74" s="109"/>
      <c r="CK74" s="109"/>
      <c r="CL74" s="112"/>
      <c r="CM74" s="112"/>
      <c r="CN74" s="109" t="s">
        <v>43</v>
      </c>
      <c r="CO74" s="112"/>
      <c r="CP74" s="109"/>
      <c r="CQ74" s="112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12"/>
      <c r="DE74" s="109"/>
      <c r="DF74" s="112"/>
      <c r="DG74" s="109"/>
      <c r="DH74" s="109"/>
      <c r="DI74" s="109"/>
      <c r="DJ74" s="109"/>
      <c r="DK74" s="109"/>
      <c r="DL74" s="109"/>
      <c r="DM74" s="109"/>
      <c r="DN74" s="112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47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12"/>
      <c r="EN74" s="109"/>
      <c r="EO74" s="109"/>
      <c r="EP74" s="109"/>
      <c r="EQ74" s="109"/>
      <c r="ER74" s="77">
        <f t="shared" si="29"/>
        <v>6</v>
      </c>
      <c r="ES74" s="13">
        <f t="shared" si="30"/>
        <v>1</v>
      </c>
      <c r="ET74" s="13">
        <f t="shared" si="31"/>
        <v>0</v>
      </c>
      <c r="EU74" s="13">
        <f t="shared" si="32"/>
        <v>0</v>
      </c>
      <c r="EV74" s="13">
        <f t="shared" si="33"/>
        <v>0</v>
      </c>
      <c r="EW74" s="13">
        <f t="shared" si="34"/>
        <v>0</v>
      </c>
      <c r="EX74" s="13">
        <f t="shared" si="35"/>
        <v>0</v>
      </c>
      <c r="EY74" s="21">
        <f t="shared" si="36"/>
        <v>37</v>
      </c>
      <c r="FA74" s="139" t="str">
        <f t="shared" si="37"/>
        <v>x</v>
      </c>
      <c r="FB74" s="140" t="str">
        <f t="shared" si="28"/>
        <v>x</v>
      </c>
      <c r="FC74" s="140" t="str">
        <f t="shared" si="38"/>
        <v>x</v>
      </c>
      <c r="FD74" s="51" t="str">
        <f>IF(ISBLANK(F74),IF(FC74="x",IF(AND(((ES74+(ET74-$FI$5))&gt;=$FH$5),(ET74&gt;=$FI$5),OR(EU74&gt;=$FJ$5,H74="x"),EW74),"Yes!",""),IF(AND(FC74="Yes!",FB74="x"),IF(AND(((ES74+(ET74-($FI72+$FI73)))&gt;=$FH$5+$FH$4),(ET74&gt;=$FI$5+$FI$4),OR(EU74&gt;=($FJ$5+$FJ$4),H74="x"),EV74,EW74),"Yes!",""),IF(AND(FC74="Yes!",FB74="Yes!"),IF(AND((ES74+(ET74-($FI$5+$FI$4+$FI$3))&gt;=$FH$5+$FH$4+$FH$3),(ET74&gt;=$FI$5+$FI$4+$FI$3),OR(EU74&gt;=($FJ$5+$FJ$4+$FJ$3),H74="x"),EV74,EW74),"Yes!",""),""))),"x")</f>
        <v/>
      </c>
      <c r="FE74" s="52" t="str">
        <f t="shared" si="39"/>
        <v/>
      </c>
    </row>
    <row r="75" spans="1:161" ht="15.5">
      <c r="A75" s="5" t="s">
        <v>157</v>
      </c>
      <c r="B75" s="35" t="s">
        <v>158</v>
      </c>
      <c r="C75" s="85" t="s">
        <v>43</v>
      </c>
      <c r="D75" s="85"/>
      <c r="E75" s="85"/>
      <c r="F75" s="85"/>
      <c r="G75" s="86"/>
      <c r="H75" s="108"/>
      <c r="I75" s="227"/>
      <c r="J75" s="108"/>
      <c r="K75" s="108"/>
      <c r="L75" s="227" t="s">
        <v>43</v>
      </c>
      <c r="M75" s="227"/>
      <c r="N75" s="227"/>
      <c r="O75" s="227"/>
      <c r="P75" s="227"/>
      <c r="Q75" s="227"/>
      <c r="R75" s="227"/>
      <c r="S75" s="227"/>
      <c r="T75" s="227" t="s">
        <v>43</v>
      </c>
      <c r="U75" s="227" t="s">
        <v>43</v>
      </c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 t="s">
        <v>43</v>
      </c>
      <c r="AH75" s="227"/>
      <c r="AI75" s="227"/>
      <c r="AJ75" s="227" t="s">
        <v>43</v>
      </c>
      <c r="AK75" s="227"/>
      <c r="AL75" s="227"/>
      <c r="AM75" s="227"/>
      <c r="AN75" s="227" t="s">
        <v>43</v>
      </c>
      <c r="AO75" s="227"/>
      <c r="AP75" s="109"/>
      <c r="AQ75" s="109"/>
      <c r="AR75" s="227"/>
      <c r="AS75" s="109"/>
      <c r="AT75" s="227"/>
      <c r="AU75" s="227"/>
      <c r="AV75" s="109"/>
      <c r="AW75" s="109"/>
      <c r="AX75" s="112"/>
      <c r="AY75" s="112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10"/>
      <c r="BM75" s="112"/>
      <c r="BN75" s="112"/>
      <c r="BO75" s="112"/>
      <c r="BP75" s="112"/>
      <c r="BQ75" s="109"/>
      <c r="BR75" s="109"/>
      <c r="BS75" s="113"/>
      <c r="BT75" s="113"/>
      <c r="BU75" s="109"/>
      <c r="BV75" s="112"/>
      <c r="BW75" s="112"/>
      <c r="BX75" s="109"/>
      <c r="BY75" s="112" t="s">
        <v>43</v>
      </c>
      <c r="BZ75" s="112"/>
      <c r="CA75" s="109"/>
      <c r="CB75" s="112" t="s">
        <v>43</v>
      </c>
      <c r="CC75" s="112"/>
      <c r="CD75" s="109"/>
      <c r="CE75" s="109" t="s">
        <v>43</v>
      </c>
      <c r="CF75" s="112"/>
      <c r="CG75" s="109"/>
      <c r="CH75" s="109"/>
      <c r="CI75" s="109" t="s">
        <v>43</v>
      </c>
      <c r="CJ75" s="109"/>
      <c r="CK75" s="109"/>
      <c r="CL75" s="112"/>
      <c r="CM75" s="112"/>
      <c r="CN75" s="109" t="s">
        <v>43</v>
      </c>
      <c r="CO75" s="112"/>
      <c r="CP75" s="109"/>
      <c r="CQ75" s="112" t="s">
        <v>43</v>
      </c>
      <c r="CR75" s="109"/>
      <c r="CS75" s="109" t="s">
        <v>43</v>
      </c>
      <c r="CT75" s="109"/>
      <c r="CU75" s="109"/>
      <c r="CV75" s="109"/>
      <c r="CW75" s="109"/>
      <c r="CX75" s="109"/>
      <c r="CY75" s="109"/>
      <c r="CZ75" s="109"/>
      <c r="DA75" s="109"/>
      <c r="DB75" s="109"/>
      <c r="DC75" s="109" t="s">
        <v>43</v>
      </c>
      <c r="DD75" s="112"/>
      <c r="DE75" s="109"/>
      <c r="DF75" s="112"/>
      <c r="DG75" s="109"/>
      <c r="DH75" s="109"/>
      <c r="DI75" s="109"/>
      <c r="DJ75" s="109"/>
      <c r="DK75" s="109"/>
      <c r="DL75" s="109" t="s">
        <v>43</v>
      </c>
      <c r="DM75" s="109"/>
      <c r="DN75" s="112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47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12"/>
      <c r="EN75" s="109"/>
      <c r="EO75" s="109"/>
      <c r="EP75" s="109"/>
      <c r="EQ75" s="109"/>
      <c r="ER75" s="77">
        <f t="shared" si="29"/>
        <v>17</v>
      </c>
      <c r="ES75" s="13">
        <f t="shared" si="30"/>
        <v>3</v>
      </c>
      <c r="ET75" s="13">
        <f t="shared" si="31"/>
        <v>0</v>
      </c>
      <c r="EU75" s="13">
        <f t="shared" si="32"/>
        <v>1</v>
      </c>
      <c r="EV75" s="13">
        <f t="shared" si="33"/>
        <v>0</v>
      </c>
      <c r="EW75" s="13">
        <f t="shared" si="34"/>
        <v>0</v>
      </c>
      <c r="EX75" s="13">
        <f t="shared" si="35"/>
        <v>0</v>
      </c>
      <c r="EY75" s="21">
        <f t="shared" si="36"/>
        <v>431</v>
      </c>
      <c r="FA75" s="139" t="str">
        <f t="shared" si="37"/>
        <v>x</v>
      </c>
      <c r="FB75" s="51" t="str">
        <f t="shared" si="28"/>
        <v/>
      </c>
      <c r="FC75" s="51" t="str">
        <f t="shared" si="38"/>
        <v/>
      </c>
      <c r="FD75" s="51" t="str">
        <f>IF(ISBLANK(F75),IF(FC75="x",IF(AND(((ES75+(ET75-$FI$5))&gt;=$FH$5),(ET75&gt;=$FI$5),OR(EU75&gt;=$FJ$5,H75="x"),EW75),"Yes!",""),IF(AND(FC75="Yes!",FB75="x"),IF(AND(((ES75+(ET75-(#REF!+$FI74)))&gt;=$FH$5+$FH$4),(ET75&gt;=$FI$5+$FI$4),OR(EU75&gt;=($FJ$5+$FJ$4),H75="x"),EV75,EW75),"Yes!",""),IF(AND(FC75="Yes!",FB75="Yes!"),IF(AND((ES75+(ET75-($FI$5+$FI$4+$FI$3))&gt;=$FH$5+$FH$4+$FH$3),(ET75&gt;=$FI$5+$FI$4+$FI$3),OR(EU75&gt;=($FJ$5+$FJ$4+$FJ$3),H75="x"),EV75,EW75),"Yes!",""),""))),"x")</f>
        <v/>
      </c>
      <c r="FE75" s="52" t="str">
        <f t="shared" si="39"/>
        <v/>
      </c>
    </row>
    <row r="76" spans="1:161" ht="15.5">
      <c r="A76" s="5" t="s">
        <v>157</v>
      </c>
      <c r="B76" s="35" t="s">
        <v>103</v>
      </c>
      <c r="C76" s="85" t="s">
        <v>43</v>
      </c>
      <c r="D76" s="85" t="s">
        <v>43</v>
      </c>
      <c r="E76" s="85" t="s">
        <v>43</v>
      </c>
      <c r="F76" s="85"/>
      <c r="G76" s="86"/>
      <c r="H76" s="108"/>
      <c r="I76" s="227" t="s">
        <v>43</v>
      </c>
      <c r="J76" s="108" t="s">
        <v>43</v>
      </c>
      <c r="K76" s="108"/>
      <c r="L76" s="227" t="s">
        <v>43</v>
      </c>
      <c r="M76" s="227" t="s">
        <v>43</v>
      </c>
      <c r="N76" s="227"/>
      <c r="O76" s="227"/>
      <c r="P76" s="227"/>
      <c r="Q76" s="227"/>
      <c r="R76" s="227"/>
      <c r="S76" s="227"/>
      <c r="T76" s="227" t="s">
        <v>43</v>
      </c>
      <c r="U76" s="227" t="s">
        <v>43</v>
      </c>
      <c r="V76" s="227"/>
      <c r="W76" s="227"/>
      <c r="X76" s="227" t="s">
        <v>43</v>
      </c>
      <c r="Y76" s="227"/>
      <c r="Z76" s="227"/>
      <c r="AA76" s="227"/>
      <c r="AB76" s="227"/>
      <c r="AC76" s="227"/>
      <c r="AD76" s="227"/>
      <c r="AE76" s="227" t="s">
        <v>43</v>
      </c>
      <c r="AF76" s="227"/>
      <c r="AG76" s="227" t="s">
        <v>43</v>
      </c>
      <c r="AH76" s="227"/>
      <c r="AI76" s="227"/>
      <c r="AJ76" s="227" t="s">
        <v>43</v>
      </c>
      <c r="AK76" s="227"/>
      <c r="AL76" s="227" t="s">
        <v>43</v>
      </c>
      <c r="AM76" s="227"/>
      <c r="AN76" s="227" t="s">
        <v>43</v>
      </c>
      <c r="AO76" s="227"/>
      <c r="AP76" s="109"/>
      <c r="AQ76" s="109"/>
      <c r="AR76" s="227"/>
      <c r="AS76" s="109"/>
      <c r="AT76" s="227"/>
      <c r="AU76" s="227"/>
      <c r="AV76" s="109"/>
      <c r="AW76" s="109"/>
      <c r="AX76" s="112" t="s">
        <v>43</v>
      </c>
      <c r="AY76" s="112"/>
      <c r="AZ76" s="109"/>
      <c r="BA76" s="109"/>
      <c r="BB76" s="109"/>
      <c r="BC76" s="109" t="s">
        <v>43</v>
      </c>
      <c r="BD76" s="109"/>
      <c r="BE76" s="109"/>
      <c r="BF76" s="109"/>
      <c r="BG76" s="109"/>
      <c r="BH76" s="109"/>
      <c r="BI76" s="109"/>
      <c r="BJ76" s="109"/>
      <c r="BK76" s="109"/>
      <c r="BL76" s="110"/>
      <c r="BM76" s="112"/>
      <c r="BN76" s="112"/>
      <c r="BO76" s="112"/>
      <c r="BP76" s="112"/>
      <c r="BQ76" s="109"/>
      <c r="BR76" s="109"/>
      <c r="BS76" s="113"/>
      <c r="BT76" s="158"/>
      <c r="BU76" s="109"/>
      <c r="BV76" s="112"/>
      <c r="BW76" s="112"/>
      <c r="BX76" s="109"/>
      <c r="BY76" s="112" t="s">
        <v>43</v>
      </c>
      <c r="BZ76" s="112"/>
      <c r="CA76" s="109"/>
      <c r="CB76" s="112" t="s">
        <v>43</v>
      </c>
      <c r="CC76" s="112"/>
      <c r="CD76" s="109"/>
      <c r="CE76" s="109" t="s">
        <v>43</v>
      </c>
      <c r="CF76" s="112"/>
      <c r="CG76" s="109"/>
      <c r="CH76" s="109"/>
      <c r="CI76" s="109" t="s">
        <v>43</v>
      </c>
      <c r="CJ76" s="109"/>
      <c r="CK76" s="109"/>
      <c r="CL76" s="112" t="s">
        <v>43</v>
      </c>
      <c r="CM76" s="112"/>
      <c r="CN76" s="109" t="s">
        <v>43</v>
      </c>
      <c r="CO76" s="112"/>
      <c r="CP76" s="109"/>
      <c r="CQ76" s="112" t="s">
        <v>43</v>
      </c>
      <c r="CR76" s="109"/>
      <c r="CS76" s="109" t="s">
        <v>43</v>
      </c>
      <c r="CT76" s="109"/>
      <c r="CU76" s="109"/>
      <c r="CV76" s="109"/>
      <c r="CW76" s="109"/>
      <c r="CX76" s="109"/>
      <c r="CY76" s="109"/>
      <c r="CZ76" s="109"/>
      <c r="DA76" s="109"/>
      <c r="DB76" s="109"/>
      <c r="DC76" s="109" t="s">
        <v>43</v>
      </c>
      <c r="DD76" s="112"/>
      <c r="DE76" s="109"/>
      <c r="DF76" s="112"/>
      <c r="DG76" s="109"/>
      <c r="DH76" s="109"/>
      <c r="DI76" s="109" t="s">
        <v>43</v>
      </c>
      <c r="DJ76" s="109"/>
      <c r="DK76" s="109"/>
      <c r="DL76" s="109" t="s">
        <v>43</v>
      </c>
      <c r="DM76" s="109"/>
      <c r="DN76" s="112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47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12"/>
      <c r="EN76" s="109"/>
      <c r="EO76" s="109"/>
      <c r="EP76" s="109"/>
      <c r="EQ76" s="109"/>
      <c r="ER76" s="77">
        <f t="shared" si="29"/>
        <v>31</v>
      </c>
      <c r="ES76" s="13">
        <f t="shared" si="30"/>
        <v>8</v>
      </c>
      <c r="ET76" s="13">
        <f t="shared" si="31"/>
        <v>0</v>
      </c>
      <c r="EU76" s="13">
        <f t="shared" si="32"/>
        <v>1</v>
      </c>
      <c r="EV76" s="13">
        <f t="shared" si="33"/>
        <v>0</v>
      </c>
      <c r="EW76" s="13">
        <f t="shared" si="34"/>
        <v>1</v>
      </c>
      <c r="EX76" s="13">
        <f t="shared" si="35"/>
        <v>0</v>
      </c>
      <c r="EY76" s="21">
        <f t="shared" si="36"/>
        <v>1215</v>
      </c>
      <c r="FA76" s="139" t="str">
        <f t="shared" si="37"/>
        <v>x</v>
      </c>
      <c r="FB76" s="140" t="str">
        <f t="shared" si="28"/>
        <v>x</v>
      </c>
      <c r="FC76" s="140" t="str">
        <f t="shared" si="38"/>
        <v>x</v>
      </c>
      <c r="FD76" s="51" t="str">
        <f>IF(ISBLANK(F76),IF(FC76="x",IF(AND(((ES76+(ET76-$FI$5))&gt;=$FH$5),(ET76&gt;=$FI$5),OR(EU76&gt;=$FJ$5,H76="x"),EW76),"Yes!",""),IF(AND(FC76="Yes!",FB76="x"),IF(AND(((ES76+(ET76-($FI74+#REF!)))&gt;=$FH$5+$FH$4),(ET76&gt;=$FI$5+$FI$4),OR(EU76&gt;=($FJ$5+$FJ$4),H76="x"),EV76,EW76),"Yes!",""),IF(AND(FC76="Yes!",FB76="Yes!"),IF(AND((ES76+(ET76-($FI$5+$FI$4+$FI$3))&gt;=$FH$5+$FH$4+$FH$3),(ET76&gt;=$FI$5+$FI$4+$FI$3),OR(EU76&gt;=($FJ$5+$FJ$4+$FJ$3),H76="x"),EV76,EW76),"Yes!",""),""))),"x")</f>
        <v/>
      </c>
      <c r="FE76" s="52" t="str">
        <f t="shared" si="39"/>
        <v/>
      </c>
    </row>
    <row r="77" spans="1:161" ht="15.5">
      <c r="A77" s="6" t="s">
        <v>159</v>
      </c>
      <c r="B77" s="37" t="s">
        <v>160</v>
      </c>
      <c r="C77" s="87" t="s">
        <v>43</v>
      </c>
      <c r="D77" s="87" t="s">
        <v>43</v>
      </c>
      <c r="E77" s="87" t="s">
        <v>43</v>
      </c>
      <c r="F77" s="87"/>
      <c r="G77" s="88"/>
      <c r="H77" s="108" t="s">
        <v>43</v>
      </c>
      <c r="I77" s="227" t="s">
        <v>43</v>
      </c>
      <c r="J77" s="108"/>
      <c r="K77" s="108"/>
      <c r="L77" s="227"/>
      <c r="M77" s="227" t="s">
        <v>43</v>
      </c>
      <c r="N77" s="227"/>
      <c r="O77" s="227"/>
      <c r="P77" s="227"/>
      <c r="Q77" s="227"/>
      <c r="R77" s="227"/>
      <c r="S77" s="227"/>
      <c r="T77" s="227" t="s">
        <v>43</v>
      </c>
      <c r="U77" s="227"/>
      <c r="V77" s="227"/>
      <c r="W77" s="227"/>
      <c r="X77" s="227" t="s">
        <v>43</v>
      </c>
      <c r="Y77" s="227"/>
      <c r="Z77" s="227"/>
      <c r="AA77" s="227" t="s">
        <v>43</v>
      </c>
      <c r="AB77" s="227"/>
      <c r="AC77" s="227"/>
      <c r="AD77" s="227"/>
      <c r="AE77" s="227" t="s">
        <v>294</v>
      </c>
      <c r="AF77" s="227"/>
      <c r="AG77" s="227"/>
      <c r="AH77" s="227"/>
      <c r="AI77" s="227"/>
      <c r="AJ77" s="227" t="s">
        <v>43</v>
      </c>
      <c r="AK77" s="227"/>
      <c r="AL77" s="227" t="s">
        <v>43</v>
      </c>
      <c r="AM77" s="227"/>
      <c r="AN77" s="227" t="s">
        <v>43</v>
      </c>
      <c r="AO77" s="227"/>
      <c r="AP77" s="109"/>
      <c r="AQ77" s="109"/>
      <c r="AR77" s="227"/>
      <c r="AS77" s="109"/>
      <c r="AT77" s="227" t="s">
        <v>43</v>
      </c>
      <c r="AU77" s="227"/>
      <c r="AV77" s="109"/>
      <c r="AW77" s="109"/>
      <c r="AX77" s="112"/>
      <c r="AY77" s="112"/>
      <c r="AZ77" s="109"/>
      <c r="BA77" s="109"/>
      <c r="BB77" s="109"/>
      <c r="BC77" s="109" t="s">
        <v>43</v>
      </c>
      <c r="BD77" s="109"/>
      <c r="BE77" s="109"/>
      <c r="BF77" s="109"/>
      <c r="BG77" s="109"/>
      <c r="BH77" s="109" t="s">
        <v>43</v>
      </c>
      <c r="BI77" s="109"/>
      <c r="BJ77" s="109"/>
      <c r="BK77" s="109" t="s">
        <v>43</v>
      </c>
      <c r="BL77" s="110"/>
      <c r="BM77" s="112"/>
      <c r="BN77" s="112"/>
      <c r="BO77" s="112"/>
      <c r="BP77" s="112"/>
      <c r="BQ77" s="109"/>
      <c r="BR77" s="109"/>
      <c r="BS77" s="113"/>
      <c r="BT77" s="158" t="s">
        <v>43</v>
      </c>
      <c r="BU77" s="109" t="s">
        <v>43</v>
      </c>
      <c r="BV77" s="112"/>
      <c r="BW77" s="112"/>
      <c r="BX77" s="109"/>
      <c r="BY77" s="112"/>
      <c r="BZ77" s="112"/>
      <c r="CA77" s="109"/>
      <c r="CB77" s="112"/>
      <c r="CC77" s="112"/>
      <c r="CD77" s="109"/>
      <c r="CE77" s="109"/>
      <c r="CF77" s="112"/>
      <c r="CG77" s="109"/>
      <c r="CH77" s="109" t="s">
        <v>43</v>
      </c>
      <c r="CI77" s="109"/>
      <c r="CJ77" s="109"/>
      <c r="CK77" s="109"/>
      <c r="CL77" s="112"/>
      <c r="CM77" s="112"/>
      <c r="CN77" s="109" t="s">
        <v>43</v>
      </c>
      <c r="CO77" s="112"/>
      <c r="CP77" s="109"/>
      <c r="CQ77" s="112" t="s">
        <v>43</v>
      </c>
      <c r="CR77" s="109"/>
      <c r="CS77" s="109"/>
      <c r="CT77" s="109"/>
      <c r="CU77" s="109"/>
      <c r="CV77" s="109"/>
      <c r="CW77" s="109"/>
      <c r="CX77" s="109"/>
      <c r="CY77" s="109" t="s">
        <v>43</v>
      </c>
      <c r="CZ77" s="109"/>
      <c r="DA77" s="109"/>
      <c r="DB77" s="109"/>
      <c r="DC77" s="109"/>
      <c r="DD77" s="112" t="s">
        <v>43</v>
      </c>
      <c r="DE77" s="109"/>
      <c r="DF77" s="112" t="s">
        <v>43</v>
      </c>
      <c r="DG77" s="109" t="s">
        <v>43</v>
      </c>
      <c r="DH77" s="109"/>
      <c r="DI77" s="109"/>
      <c r="DJ77" s="109"/>
      <c r="DK77" s="109"/>
      <c r="DL77" s="109"/>
      <c r="DM77" s="109"/>
      <c r="DN77" s="112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47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12"/>
      <c r="EN77" s="109"/>
      <c r="EO77" s="109"/>
      <c r="EP77" s="109"/>
      <c r="EQ77" s="109"/>
      <c r="ER77" s="77">
        <f t="shared" si="29"/>
        <v>32</v>
      </c>
      <c r="ES77" s="13">
        <f t="shared" si="30"/>
        <v>7</v>
      </c>
      <c r="ET77" s="13">
        <f t="shared" si="31"/>
        <v>1</v>
      </c>
      <c r="EU77" s="13">
        <f t="shared" si="32"/>
        <v>2</v>
      </c>
      <c r="EV77" s="13">
        <f t="shared" si="33"/>
        <v>0</v>
      </c>
      <c r="EW77" s="13">
        <f t="shared" si="34"/>
        <v>1</v>
      </c>
      <c r="EX77" s="13">
        <f t="shared" si="35"/>
        <v>0</v>
      </c>
      <c r="EY77" s="21">
        <f t="shared" si="36"/>
        <v>1768</v>
      </c>
      <c r="FA77" s="139" t="str">
        <f t="shared" si="37"/>
        <v>x</v>
      </c>
      <c r="FB77" s="140" t="str">
        <f t="shared" si="28"/>
        <v>x</v>
      </c>
      <c r="FC77" s="140" t="str">
        <f t="shared" si="38"/>
        <v>x</v>
      </c>
      <c r="FD77" s="51" t="str">
        <f>IF(ISBLANK(F77),IF(FC77="x",IF(AND(((ES77+(ET77-$FI$5))&gt;=$FH$5),(ET77&gt;=$FI$5),OR(EU77&gt;=$FJ$5,H77="x"),EW77),"Yes!",""),IF(AND(FC77="Yes!",FB77="x"),IF(AND(((ES77+(ET77-(#REF!+$FI75)))&gt;=$FH$5+$FH$4),(ET77&gt;=$FI$5+$FI$4),OR(EU77&gt;=($FJ$5+$FJ$4),H77="x"),EV77,EW77),"Yes!",""),IF(AND(FC77="Yes!",FB77="Yes!"),IF(AND((ES77+(ET77-($FI$5+$FI$4+$FI$3))&gt;=$FH$5+$FH$4+$FH$3),(ET77&gt;=$FI$5+$FI$4+$FI$3),OR(EU77&gt;=($FJ$5+$FJ$4+$FJ$3),H77="x"),EV77,EW77),"Yes!",""),""))),"x")</f>
        <v/>
      </c>
      <c r="FE77" s="52" t="str">
        <f t="shared" si="39"/>
        <v/>
      </c>
    </row>
    <row r="78" spans="1:161" ht="15.5">
      <c r="A78" s="9" t="s">
        <v>159</v>
      </c>
      <c r="B78" s="31" t="s">
        <v>161</v>
      </c>
      <c r="C78" s="89" t="s">
        <v>43</v>
      </c>
      <c r="D78" s="89" t="s">
        <v>43</v>
      </c>
      <c r="E78" s="89"/>
      <c r="F78" s="89"/>
      <c r="G78" s="90"/>
      <c r="H78" s="108" t="s">
        <v>43</v>
      </c>
      <c r="I78" s="227"/>
      <c r="J78" s="108"/>
      <c r="K78" s="108"/>
      <c r="L78" s="227"/>
      <c r="M78" s="227" t="s">
        <v>43</v>
      </c>
      <c r="N78" s="227"/>
      <c r="O78" s="227"/>
      <c r="P78" s="227"/>
      <c r="Q78" s="227"/>
      <c r="R78" s="227"/>
      <c r="S78" s="227"/>
      <c r="T78" s="227" t="s">
        <v>43</v>
      </c>
      <c r="U78" s="227"/>
      <c r="V78" s="227"/>
      <c r="W78" s="227"/>
      <c r="X78" s="227"/>
      <c r="Y78" s="227"/>
      <c r="Z78" s="227"/>
      <c r="AA78" s="227" t="s">
        <v>43</v>
      </c>
      <c r="AB78" s="227"/>
      <c r="AC78" s="227"/>
      <c r="AD78" s="227"/>
      <c r="AE78" s="227" t="s">
        <v>43</v>
      </c>
      <c r="AF78" s="227"/>
      <c r="AG78" s="227"/>
      <c r="AH78" s="227"/>
      <c r="AI78" s="227"/>
      <c r="AJ78" s="227" t="s">
        <v>43</v>
      </c>
      <c r="AK78" s="227"/>
      <c r="AL78" s="227" t="s">
        <v>43</v>
      </c>
      <c r="AM78" s="227"/>
      <c r="AN78" s="227" t="s">
        <v>43</v>
      </c>
      <c r="AO78" s="227"/>
      <c r="AP78" s="109"/>
      <c r="AQ78" s="109"/>
      <c r="AR78" s="227"/>
      <c r="AS78" s="109"/>
      <c r="AT78" s="227" t="s">
        <v>43</v>
      </c>
      <c r="AU78" s="227"/>
      <c r="AV78" s="109"/>
      <c r="AW78" s="109"/>
      <c r="AX78" s="112"/>
      <c r="AY78" s="112"/>
      <c r="AZ78" s="109"/>
      <c r="BA78" s="109"/>
      <c r="BB78" s="109"/>
      <c r="BC78" s="109" t="s">
        <v>43</v>
      </c>
      <c r="BD78" s="109"/>
      <c r="BE78" s="109"/>
      <c r="BF78" s="109"/>
      <c r="BG78" s="109"/>
      <c r="BH78" s="109"/>
      <c r="BI78" s="109"/>
      <c r="BJ78" s="109"/>
      <c r="BK78" s="109"/>
      <c r="BL78" s="110"/>
      <c r="BM78" s="112"/>
      <c r="BN78" s="112"/>
      <c r="BO78" s="112"/>
      <c r="BP78" s="112"/>
      <c r="BQ78" s="109"/>
      <c r="BR78" s="109"/>
      <c r="BS78" s="113"/>
      <c r="BT78" s="158"/>
      <c r="BU78" s="109" t="s">
        <v>43</v>
      </c>
      <c r="BV78" s="112"/>
      <c r="BW78" s="112"/>
      <c r="BX78" s="109"/>
      <c r="BY78" s="112"/>
      <c r="BZ78" s="112"/>
      <c r="CA78" s="109"/>
      <c r="CB78" s="112"/>
      <c r="CC78" s="112"/>
      <c r="CD78" s="109"/>
      <c r="CE78" s="109"/>
      <c r="CF78" s="112"/>
      <c r="CG78" s="109"/>
      <c r="CH78" s="109" t="s">
        <v>43</v>
      </c>
      <c r="CI78" s="109"/>
      <c r="CJ78" s="109"/>
      <c r="CK78" s="109"/>
      <c r="CL78" s="112"/>
      <c r="CM78" s="112"/>
      <c r="CN78" s="109" t="s">
        <v>43</v>
      </c>
      <c r="CO78" s="112"/>
      <c r="CP78" s="109"/>
      <c r="CQ78" s="112" t="s">
        <v>43</v>
      </c>
      <c r="CR78" s="109"/>
      <c r="CS78" s="109"/>
      <c r="CT78" s="109"/>
      <c r="CU78" s="109"/>
      <c r="CV78" s="109"/>
      <c r="CW78" s="109"/>
      <c r="CX78" s="109"/>
      <c r="CY78" s="109" t="s">
        <v>43</v>
      </c>
      <c r="CZ78" s="109"/>
      <c r="DA78" s="109"/>
      <c r="DB78" s="109"/>
      <c r="DC78" s="109"/>
      <c r="DD78" s="112" t="s">
        <v>43</v>
      </c>
      <c r="DE78" s="109"/>
      <c r="DF78" s="112"/>
      <c r="DG78" s="109" t="s">
        <v>43</v>
      </c>
      <c r="DH78" s="109"/>
      <c r="DI78" s="109"/>
      <c r="DJ78" s="109"/>
      <c r="DK78" s="109"/>
      <c r="DL78" s="109"/>
      <c r="DM78" s="109"/>
      <c r="DN78" s="112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47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12"/>
      <c r="EN78" s="109"/>
      <c r="EO78" s="109"/>
      <c r="EP78" s="109"/>
      <c r="EQ78" s="109"/>
      <c r="ER78" s="77">
        <f t="shared" si="29"/>
        <v>27</v>
      </c>
      <c r="ES78" s="13">
        <f t="shared" si="30"/>
        <v>7</v>
      </c>
      <c r="ET78" s="13">
        <f t="shared" si="31"/>
        <v>1</v>
      </c>
      <c r="EU78" s="13">
        <f t="shared" si="32"/>
        <v>0</v>
      </c>
      <c r="EV78" s="13">
        <f t="shared" si="33"/>
        <v>0</v>
      </c>
      <c r="EW78" s="13">
        <f t="shared" si="34"/>
        <v>0</v>
      </c>
      <c r="EX78" s="13">
        <f t="shared" si="35"/>
        <v>0</v>
      </c>
      <c r="EY78" s="21">
        <f t="shared" si="36"/>
        <v>1768</v>
      </c>
      <c r="FA78" s="139" t="str">
        <f t="shared" si="37"/>
        <v>x</v>
      </c>
      <c r="FB78" s="140" t="str">
        <f t="shared" si="28"/>
        <v>x</v>
      </c>
      <c r="FC78" s="51" t="str">
        <f t="shared" si="38"/>
        <v/>
      </c>
      <c r="FD78" s="51" t="str">
        <f>IF(ISBLANK(F78),IF(FC78="x",IF(AND(((ES78+(ET78-$FI$5))&gt;=$FH$5),(ET78&gt;=$FI$5),OR(EU78&gt;=$FJ$5,H78="x"),EW78),"Yes!",""),IF(AND(FC78="Yes!",FB78="x"),IF(AND(((ES78+(ET78-($FI75+$FI76)))&gt;=$FH$5+$FH$4),(ET78&gt;=$FI$5+$FI$4),OR(EU78&gt;=($FJ$5+$FJ$4),H78="x"),EV78,EW78),"Yes!",""),IF(AND(FC78="Yes!",FB78="Yes!"),IF(AND((ES78+(ET78-($FI$5+$FI$4+$FI$3))&gt;=$FH$5+$FH$4+$FH$3),(ET78&gt;=$FI$5+$FI$4+$FI$3),OR(EU78&gt;=($FJ$5+$FJ$4+$FJ$3),H78="x"),EV78,EW78),"Yes!",""),""))),"x")</f>
        <v/>
      </c>
      <c r="FE78" s="52" t="str">
        <f t="shared" si="39"/>
        <v/>
      </c>
    </row>
    <row r="79" spans="1:161" ht="15.5">
      <c r="A79" s="9" t="s">
        <v>163</v>
      </c>
      <c r="B79" s="38" t="s">
        <v>164</v>
      </c>
      <c r="C79" s="89" t="s">
        <v>43</v>
      </c>
      <c r="D79" s="89"/>
      <c r="E79" s="89"/>
      <c r="F79" s="89"/>
      <c r="G79" s="90"/>
      <c r="H79" s="108"/>
      <c r="I79" s="227"/>
      <c r="J79" s="108"/>
      <c r="K79" s="108"/>
      <c r="L79" s="227"/>
      <c r="M79" s="227"/>
      <c r="N79" s="227"/>
      <c r="O79" s="227" t="s">
        <v>43</v>
      </c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 t="s">
        <v>43</v>
      </c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109"/>
      <c r="AQ79" s="109"/>
      <c r="AR79" s="227"/>
      <c r="AS79" s="109"/>
      <c r="AT79" s="227"/>
      <c r="AU79" s="227"/>
      <c r="AV79" s="109"/>
      <c r="AW79" s="109"/>
      <c r="AX79" s="112"/>
      <c r="AY79" s="112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10"/>
      <c r="BM79" s="112"/>
      <c r="BN79" s="112"/>
      <c r="BO79" s="112"/>
      <c r="BP79" s="112"/>
      <c r="BQ79" s="109"/>
      <c r="BR79" s="109"/>
      <c r="BS79" s="113"/>
      <c r="BT79" s="113"/>
      <c r="BU79" s="109"/>
      <c r="BV79" s="112"/>
      <c r="BW79" s="112"/>
      <c r="BX79" s="109"/>
      <c r="BY79" s="112"/>
      <c r="BZ79" s="112"/>
      <c r="CA79" s="109"/>
      <c r="CB79" s="112"/>
      <c r="CC79" s="112"/>
      <c r="CD79" s="109"/>
      <c r="CE79" s="109"/>
      <c r="CF79" s="112"/>
      <c r="CG79" s="109"/>
      <c r="CH79" s="109"/>
      <c r="CI79" s="109"/>
      <c r="CJ79" s="109"/>
      <c r="CK79" s="109"/>
      <c r="CL79" s="112"/>
      <c r="CM79" s="112"/>
      <c r="CN79" s="109"/>
      <c r="CO79" s="112"/>
      <c r="CP79" s="109"/>
      <c r="CQ79" s="112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12"/>
      <c r="DE79" s="109"/>
      <c r="DF79" s="112"/>
      <c r="DG79" s="109"/>
      <c r="DH79" s="109"/>
      <c r="DI79" s="109"/>
      <c r="DJ79" s="109"/>
      <c r="DK79" s="109"/>
      <c r="DL79" s="109"/>
      <c r="DM79" s="109"/>
      <c r="DN79" s="112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47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12"/>
      <c r="EN79" s="109"/>
      <c r="EO79" s="109"/>
      <c r="EP79" s="109"/>
      <c r="EQ79" s="109"/>
      <c r="ER79" s="77">
        <f t="shared" si="29"/>
        <v>3</v>
      </c>
      <c r="ES79" s="13">
        <f t="shared" si="30"/>
        <v>1</v>
      </c>
      <c r="ET79" s="13">
        <f t="shared" si="31"/>
        <v>0</v>
      </c>
      <c r="EU79" s="13">
        <f t="shared" si="32"/>
        <v>0</v>
      </c>
      <c r="EV79" s="13">
        <f t="shared" si="33"/>
        <v>0</v>
      </c>
      <c r="EW79" s="13">
        <f t="shared" si="34"/>
        <v>0</v>
      </c>
      <c r="EX79" s="13">
        <f t="shared" si="35"/>
        <v>0</v>
      </c>
      <c r="EY79" s="21">
        <f t="shared" si="36"/>
        <v>290</v>
      </c>
      <c r="FA79" s="139" t="str">
        <f t="shared" si="37"/>
        <v>x</v>
      </c>
      <c r="FB79" s="51" t="str">
        <f t="shared" si="28"/>
        <v/>
      </c>
      <c r="FC79" s="51" t="str">
        <f t="shared" si="38"/>
        <v/>
      </c>
      <c r="FD79" s="51" t="str">
        <f>IF(ISBLANK(F79),IF(FC79="x",IF(AND(((ES79+(ET79-$FI$5))&gt;=$FH$5),(ET79&gt;=$FI$5),OR(EU79&gt;=$FJ$5,H79="x"),EW79),"Yes!",""),IF(AND(FC79="Yes!",FB79="x"),IF(AND(((ES79+(ET79-(#REF!+#REF!)))&gt;=$FH$5+$FH$4),(ET79&gt;=$FI$5+$FI$4),OR(EU79&gt;=($FJ$5+$FJ$4),H79="x"),EV79,EW79),"Yes!",""),IF(AND(FC79="Yes!",FB79="Yes!"),IF(AND((ES79+(ET79-($FI$5+$FI$4+$FI$3))&gt;=$FH$5+$FH$4+$FH$3),(ET79&gt;=$FI$5+$FI$4+$FI$3),OR(EU79&gt;=($FJ$5+$FJ$4+$FJ$3),H79="x"),EV79,EW79),"Yes!",""),""))),"x")</f>
        <v/>
      </c>
      <c r="FE79" s="52" t="str">
        <f t="shared" si="39"/>
        <v/>
      </c>
    </row>
    <row r="80" spans="1:161" ht="15.5">
      <c r="A80" s="7" t="s">
        <v>165</v>
      </c>
      <c r="B80" s="39" t="s">
        <v>166</v>
      </c>
      <c r="C80" s="91" t="s">
        <v>43</v>
      </c>
      <c r="D80" s="91" t="s">
        <v>43</v>
      </c>
      <c r="E80" s="91"/>
      <c r="F80" s="91"/>
      <c r="G80" s="92"/>
      <c r="H80" s="108"/>
      <c r="I80" s="227" t="s">
        <v>43</v>
      </c>
      <c r="J80" s="108" t="s">
        <v>43</v>
      </c>
      <c r="K80" s="108"/>
      <c r="L80" s="227" t="s">
        <v>43</v>
      </c>
      <c r="M80" s="227" t="s">
        <v>43</v>
      </c>
      <c r="N80" s="227"/>
      <c r="O80" s="227"/>
      <c r="P80" s="227"/>
      <c r="Q80" s="227"/>
      <c r="R80" s="227"/>
      <c r="S80" s="227"/>
      <c r="T80" s="227" t="s">
        <v>43</v>
      </c>
      <c r="U80" s="227" t="s">
        <v>43</v>
      </c>
      <c r="V80" s="227" t="s">
        <v>43</v>
      </c>
      <c r="W80" s="227"/>
      <c r="X80" s="227" t="s">
        <v>43</v>
      </c>
      <c r="Y80" s="227"/>
      <c r="Z80" s="227"/>
      <c r="AA80" s="227" t="s">
        <v>43</v>
      </c>
      <c r="AB80" s="227" t="s">
        <v>43</v>
      </c>
      <c r="AC80" s="227" t="s">
        <v>43</v>
      </c>
      <c r="AD80" s="227"/>
      <c r="AE80" s="227"/>
      <c r="AF80" s="227"/>
      <c r="AG80" s="227"/>
      <c r="AH80" s="227"/>
      <c r="AI80" s="227" t="s">
        <v>43</v>
      </c>
      <c r="AJ80" s="227" t="s">
        <v>43</v>
      </c>
      <c r="AK80" s="227" t="s">
        <v>43</v>
      </c>
      <c r="AL80" s="227"/>
      <c r="AM80" s="227"/>
      <c r="AN80" s="227"/>
      <c r="AO80" s="227"/>
      <c r="AP80" s="109"/>
      <c r="AQ80" s="109"/>
      <c r="AR80" s="227"/>
      <c r="AS80" s="109"/>
      <c r="AT80" s="227"/>
      <c r="AU80" s="227"/>
      <c r="AV80" s="109"/>
      <c r="AW80" s="109"/>
      <c r="AX80" s="112" t="s">
        <v>43</v>
      </c>
      <c r="AY80" s="112" t="s">
        <v>43</v>
      </c>
      <c r="AZ80" s="109"/>
      <c r="BA80" s="109"/>
      <c r="BB80" s="109"/>
      <c r="BC80" s="109"/>
      <c r="BD80" s="109" t="s">
        <v>43</v>
      </c>
      <c r="BE80" s="109"/>
      <c r="BF80" s="109" t="s">
        <v>43</v>
      </c>
      <c r="BG80" s="109"/>
      <c r="BH80" s="109"/>
      <c r="BI80" s="109"/>
      <c r="BJ80" s="109"/>
      <c r="BK80" s="109"/>
      <c r="BL80" s="110"/>
      <c r="BM80" s="112"/>
      <c r="BN80" s="112"/>
      <c r="BO80" s="112"/>
      <c r="BP80" s="112"/>
      <c r="BQ80" s="109"/>
      <c r="BR80" s="109" t="s">
        <v>43</v>
      </c>
      <c r="BS80" s="113"/>
      <c r="BT80" s="113"/>
      <c r="BU80" s="109" t="s">
        <v>43</v>
      </c>
      <c r="BV80" s="112"/>
      <c r="BW80" s="112"/>
      <c r="BX80" s="109"/>
      <c r="BY80" s="112"/>
      <c r="BZ80" s="112"/>
      <c r="CA80" s="109"/>
      <c r="CB80" s="112"/>
      <c r="CC80" s="112"/>
      <c r="CD80" s="109"/>
      <c r="CE80" s="109"/>
      <c r="CF80" s="112"/>
      <c r="CG80" s="109"/>
      <c r="CH80" s="109"/>
      <c r="CI80" s="109" t="s">
        <v>43</v>
      </c>
      <c r="CJ80" s="109"/>
      <c r="CK80" s="109"/>
      <c r="CL80" s="112"/>
      <c r="CM80" s="112"/>
      <c r="CN80" s="109"/>
      <c r="CO80" s="112"/>
      <c r="CP80" s="109"/>
      <c r="CQ80" s="112"/>
      <c r="CR80" s="109"/>
      <c r="CS80" s="109" t="s">
        <v>43</v>
      </c>
      <c r="CT80" s="109"/>
      <c r="CU80" s="109"/>
      <c r="CV80" s="109"/>
      <c r="CW80" s="109"/>
      <c r="CX80" s="109" t="s">
        <v>43</v>
      </c>
      <c r="CY80" s="109"/>
      <c r="CZ80" s="109"/>
      <c r="DA80" s="109"/>
      <c r="DB80" s="109"/>
      <c r="DC80" s="109"/>
      <c r="DD80" s="112"/>
      <c r="DE80" s="109"/>
      <c r="DF80" s="112"/>
      <c r="DG80" s="109" t="s">
        <v>43</v>
      </c>
      <c r="DH80" s="109"/>
      <c r="DI80" s="109"/>
      <c r="DJ80" s="109"/>
      <c r="DK80" s="109"/>
      <c r="DL80" s="109" t="s">
        <v>43</v>
      </c>
      <c r="DM80" s="109"/>
      <c r="DN80" s="112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47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12"/>
      <c r="EN80" s="109"/>
      <c r="EO80" s="109"/>
      <c r="EP80" s="109"/>
      <c r="EQ80" s="109"/>
      <c r="ER80" s="77">
        <f t="shared" si="29"/>
        <v>33</v>
      </c>
      <c r="ES80" s="13">
        <f t="shared" si="30"/>
        <v>6</v>
      </c>
      <c r="ET80" s="13">
        <f t="shared" si="31"/>
        <v>2</v>
      </c>
      <c r="EU80" s="13">
        <f t="shared" si="32"/>
        <v>4</v>
      </c>
      <c r="EV80" s="13">
        <f t="shared" si="33"/>
        <v>2</v>
      </c>
      <c r="EW80" s="13">
        <f t="shared" si="34"/>
        <v>1</v>
      </c>
      <c r="EX80" s="13">
        <f t="shared" si="35"/>
        <v>0</v>
      </c>
      <c r="EY80" s="21">
        <f t="shared" si="36"/>
        <v>2381</v>
      </c>
      <c r="FA80" s="139" t="str">
        <f t="shared" si="37"/>
        <v>x</v>
      </c>
      <c r="FB80" s="140" t="str">
        <f t="shared" si="28"/>
        <v>x</v>
      </c>
      <c r="FC80" s="51" t="str">
        <f t="shared" si="38"/>
        <v/>
      </c>
      <c r="FD80" s="51" t="str">
        <f>IF(ISBLANK(F80),IF(FC80="x",IF(AND(((ES80+(ET80-$FI$5))&gt;=$FH$5),(ET80&gt;=$FI$5),OR(EU80&gt;=$FJ$5,H80="x"),EW80),"Yes!",""),IF(AND(FC80="Yes!",FB80="x"),IF(AND(((ES80+(ET80-(#REF!+#REF!)))&gt;=$FH$5+$FH$4),(ET80&gt;=$FI$5+$FI$4),OR(EU80&gt;=($FJ$5+$FJ$4),H80="x"),EV80,EW80),"Yes!",""),IF(AND(FC80="Yes!",FB80="Yes!"),IF(AND((ES80+(ET80-($FI$5+$FI$4+$FI$3))&gt;=$FH$5+$FH$4+$FH$3),(ET80&gt;=$FI$5+$FI$4+$FI$3),OR(EU80&gt;=($FJ$5+$FJ$4+$FJ$3),H80="x"),EV80,EW80),"Yes!",""),""))),"x")</f>
        <v/>
      </c>
      <c r="FE80" s="52" t="str">
        <f t="shared" si="39"/>
        <v/>
      </c>
    </row>
    <row r="81" spans="1:172" ht="15.5">
      <c r="A81" s="5" t="s">
        <v>165</v>
      </c>
      <c r="B81" s="35" t="s">
        <v>167</v>
      </c>
      <c r="C81" s="85"/>
      <c r="D81" s="85"/>
      <c r="E81" s="85"/>
      <c r="F81" s="85"/>
      <c r="G81" s="86"/>
      <c r="H81" s="108"/>
      <c r="I81" s="227"/>
      <c r="J81" s="108"/>
      <c r="K81" s="108"/>
      <c r="L81" s="227"/>
      <c r="M81" s="227" t="s">
        <v>43</v>
      </c>
      <c r="N81" s="227"/>
      <c r="O81" s="227"/>
      <c r="P81" s="227"/>
      <c r="Q81" s="227"/>
      <c r="R81" s="227"/>
      <c r="S81" s="227"/>
      <c r="T81" s="227" t="s">
        <v>43</v>
      </c>
      <c r="U81" s="227" t="s">
        <v>43</v>
      </c>
      <c r="V81" s="227"/>
      <c r="W81" s="227"/>
      <c r="X81" s="227" t="s">
        <v>43</v>
      </c>
      <c r="Y81" s="227"/>
      <c r="Z81" s="227"/>
      <c r="AA81" s="227" t="s">
        <v>43</v>
      </c>
      <c r="AB81" s="227"/>
      <c r="AC81" s="227"/>
      <c r="AD81" s="227" t="s">
        <v>43</v>
      </c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109"/>
      <c r="AQ81" s="109"/>
      <c r="AR81" s="227"/>
      <c r="AS81" s="109"/>
      <c r="AT81" s="227"/>
      <c r="AU81" s="227"/>
      <c r="AV81" s="109"/>
      <c r="AW81" s="109"/>
      <c r="AX81" s="112" t="s">
        <v>43</v>
      </c>
      <c r="AY81" s="112" t="s">
        <v>43</v>
      </c>
      <c r="AZ81" s="109"/>
      <c r="BA81" s="109"/>
      <c r="BB81" s="109"/>
      <c r="BC81" s="109"/>
      <c r="BD81" s="109"/>
      <c r="BE81" s="109" t="s">
        <v>43</v>
      </c>
      <c r="BF81" s="109"/>
      <c r="BG81" s="109"/>
      <c r="BH81" s="109"/>
      <c r="BI81" s="109"/>
      <c r="BJ81" s="109"/>
      <c r="BK81" s="109"/>
      <c r="BL81" s="110"/>
      <c r="BM81" s="112"/>
      <c r="BN81" s="112"/>
      <c r="BO81" s="112" t="s">
        <v>43</v>
      </c>
      <c r="BP81" s="112"/>
      <c r="BQ81" s="109"/>
      <c r="BR81" s="109"/>
      <c r="BS81" s="113"/>
      <c r="BT81" s="113"/>
      <c r="BU81" s="109"/>
      <c r="BV81" s="112"/>
      <c r="BW81" s="112"/>
      <c r="BX81" s="109"/>
      <c r="BY81" s="112"/>
      <c r="BZ81" s="112"/>
      <c r="CA81" s="109"/>
      <c r="CB81" s="112"/>
      <c r="CC81" s="112"/>
      <c r="CD81" s="109"/>
      <c r="CE81" s="109"/>
      <c r="CF81" s="112"/>
      <c r="CG81" s="109"/>
      <c r="CH81" s="109"/>
      <c r="CI81" s="109" t="s">
        <v>43</v>
      </c>
      <c r="CJ81" s="109"/>
      <c r="CK81" s="109"/>
      <c r="CL81" s="112"/>
      <c r="CM81" s="112"/>
      <c r="CN81" s="109"/>
      <c r="CO81" s="112"/>
      <c r="CP81" s="109"/>
      <c r="CQ81" s="112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12"/>
      <c r="DE81" s="109"/>
      <c r="DF81" s="112"/>
      <c r="DG81" s="109" t="s">
        <v>43</v>
      </c>
      <c r="DH81" s="109"/>
      <c r="DI81" s="109"/>
      <c r="DJ81" s="109"/>
      <c r="DK81" s="109"/>
      <c r="DL81" s="109" t="s">
        <v>43</v>
      </c>
      <c r="DM81" s="109"/>
      <c r="DN81" s="112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47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12"/>
      <c r="EN81" s="109"/>
      <c r="EO81" s="109"/>
      <c r="EP81" s="109"/>
      <c r="EQ81" s="109"/>
      <c r="ER81" s="77">
        <f t="shared" si="29"/>
        <v>17</v>
      </c>
      <c r="ES81" s="13">
        <f t="shared" si="30"/>
        <v>1</v>
      </c>
      <c r="ET81" s="13">
        <f t="shared" si="31"/>
        <v>0</v>
      </c>
      <c r="EU81" s="13">
        <f t="shared" si="32"/>
        <v>0</v>
      </c>
      <c r="EV81" s="13">
        <f t="shared" si="33"/>
        <v>1</v>
      </c>
      <c r="EW81" s="13">
        <f t="shared" si="34"/>
        <v>0</v>
      </c>
      <c r="EX81" s="13">
        <f t="shared" si="35"/>
        <v>0</v>
      </c>
      <c r="EY81" s="21">
        <f t="shared" si="36"/>
        <v>76</v>
      </c>
      <c r="FA81" s="44" t="str">
        <f t="shared" si="37"/>
        <v/>
      </c>
      <c r="FB81" s="51" t="str">
        <f t="shared" si="28"/>
        <v/>
      </c>
      <c r="FC81" s="51" t="str">
        <f t="shared" si="38"/>
        <v/>
      </c>
      <c r="FD81" s="51" t="str">
        <f>IF(ISBLANK(F81),IF(FC81="x",IF(AND(((ES81+(ET81-$FI$5))&gt;=$FH$5),(ET81&gt;=$FI$5),OR(EU81&gt;=$FJ$5,H81="x"),EW81),"Yes!",""),IF(AND(FC81="Yes!",FB81="x"),IF(AND(((ES81+(ET81-(#REF!+#REF!)))&gt;=$FH$5+$FH$4),(ET81&gt;=$FI$5+$FI$4),OR(EU81&gt;=($FJ$5+$FJ$4),H81="x"),EV81,EW81),"Yes!",""),IF(AND(FC81="Yes!",FB81="Yes!"),IF(AND((ES81+(ET81-($FI$5+$FI$4+$FI$3))&gt;=$FH$5+$FH$4+$FH$3),(ET81&gt;=$FI$5+$FI$4+$FI$3),OR(EU81&gt;=($FJ$5+$FJ$4+$FJ$3),H81="x"),EV81,EW81),"Yes!",""),""))),"x")</f>
        <v/>
      </c>
      <c r="FE81" s="52" t="str">
        <f t="shared" si="39"/>
        <v/>
      </c>
    </row>
    <row r="82" spans="1:172" ht="15.5">
      <c r="A82" s="5" t="s">
        <v>168</v>
      </c>
      <c r="B82" s="35" t="s">
        <v>169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109"/>
      <c r="AQ82" s="109"/>
      <c r="AR82" s="227"/>
      <c r="AS82" s="109"/>
      <c r="AT82" s="227"/>
      <c r="AU82" s="227"/>
      <c r="AV82" s="109"/>
      <c r="AW82" s="109"/>
      <c r="AX82" s="112"/>
      <c r="AY82" s="112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10"/>
      <c r="BM82" s="112"/>
      <c r="BN82" s="112"/>
      <c r="BO82" s="112"/>
      <c r="BP82" s="112"/>
      <c r="BQ82" s="109"/>
      <c r="BR82" s="109"/>
      <c r="BS82" s="113"/>
      <c r="BT82" s="113"/>
      <c r="BU82" s="109"/>
      <c r="BV82" s="112"/>
      <c r="BW82" s="112"/>
      <c r="BX82" s="109"/>
      <c r="BY82" s="112"/>
      <c r="BZ82" s="112"/>
      <c r="CA82" s="109"/>
      <c r="CB82" s="112"/>
      <c r="CC82" s="112"/>
      <c r="CD82" s="109"/>
      <c r="CE82" s="109"/>
      <c r="CF82" s="112"/>
      <c r="CG82" s="109"/>
      <c r="CH82" s="109"/>
      <c r="CI82" s="109"/>
      <c r="CJ82" s="109"/>
      <c r="CK82" s="109"/>
      <c r="CL82" s="112"/>
      <c r="CM82" s="112"/>
      <c r="CN82" s="109"/>
      <c r="CO82" s="112"/>
      <c r="CP82" s="109"/>
      <c r="CQ82" s="112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12"/>
      <c r="DE82" s="109"/>
      <c r="DF82" s="112"/>
      <c r="DG82" s="109"/>
      <c r="DH82" s="109"/>
      <c r="DI82" s="109"/>
      <c r="DJ82" s="109"/>
      <c r="DK82" s="109"/>
      <c r="DL82" s="109"/>
      <c r="DM82" s="109"/>
      <c r="DN82" s="112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47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12"/>
      <c r="EN82" s="109"/>
      <c r="EO82" s="109"/>
      <c r="EP82" s="109"/>
      <c r="EQ82" s="109"/>
      <c r="ER82" s="77">
        <f t="shared" si="29"/>
        <v>0</v>
      </c>
      <c r="ES82" s="13">
        <f t="shared" si="30"/>
        <v>0</v>
      </c>
      <c r="ET82" s="13">
        <f t="shared" si="31"/>
        <v>0</v>
      </c>
      <c r="EU82" s="13">
        <f t="shared" si="32"/>
        <v>0</v>
      </c>
      <c r="EV82" s="13">
        <f t="shared" si="33"/>
        <v>0</v>
      </c>
      <c r="EW82" s="13">
        <f t="shared" si="34"/>
        <v>0</v>
      </c>
      <c r="EX82" s="13">
        <f t="shared" si="35"/>
        <v>0</v>
      </c>
      <c r="EY82" s="21">
        <f t="shared" si="36"/>
        <v>0</v>
      </c>
      <c r="FA82" s="44" t="str">
        <f t="shared" si="37"/>
        <v/>
      </c>
      <c r="FB82" s="51" t="str">
        <f t="shared" si="28"/>
        <v/>
      </c>
      <c r="FC82" s="51" t="str">
        <f t="shared" si="38"/>
        <v/>
      </c>
      <c r="FD82" s="51" t="str">
        <f>IF(ISBLANK(F82),IF(FC82="x",IF(AND(((ES82+(ET82-$FI$5))&gt;=$FH$5),(ET82&gt;=$FI$5),OR(EU82&gt;=$FJ$5,H82="x"),EW82),"Yes!",""),IF(AND(FC82="Yes!",FB82="x"),IF(AND(((ES82+(ET82-(#REF!+$FI79)))&gt;=$FH$5+$FH$4),(ET82&gt;=$FI$5+$FI$4),OR(EU82&gt;=($FJ$5+$FJ$4),H82="x"),EV82,EW82),"Yes!",""),IF(AND(FC82="Yes!",FB82="Yes!"),IF(AND((ES82+(ET82-($FI$5+$FI$4+$FI$3))&gt;=$FH$5+$FH$4+$FH$3),(ET82&gt;=$FI$5+$FI$4+$FI$3),OR(EU82&gt;=($FJ$5+$FJ$4+$FJ$3),H82="x"),EV82,EW82),"Yes!",""),""))),"x")</f>
        <v/>
      </c>
      <c r="FE82" s="52" t="str">
        <f t="shared" si="39"/>
        <v/>
      </c>
    </row>
    <row r="83" spans="1:172" ht="15.5">
      <c r="A83" s="5" t="s">
        <v>170</v>
      </c>
      <c r="B83" s="35" t="s">
        <v>171</v>
      </c>
      <c r="C83" s="85"/>
      <c r="D83" s="85"/>
      <c r="E83" s="85"/>
      <c r="F83" s="85"/>
      <c r="G83" s="86"/>
      <c r="H83" s="108"/>
      <c r="I83" s="227"/>
      <c r="J83" s="108"/>
      <c r="K83" s="108"/>
      <c r="L83" s="227"/>
      <c r="M83" s="227" t="s">
        <v>43</v>
      </c>
      <c r="N83" s="227"/>
      <c r="O83" s="227"/>
      <c r="P83" s="227"/>
      <c r="Q83" s="227"/>
      <c r="R83" s="227"/>
      <c r="S83" s="227"/>
      <c r="T83" s="227" t="s">
        <v>43</v>
      </c>
      <c r="U83" s="227"/>
      <c r="V83" s="227" t="s">
        <v>43</v>
      </c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109"/>
      <c r="AQ83" s="109"/>
      <c r="AR83" s="227"/>
      <c r="AS83" s="109"/>
      <c r="AT83" s="227"/>
      <c r="AU83" s="227"/>
      <c r="AV83" s="109"/>
      <c r="AW83" s="109"/>
      <c r="AX83" s="112"/>
      <c r="AY83" s="112"/>
      <c r="AZ83" s="109"/>
      <c r="BA83" s="109"/>
      <c r="BB83" s="109" t="s">
        <v>43</v>
      </c>
      <c r="BC83" s="109" t="s">
        <v>43</v>
      </c>
      <c r="BD83" s="109"/>
      <c r="BE83" s="109"/>
      <c r="BF83" s="109"/>
      <c r="BG83" s="109"/>
      <c r="BH83" s="109" t="s">
        <v>43</v>
      </c>
      <c r="BI83" s="109"/>
      <c r="BJ83" s="109"/>
      <c r="BK83" s="109" t="s">
        <v>43</v>
      </c>
      <c r="BL83" s="110"/>
      <c r="BM83" s="112"/>
      <c r="BN83" s="112"/>
      <c r="BO83" s="112"/>
      <c r="BP83" s="112"/>
      <c r="BQ83" s="109" t="s">
        <v>43</v>
      </c>
      <c r="BR83" s="109"/>
      <c r="BS83" s="113"/>
      <c r="BT83" s="113"/>
      <c r="BU83" s="109"/>
      <c r="BV83" s="112"/>
      <c r="BW83" s="112"/>
      <c r="BX83" s="109"/>
      <c r="BY83" s="112" t="s">
        <v>43</v>
      </c>
      <c r="BZ83" s="112"/>
      <c r="CA83" s="109"/>
      <c r="CB83" s="112"/>
      <c r="CC83" s="112"/>
      <c r="CD83" s="109"/>
      <c r="CE83" s="109"/>
      <c r="CF83" s="112"/>
      <c r="CG83" s="109"/>
      <c r="CH83" s="109"/>
      <c r="CI83" s="109"/>
      <c r="CJ83" s="109"/>
      <c r="CK83" s="109"/>
      <c r="CL83" s="112"/>
      <c r="CM83" s="112"/>
      <c r="CN83" s="109"/>
      <c r="CO83" s="112"/>
      <c r="CP83" s="109"/>
      <c r="CQ83" s="112"/>
      <c r="CR83" s="109"/>
      <c r="CS83" s="109" t="s">
        <v>43</v>
      </c>
      <c r="CT83" s="109"/>
      <c r="CU83" s="109"/>
      <c r="CV83" s="109"/>
      <c r="CW83" s="109"/>
      <c r="CX83" s="109"/>
      <c r="CY83" s="109" t="s">
        <v>43</v>
      </c>
      <c r="CZ83" s="109"/>
      <c r="DA83" s="109"/>
      <c r="DB83" s="109"/>
      <c r="DC83" s="109" t="s">
        <v>43</v>
      </c>
      <c r="DD83" s="112"/>
      <c r="DE83" s="109"/>
      <c r="DF83" s="112"/>
      <c r="DG83" s="109" t="s">
        <v>43</v>
      </c>
      <c r="DH83" s="109" t="s">
        <v>43</v>
      </c>
      <c r="DI83" s="109"/>
      <c r="DJ83" s="109"/>
      <c r="DK83" s="109"/>
      <c r="DL83" s="109" t="s">
        <v>43</v>
      </c>
      <c r="DM83" s="109"/>
      <c r="DN83" s="112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47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12"/>
      <c r="EN83" s="109"/>
      <c r="EO83" s="109"/>
      <c r="EP83" s="109"/>
      <c r="EQ83" s="109"/>
      <c r="ER83" s="77">
        <f t="shared" si="29"/>
        <v>16</v>
      </c>
      <c r="ES83" s="13">
        <f t="shared" si="30"/>
        <v>2</v>
      </c>
      <c r="ET83" s="13">
        <f t="shared" si="31"/>
        <v>0</v>
      </c>
      <c r="EU83" s="13">
        <f t="shared" si="32"/>
        <v>3</v>
      </c>
      <c r="EV83" s="13">
        <f t="shared" si="33"/>
        <v>0</v>
      </c>
      <c r="EW83" s="13">
        <f t="shared" si="34"/>
        <v>0</v>
      </c>
      <c r="EX83" s="13">
        <f t="shared" si="35"/>
        <v>0</v>
      </c>
      <c r="EY83" s="21">
        <f t="shared" si="36"/>
        <v>213</v>
      </c>
      <c r="FA83" s="44" t="str">
        <f t="shared" si="37"/>
        <v/>
      </c>
      <c r="FB83" s="51" t="str">
        <f t="shared" si="28"/>
        <v/>
      </c>
      <c r="FC83" s="51" t="str">
        <f t="shared" si="38"/>
        <v/>
      </c>
      <c r="FD83" s="51" t="str">
        <f>IF(ISBLANK(F83),IF(FC83="x",IF(AND(((ES83+(ET83-$FI$5))&gt;=$FH$5),(ET83&gt;=$FI$5),OR(EU83&gt;=$FJ$5,H83="x"),EW83),"Yes!",""),IF(AND(FC83="Yes!",FB83="x"),IF(AND(((ES83+(ET83-($FI79+$FI80)))&gt;=$FH$5+$FH$4),(ET83&gt;=$FI$5+$FI$4),OR(EU83&gt;=($FJ$5+$FJ$4),H83="x"),EV83,EW83),"Yes!",""),IF(AND(FC83="Yes!",FB83="Yes!"),IF(AND((ES83+(ET83-($FI$5+$FI$4+$FI$3))&gt;=$FH$5+$FH$4+$FH$3),(ET83&gt;=$FI$5+$FI$4+$FI$3),OR(EU83&gt;=($FJ$5+$FJ$4+$FJ$3),H83="x"),EV83,EW83),"Yes!",""),""))),"x")</f>
        <v/>
      </c>
      <c r="FE83" s="52" t="str">
        <f t="shared" si="39"/>
        <v/>
      </c>
      <c r="FO83" s="54"/>
      <c r="FP83" s="54"/>
    </row>
    <row r="84" spans="1:172" ht="15.5">
      <c r="A84" s="169" t="s">
        <v>172</v>
      </c>
      <c r="B84" s="170" t="s">
        <v>173</v>
      </c>
      <c r="C84" s="171" t="s">
        <v>43</v>
      </c>
      <c r="D84" s="171" t="s">
        <v>43</v>
      </c>
      <c r="E84" s="171" t="s">
        <v>43</v>
      </c>
      <c r="F84" s="171" t="s">
        <v>43</v>
      </c>
      <c r="G84" s="172" t="s">
        <v>43</v>
      </c>
      <c r="H84" s="108" t="s">
        <v>43</v>
      </c>
      <c r="I84" s="227"/>
      <c r="J84" s="108" t="s">
        <v>43</v>
      </c>
      <c r="K84" s="108"/>
      <c r="L84" s="227" t="s">
        <v>43</v>
      </c>
      <c r="M84" s="227" t="s">
        <v>43</v>
      </c>
      <c r="N84" s="227"/>
      <c r="O84" s="227" t="s">
        <v>43</v>
      </c>
      <c r="P84" s="227"/>
      <c r="Q84" s="227"/>
      <c r="R84" s="227" t="s">
        <v>43</v>
      </c>
      <c r="S84" s="227"/>
      <c r="T84" s="227" t="s">
        <v>43</v>
      </c>
      <c r="U84" s="227"/>
      <c r="V84" s="227" t="s">
        <v>43</v>
      </c>
      <c r="W84" s="227"/>
      <c r="X84" s="227" t="s">
        <v>43</v>
      </c>
      <c r="Y84" s="227" t="s">
        <v>43</v>
      </c>
      <c r="Z84" s="227"/>
      <c r="AA84" s="227"/>
      <c r="AB84" s="227" t="s">
        <v>43</v>
      </c>
      <c r="AC84" s="227"/>
      <c r="AD84" s="227"/>
      <c r="AE84" s="227"/>
      <c r="AF84" s="227"/>
      <c r="AG84" s="227"/>
      <c r="AH84" s="227"/>
      <c r="AI84" s="227" t="s">
        <v>43</v>
      </c>
      <c r="AJ84" s="227" t="s">
        <v>43</v>
      </c>
      <c r="AK84" s="227"/>
      <c r="AL84" s="227" t="s">
        <v>43</v>
      </c>
      <c r="AM84" s="227"/>
      <c r="AN84" s="227" t="s">
        <v>43</v>
      </c>
      <c r="AO84" s="227"/>
      <c r="AP84" s="109"/>
      <c r="AQ84" s="109" t="s">
        <v>43</v>
      </c>
      <c r="AR84" s="227"/>
      <c r="AS84" s="109"/>
      <c r="AT84" s="227" t="s">
        <v>43</v>
      </c>
      <c r="AU84" s="227"/>
      <c r="AV84" s="109"/>
      <c r="AW84" s="109"/>
      <c r="AX84" s="112" t="s">
        <v>43</v>
      </c>
      <c r="AY84" s="112"/>
      <c r="AZ84" s="109" t="s">
        <v>43</v>
      </c>
      <c r="BA84" s="109"/>
      <c r="BB84" s="109"/>
      <c r="BC84" s="109" t="s">
        <v>43</v>
      </c>
      <c r="BD84" s="109" t="s">
        <v>43</v>
      </c>
      <c r="BE84" s="109"/>
      <c r="BF84" s="109"/>
      <c r="BG84" s="109"/>
      <c r="BH84" s="109"/>
      <c r="BI84" s="109" t="s">
        <v>43</v>
      </c>
      <c r="BJ84" s="109"/>
      <c r="BK84" s="109"/>
      <c r="BL84" s="110" t="s">
        <v>43</v>
      </c>
      <c r="BM84" s="112"/>
      <c r="BN84" s="112"/>
      <c r="BO84" s="112" t="s">
        <v>43</v>
      </c>
      <c r="BP84" s="112"/>
      <c r="BQ84" s="109"/>
      <c r="BR84" s="109" t="s">
        <v>43</v>
      </c>
      <c r="BS84" s="158"/>
      <c r="BT84" s="158" t="s">
        <v>43</v>
      </c>
      <c r="BU84" s="109" t="s">
        <v>43</v>
      </c>
      <c r="BV84" s="112"/>
      <c r="BW84" s="112"/>
      <c r="BX84" s="109"/>
      <c r="BY84" s="112" t="s">
        <v>43</v>
      </c>
      <c r="BZ84" s="112"/>
      <c r="CA84" s="109"/>
      <c r="CB84" s="112"/>
      <c r="CC84" s="112" t="s">
        <v>43</v>
      </c>
      <c r="CD84" s="109"/>
      <c r="CE84" s="109"/>
      <c r="CF84" s="112" t="s">
        <v>43</v>
      </c>
      <c r="CG84" s="109"/>
      <c r="CH84" s="109"/>
      <c r="CI84" s="109" t="s">
        <v>43</v>
      </c>
      <c r="CJ84" s="109"/>
      <c r="CK84" s="109" t="s">
        <v>43</v>
      </c>
      <c r="CL84" s="112" t="s">
        <v>43</v>
      </c>
      <c r="CM84" s="112"/>
      <c r="CN84" s="109" t="s">
        <v>43</v>
      </c>
      <c r="CO84" s="112"/>
      <c r="CP84" s="109"/>
      <c r="CQ84" s="112" t="s">
        <v>43</v>
      </c>
      <c r="CR84" s="109" t="s">
        <v>43</v>
      </c>
      <c r="CS84" s="109"/>
      <c r="CT84" s="109"/>
      <c r="CU84" s="109" t="s">
        <v>43</v>
      </c>
      <c r="CV84" s="109"/>
      <c r="CW84" s="109"/>
      <c r="CX84" s="109"/>
      <c r="CY84" s="109" t="s">
        <v>43</v>
      </c>
      <c r="CZ84" s="109"/>
      <c r="DA84" s="109" t="s">
        <v>43</v>
      </c>
      <c r="DB84" s="109"/>
      <c r="DC84" s="109" t="s">
        <v>43</v>
      </c>
      <c r="DD84" s="112" t="s">
        <v>43</v>
      </c>
      <c r="DE84" s="109"/>
      <c r="DF84" s="112"/>
      <c r="DG84" s="109" t="s">
        <v>43</v>
      </c>
      <c r="DH84" s="109"/>
      <c r="DI84" s="109"/>
      <c r="DJ84" s="109"/>
      <c r="DK84" s="109"/>
      <c r="DL84" s="109" t="s">
        <v>43</v>
      </c>
      <c r="DM84" s="109"/>
      <c r="DN84" s="112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12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12"/>
      <c r="EN84" s="109"/>
      <c r="EO84" s="109"/>
      <c r="EP84" s="109"/>
      <c r="EQ84" s="109"/>
      <c r="ER84" s="77">
        <f t="shared" si="29"/>
        <v>72</v>
      </c>
      <c r="ES84" s="13">
        <f t="shared" si="30"/>
        <v>19</v>
      </c>
      <c r="ET84" s="13">
        <f t="shared" si="31"/>
        <v>6</v>
      </c>
      <c r="EU84" s="13">
        <f t="shared" si="32"/>
        <v>2</v>
      </c>
      <c r="EV84" s="13">
        <f t="shared" si="33"/>
        <v>1</v>
      </c>
      <c r="EW84" s="13">
        <f t="shared" si="34"/>
        <v>0</v>
      </c>
      <c r="EX84" s="13">
        <f t="shared" si="35"/>
        <v>0</v>
      </c>
      <c r="EY84" s="21">
        <f t="shared" si="36"/>
        <v>6824</v>
      </c>
      <c r="FA84" s="139" t="str">
        <f t="shared" si="37"/>
        <v>x</v>
      </c>
      <c r="FB84" s="140" t="str">
        <f t="shared" si="28"/>
        <v>x</v>
      </c>
      <c r="FC84" s="140" t="str">
        <f t="shared" si="38"/>
        <v>x</v>
      </c>
      <c r="FD84" s="140" t="str">
        <f>IF(ISBLANK(F84),IF(FC84="x",IF(AND(((ES84+(ET84-$FI$5))&gt;=$FH$5),(ET84&gt;=$FI$5),OR(EU84&gt;=$FJ$5,H84="x"),EW84),"Yes!",""),IF(AND(FC84="Yes!",FB84="x"),IF(AND(((ES84+(ET84-($FI80+$FI82)))&gt;=$FH$5+$FH$4),(ET84&gt;=$FI$5+$FI$4),OR(EU84&gt;=($FJ$5+$FJ$4),H84="x"),EV84,EW84),"Yes!",""),IF(AND(FC84="Yes!",FB84="Yes!"),IF(AND((ES84+(ET84-($FI$5+$FI$4+$FI$3))&gt;=$FH$5+$FH$4+$FH$3),(ET84&gt;=$FI$5+$FI$4+$FI$3),OR(EU84&gt;=($FJ$5+$FJ$4+$FJ$3),H84="x"),EV84,EW84),"Yes!",""),""))),"x")</f>
        <v>x</v>
      </c>
      <c r="FE84" s="182" t="str">
        <f t="shared" si="39"/>
        <v>x</v>
      </c>
      <c r="FO84" s="54"/>
      <c r="FP84" s="54"/>
    </row>
    <row r="85" spans="1:172" ht="15.5">
      <c r="A85" s="5" t="s">
        <v>172</v>
      </c>
      <c r="B85" s="35" t="s">
        <v>174</v>
      </c>
      <c r="C85" s="85" t="s">
        <v>43</v>
      </c>
      <c r="D85" s="85"/>
      <c r="E85" s="85"/>
      <c r="F85" s="85"/>
      <c r="G85" s="86"/>
      <c r="H85" s="108"/>
      <c r="I85" s="227"/>
      <c r="J85" s="108"/>
      <c r="K85" s="108"/>
      <c r="L85" s="227" t="s">
        <v>43</v>
      </c>
      <c r="M85" s="227" t="s">
        <v>43</v>
      </c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 t="s">
        <v>43</v>
      </c>
      <c r="AE85" s="227"/>
      <c r="AF85" s="227"/>
      <c r="AG85" s="227"/>
      <c r="AH85" s="227"/>
      <c r="AI85" s="227"/>
      <c r="AJ85" s="227"/>
      <c r="AK85" s="227"/>
      <c r="AL85" s="227"/>
      <c r="AM85" s="227"/>
      <c r="AN85" s="227" t="s">
        <v>43</v>
      </c>
      <c r="AO85" s="227"/>
      <c r="AP85" s="109"/>
      <c r="AQ85" s="109"/>
      <c r="AR85" s="227"/>
      <c r="AS85" s="109" t="s">
        <v>43</v>
      </c>
      <c r="AT85" s="227"/>
      <c r="AU85" s="227"/>
      <c r="AV85" s="109"/>
      <c r="AW85" s="109"/>
      <c r="AX85" s="112"/>
      <c r="AY85" s="112"/>
      <c r="AZ85" s="109"/>
      <c r="BA85" s="109"/>
      <c r="BB85" s="109"/>
      <c r="BC85" s="109"/>
      <c r="BD85" s="109"/>
      <c r="BE85" s="109" t="s">
        <v>43</v>
      </c>
      <c r="BF85" s="109"/>
      <c r="BG85" s="109"/>
      <c r="BH85" s="109"/>
      <c r="BI85" s="109"/>
      <c r="BJ85" s="109"/>
      <c r="BK85" s="109"/>
      <c r="BL85" s="110"/>
      <c r="BM85" s="112"/>
      <c r="BN85" s="112"/>
      <c r="BO85" s="112" t="s">
        <v>43</v>
      </c>
      <c r="BP85" s="112"/>
      <c r="BQ85" s="109"/>
      <c r="BR85" s="109"/>
      <c r="BS85" s="113"/>
      <c r="BT85" s="113" t="s">
        <v>43</v>
      </c>
      <c r="BU85" s="109"/>
      <c r="BV85" s="112"/>
      <c r="BW85" s="112"/>
      <c r="BX85" s="109"/>
      <c r="BY85" s="112" t="s">
        <v>43</v>
      </c>
      <c r="BZ85" s="112"/>
      <c r="CA85" s="109"/>
      <c r="CB85" s="112"/>
      <c r="CC85" s="112"/>
      <c r="CD85" s="109"/>
      <c r="CE85" s="109"/>
      <c r="CF85" s="112"/>
      <c r="CG85" s="109"/>
      <c r="CH85" s="109" t="s">
        <v>43</v>
      </c>
      <c r="CI85" s="109"/>
      <c r="CJ85" s="109"/>
      <c r="CK85" s="109"/>
      <c r="CL85" s="112"/>
      <c r="CM85" s="112"/>
      <c r="CN85" s="109" t="s">
        <v>43</v>
      </c>
      <c r="CO85" s="112"/>
      <c r="CP85" s="109"/>
      <c r="CQ85" s="112"/>
      <c r="CR85" s="109"/>
      <c r="CS85" s="109"/>
      <c r="CT85" s="109"/>
      <c r="CU85" s="109"/>
      <c r="CV85" s="109"/>
      <c r="CW85" s="109"/>
      <c r="CX85" s="109"/>
      <c r="CY85" s="109" t="s">
        <v>43</v>
      </c>
      <c r="CZ85" s="109"/>
      <c r="DA85" s="109"/>
      <c r="DB85" s="109"/>
      <c r="DC85" s="109" t="s">
        <v>43</v>
      </c>
      <c r="DD85" s="112"/>
      <c r="DE85" s="109"/>
      <c r="DF85" s="112"/>
      <c r="DG85" s="109"/>
      <c r="DH85" s="109"/>
      <c r="DI85" s="109"/>
      <c r="DJ85" s="109"/>
      <c r="DK85" s="109"/>
      <c r="DL85" s="109" t="s">
        <v>43</v>
      </c>
      <c r="DM85" s="109"/>
      <c r="DN85" s="112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47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12"/>
      <c r="EN85" s="109"/>
      <c r="EO85" s="109"/>
      <c r="EP85" s="109"/>
      <c r="EQ85" s="109"/>
      <c r="ER85" s="77">
        <f t="shared" si="29"/>
        <v>22</v>
      </c>
      <c r="ES85" s="13">
        <f t="shared" si="30"/>
        <v>1</v>
      </c>
      <c r="ET85" s="13">
        <f t="shared" si="31"/>
        <v>0</v>
      </c>
      <c r="EU85" s="13">
        <f t="shared" si="32"/>
        <v>0</v>
      </c>
      <c r="EV85" s="13">
        <f t="shared" si="33"/>
        <v>0</v>
      </c>
      <c r="EW85" s="13">
        <f t="shared" si="34"/>
        <v>0</v>
      </c>
      <c r="EX85" s="13">
        <f t="shared" si="35"/>
        <v>0</v>
      </c>
      <c r="EY85" s="21">
        <f t="shared" si="36"/>
        <v>70</v>
      </c>
      <c r="FA85" s="139" t="str">
        <f t="shared" si="37"/>
        <v>x</v>
      </c>
      <c r="FB85" s="51" t="str">
        <f t="shared" si="28"/>
        <v/>
      </c>
      <c r="FC85" s="51" t="str">
        <f t="shared" si="38"/>
        <v/>
      </c>
      <c r="FD85" s="51" t="str">
        <f>IF(ISBLANK(F85),IF(FC85="x",IF(AND(((ES85+(ET85-$FI$5))&gt;=$FH$5),(ET85&gt;=$FI$5),OR(EU85&gt;=$FJ$5,H85="x"),EW85),"Yes!",""),IF(AND(FC85="Yes!",FB85="x"),IF(AND(((ES85+(ET85-($FI82+$FI83)))&gt;=$FH$5+$FH$4),(ET85&gt;=$FI$5+$FI$4),OR(EU85&gt;=($FJ$5+$FJ$4),H85="x"),EV85,EW85),"Yes!",""),IF(AND(FC85="Yes!",FB85="Yes!"),IF(AND((ES85+(ET85-($FI$5+$FI$4+$FI$3))&gt;=$FH$5+$FH$4+$FH$3),(ET85&gt;=$FI$5+$FI$4+$FI$3),OR(EU85&gt;=($FJ$5+$FJ$4+$FJ$3),H85="x"),EV85,EW85),"Yes!",""),""))),"x")</f>
        <v/>
      </c>
      <c r="FE85" s="52" t="str">
        <f t="shared" si="39"/>
        <v/>
      </c>
      <c r="FO85" s="54"/>
      <c r="FP85" s="54"/>
    </row>
    <row r="86" spans="1:172" ht="15.5">
      <c r="A86" s="6" t="s">
        <v>175</v>
      </c>
      <c r="B86" s="37" t="s">
        <v>176</v>
      </c>
      <c r="C86" s="87" t="s">
        <v>43</v>
      </c>
      <c r="D86" s="87" t="s">
        <v>43</v>
      </c>
      <c r="E86" s="87"/>
      <c r="F86" s="87"/>
      <c r="G86" s="88"/>
      <c r="H86" s="108"/>
      <c r="I86" s="227"/>
      <c r="J86" s="108" t="s">
        <v>43</v>
      </c>
      <c r="K86" s="108"/>
      <c r="L86" s="227" t="s">
        <v>43</v>
      </c>
      <c r="M86" s="227" t="s">
        <v>43</v>
      </c>
      <c r="N86" s="227"/>
      <c r="O86" s="227"/>
      <c r="P86" s="227"/>
      <c r="Q86" s="227"/>
      <c r="R86" s="227"/>
      <c r="S86" s="227"/>
      <c r="T86" s="227" t="s">
        <v>43</v>
      </c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 t="s">
        <v>43</v>
      </c>
      <c r="AM86" s="227"/>
      <c r="AN86" s="227"/>
      <c r="AO86" s="227"/>
      <c r="AP86" s="109"/>
      <c r="AQ86" s="109"/>
      <c r="AR86" s="227"/>
      <c r="AS86" s="109"/>
      <c r="AT86" s="227"/>
      <c r="AU86" s="227"/>
      <c r="AV86" s="109"/>
      <c r="AW86" s="109"/>
      <c r="AX86" s="112"/>
      <c r="AY86" s="112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10"/>
      <c r="BM86" s="112"/>
      <c r="BN86" s="112"/>
      <c r="BO86" s="112"/>
      <c r="BP86" s="112"/>
      <c r="BQ86" s="109"/>
      <c r="BR86" s="109"/>
      <c r="BS86" s="113"/>
      <c r="BT86" s="113"/>
      <c r="BU86" s="109"/>
      <c r="BV86" s="112"/>
      <c r="BW86" s="112"/>
      <c r="BX86" s="109"/>
      <c r="BY86" s="112"/>
      <c r="BZ86" s="112"/>
      <c r="CA86" s="109"/>
      <c r="CB86" s="112"/>
      <c r="CC86" s="112"/>
      <c r="CD86" s="109"/>
      <c r="CE86" s="109"/>
      <c r="CF86" s="112"/>
      <c r="CG86" s="109"/>
      <c r="CH86" s="109" t="s">
        <v>43</v>
      </c>
      <c r="CI86" s="109"/>
      <c r="CJ86" s="109"/>
      <c r="CK86" s="109"/>
      <c r="CL86" s="112"/>
      <c r="CM86" s="112"/>
      <c r="CN86" s="109"/>
      <c r="CO86" s="112"/>
      <c r="CP86" s="109"/>
      <c r="CQ86" s="112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12"/>
      <c r="DE86" s="109"/>
      <c r="DF86" s="112"/>
      <c r="DG86" s="109"/>
      <c r="DH86" s="109"/>
      <c r="DI86" s="109"/>
      <c r="DJ86" s="109"/>
      <c r="DK86" s="109"/>
      <c r="DL86" s="109"/>
      <c r="DM86" s="109"/>
      <c r="DN86" s="112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47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12"/>
      <c r="EN86" s="109"/>
      <c r="EO86" s="109"/>
      <c r="EP86" s="109"/>
      <c r="EQ86" s="109"/>
      <c r="ER86" s="77">
        <f t="shared" si="29"/>
        <v>10</v>
      </c>
      <c r="ES86" s="13">
        <f t="shared" si="30"/>
        <v>2</v>
      </c>
      <c r="ET86" s="13">
        <f t="shared" si="31"/>
        <v>0</v>
      </c>
      <c r="EU86" s="13">
        <f t="shared" si="32"/>
        <v>0</v>
      </c>
      <c r="EV86" s="13">
        <f t="shared" si="33"/>
        <v>0</v>
      </c>
      <c r="EW86" s="13">
        <f t="shared" si="34"/>
        <v>0</v>
      </c>
      <c r="EX86" s="13">
        <f t="shared" si="35"/>
        <v>0</v>
      </c>
      <c r="EY86" s="21">
        <f t="shared" si="36"/>
        <v>239</v>
      </c>
      <c r="FA86" s="139" t="str">
        <f t="shared" si="37"/>
        <v>x</v>
      </c>
      <c r="FB86" s="140" t="str">
        <f t="shared" si="28"/>
        <v>x</v>
      </c>
      <c r="FC86" s="51" t="str">
        <f t="shared" si="38"/>
        <v/>
      </c>
      <c r="FD86" s="51" t="str">
        <f>IF(ISBLANK(F86),IF(FC86="x",IF(AND(((ES86+(ET86-$FI$5))&gt;=$FH$5),(ET86&gt;=$FI$5),OR(EU86&gt;=$FJ$5,H86="x"),EW86),"Yes!",""),IF(AND(FC86="Yes!",FB86="x"),IF(AND(((ES86+(ET86-($FI84+$FI85)))&gt;=$FH$5+$FH$4),(ET86&gt;=$FI$5+$FI$4),OR(EU86&gt;=($FJ$5+$FJ$4),H86="x"),EV86,EW86),"Yes!",""),IF(AND(FC86="Yes!",FB86="Yes!"),IF(AND((ES86+(ET86-($FI$5+$FI$4+$FI$3))&gt;=$FH$5+$FH$4+$FH$3),(ET86&gt;=$FI$5+$FI$4+$FI$3),OR(EU86&gt;=($FJ$5+$FJ$4+$FJ$3),H86="x"),EV86,EW86),"Yes!",""),""))),"x")</f>
        <v/>
      </c>
      <c r="FE86" s="52" t="str">
        <f t="shared" si="39"/>
        <v/>
      </c>
    </row>
    <row r="87" spans="1:172" ht="15.5">
      <c r="A87" s="5" t="s">
        <v>177</v>
      </c>
      <c r="B87" s="35" t="s">
        <v>169</v>
      </c>
      <c r="C87" s="85" t="s">
        <v>43</v>
      </c>
      <c r="D87" s="85"/>
      <c r="E87" s="85"/>
      <c r="F87" s="85"/>
      <c r="G87" s="86"/>
      <c r="H87" s="108"/>
      <c r="I87" s="227"/>
      <c r="J87" s="108"/>
      <c r="K87" s="108"/>
      <c r="L87" s="227"/>
      <c r="M87" s="227" t="s">
        <v>43</v>
      </c>
      <c r="N87" s="227"/>
      <c r="O87" s="227" t="s">
        <v>43</v>
      </c>
      <c r="P87" s="227"/>
      <c r="Q87" s="227"/>
      <c r="R87" s="227"/>
      <c r="S87" s="227"/>
      <c r="T87" s="227"/>
      <c r="U87" s="227"/>
      <c r="V87" s="227" t="s">
        <v>43</v>
      </c>
      <c r="W87" s="227"/>
      <c r="X87" s="227"/>
      <c r="Y87" s="227"/>
      <c r="Z87" s="227"/>
      <c r="AA87" s="227"/>
      <c r="AB87" s="227"/>
      <c r="AC87" s="227"/>
      <c r="AD87" s="227"/>
      <c r="AE87" s="227" t="s">
        <v>43</v>
      </c>
      <c r="AF87" s="227"/>
      <c r="AG87" s="227"/>
      <c r="AH87" s="227"/>
      <c r="AI87" s="227"/>
      <c r="AJ87" s="227" t="s">
        <v>43</v>
      </c>
      <c r="AK87" s="227"/>
      <c r="AL87" s="227" t="s">
        <v>43</v>
      </c>
      <c r="AM87" s="227"/>
      <c r="AN87" s="227" t="s">
        <v>43</v>
      </c>
      <c r="AO87" s="227"/>
      <c r="AP87" s="109"/>
      <c r="AQ87" s="109"/>
      <c r="AR87" s="227"/>
      <c r="AS87" s="109"/>
      <c r="AT87" s="227" t="s">
        <v>43</v>
      </c>
      <c r="AU87" s="227"/>
      <c r="AV87" s="109"/>
      <c r="AW87" s="109"/>
      <c r="AX87" s="112"/>
      <c r="AY87" s="112" t="s">
        <v>43</v>
      </c>
      <c r="AZ87" s="109" t="s">
        <v>43</v>
      </c>
      <c r="BA87" s="109"/>
      <c r="BB87" s="109"/>
      <c r="BC87" s="109"/>
      <c r="BD87" s="109" t="s">
        <v>43</v>
      </c>
      <c r="BE87" s="109"/>
      <c r="BF87" s="109"/>
      <c r="BG87" s="109"/>
      <c r="BH87" s="109"/>
      <c r="BI87" s="109"/>
      <c r="BJ87" s="109"/>
      <c r="BK87" s="109"/>
      <c r="BL87" s="110"/>
      <c r="BM87" s="112"/>
      <c r="BN87" s="112"/>
      <c r="BO87" s="112"/>
      <c r="BP87" s="112" t="s">
        <v>43</v>
      </c>
      <c r="BQ87" s="109"/>
      <c r="BR87" s="109" t="s">
        <v>43</v>
      </c>
      <c r="BS87" s="113"/>
      <c r="BT87" s="113"/>
      <c r="BU87" s="109" t="s">
        <v>43</v>
      </c>
      <c r="BV87" s="112"/>
      <c r="BW87" s="112"/>
      <c r="BX87" s="109"/>
      <c r="BY87" s="112"/>
      <c r="BZ87" s="112" t="s">
        <v>43</v>
      </c>
      <c r="CA87" s="109"/>
      <c r="CB87" s="134"/>
      <c r="CC87" s="112" t="s">
        <v>43</v>
      </c>
      <c r="CD87" s="109"/>
      <c r="CE87" s="109"/>
      <c r="CF87" s="112"/>
      <c r="CG87" s="109"/>
      <c r="CH87" s="109"/>
      <c r="CI87" s="109" t="s">
        <v>43</v>
      </c>
      <c r="CJ87" s="109"/>
      <c r="CK87" s="109"/>
      <c r="CL87" s="109" t="s">
        <v>43</v>
      </c>
      <c r="CM87" s="112"/>
      <c r="CN87" s="109"/>
      <c r="CO87" s="112"/>
      <c r="CP87" s="109"/>
      <c r="CQ87" s="112" t="s">
        <v>43</v>
      </c>
      <c r="CR87" s="109"/>
      <c r="CS87" s="109"/>
      <c r="CT87" s="109"/>
      <c r="CU87" s="109"/>
      <c r="CV87" s="109"/>
      <c r="CW87" s="109"/>
      <c r="CX87" s="109" t="s">
        <v>43</v>
      </c>
      <c r="CY87" s="109"/>
      <c r="CZ87" s="109"/>
      <c r="DA87" s="109"/>
      <c r="DB87" s="109"/>
      <c r="DC87" s="109"/>
      <c r="DD87" s="112"/>
      <c r="DE87" s="109"/>
      <c r="DF87" s="112"/>
      <c r="DG87" s="109"/>
      <c r="DH87" s="109"/>
      <c r="DI87" s="109"/>
      <c r="DJ87" s="109" t="s">
        <v>43</v>
      </c>
      <c r="DK87" s="109" t="s">
        <v>43</v>
      </c>
      <c r="DL87" s="109"/>
      <c r="DM87" s="109"/>
      <c r="DN87" s="112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47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12"/>
      <c r="EN87" s="109"/>
      <c r="EO87" s="109"/>
      <c r="EP87" s="109"/>
      <c r="EQ87" s="109"/>
      <c r="ER87" s="77">
        <f t="shared" si="29"/>
        <v>40</v>
      </c>
      <c r="ES87" s="13">
        <f t="shared" si="30"/>
        <v>16</v>
      </c>
      <c r="ET87" s="13">
        <f t="shared" si="31"/>
        <v>1</v>
      </c>
      <c r="EU87" s="13">
        <f t="shared" si="32"/>
        <v>2</v>
      </c>
      <c r="EV87" s="13">
        <f t="shared" si="33"/>
        <v>1</v>
      </c>
      <c r="EW87" s="13">
        <f t="shared" si="34"/>
        <v>0</v>
      </c>
      <c r="EX87" s="13">
        <f t="shared" si="35"/>
        <v>0</v>
      </c>
      <c r="EY87" s="21">
        <f t="shared" si="36"/>
        <v>3858</v>
      </c>
      <c r="FA87" s="139" t="str">
        <f t="shared" si="37"/>
        <v>x</v>
      </c>
      <c r="FB87" s="51" t="str">
        <f t="shared" si="28"/>
        <v>Yes!</v>
      </c>
      <c r="FC87" s="51" t="str">
        <f t="shared" si="38"/>
        <v/>
      </c>
      <c r="FD87" s="51" t="str">
        <f>IF(ISBLANK(F87),IF(FC87="x",IF(AND(((ES87+(ET87-$FI$5))&gt;=$FH$5),(ET87&gt;=$FI$5),OR(EU87&gt;=$FJ$5,H87="x"),EW87),"Yes!",""),IF(AND(FC87="Yes!",FB87="x"),IF(AND(((ES87+(ET87-(#REF!+#REF!)))&gt;=$FH$5+$FH$4),(ET87&gt;=$FI$5+$FI$4),OR(EU87&gt;=($FJ$5+$FJ$4),H87="x"),EV87,EW87),"Yes!",""),IF(AND(FC87="Yes!",FB87="Yes!"),IF(AND((ES87+(ET87-($FI$5+$FI$4+$FI$3))&gt;=$FH$5+$FH$4+$FH$3),(ET87&gt;=$FI$5+$FI$4+$FI$3),OR(EU87&gt;=($FJ$5+$FJ$4+$FJ$3),H87="x"),EV87,EW87),"Yes!",""),""))),"x")</f>
        <v/>
      </c>
      <c r="FE87" s="52" t="str">
        <f t="shared" si="39"/>
        <v/>
      </c>
    </row>
    <row r="88" spans="1:172" ht="14.5">
      <c r="A88" s="9" t="s">
        <v>178</v>
      </c>
      <c r="B88" s="31" t="s">
        <v>94</v>
      </c>
      <c r="C88" s="89"/>
      <c r="D88" s="89"/>
      <c r="E88" s="89"/>
      <c r="F88" s="89"/>
      <c r="G88" s="90"/>
      <c r="H88" s="108"/>
      <c r="I88" s="227"/>
      <c r="J88" s="108" t="s">
        <v>43</v>
      </c>
      <c r="K88" s="108"/>
      <c r="L88" s="227" t="s">
        <v>43</v>
      </c>
      <c r="M88" s="227" t="s">
        <v>43</v>
      </c>
      <c r="N88" s="227"/>
      <c r="O88" s="227" t="s">
        <v>43</v>
      </c>
      <c r="P88" s="227"/>
      <c r="Q88" s="227"/>
      <c r="R88" s="227"/>
      <c r="S88" s="227"/>
      <c r="T88" s="227" t="s">
        <v>43</v>
      </c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109"/>
      <c r="AQ88" s="109"/>
      <c r="AR88" s="227"/>
      <c r="AS88" s="109"/>
      <c r="AT88" s="227"/>
      <c r="AU88" s="227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 t="s">
        <v>43</v>
      </c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 t="s">
        <v>43</v>
      </c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77">
        <f t="shared" si="29"/>
        <v>9</v>
      </c>
      <c r="ES88" s="13">
        <f t="shared" si="30"/>
        <v>3</v>
      </c>
      <c r="ET88" s="13">
        <f t="shared" si="31"/>
        <v>0</v>
      </c>
      <c r="EU88" s="13">
        <f t="shared" si="32"/>
        <v>0</v>
      </c>
      <c r="EV88" s="13">
        <f t="shared" si="33"/>
        <v>0</v>
      </c>
      <c r="EW88" s="13">
        <f t="shared" si="34"/>
        <v>0</v>
      </c>
      <c r="EX88" s="13">
        <f t="shared" si="35"/>
        <v>0</v>
      </c>
      <c r="EY88" s="21">
        <f t="shared" si="36"/>
        <v>429</v>
      </c>
      <c r="FA88" s="44" t="str">
        <f t="shared" si="37"/>
        <v/>
      </c>
      <c r="FB88" s="51" t="str">
        <f t="shared" si="28"/>
        <v/>
      </c>
      <c r="FC88" s="51" t="str">
        <f t="shared" si="38"/>
        <v/>
      </c>
      <c r="FD88" s="51" t="str">
        <f>IF(ISBLANK(F88),IF(FC88="x",IF(AND(((ES88+(ET88-$FI$5))&gt;=$FH$5),(ET88&gt;=$FI$5),OR(EU88&gt;=$FJ$5,H88="x"),EW88),"Yes!",""),IF(AND(FC88="Yes!",FB88="x"),IF(AND(((ES88+(ET88-(#REF!+#REF!)))&gt;=$FH$5+$FH$4),(ET88&gt;=$FI$5+$FI$4),OR(EU88&gt;=($FJ$5+$FJ$4),H88="x"),EV88,EW88),"Yes!",""),IF(AND(FC88="Yes!",FB88="Yes!"),IF(AND((ES88+(ET88-($FI$5+$FI$4+$FI$3))&gt;=$FH$5+$FH$4+$FH$3),(ET88&gt;=$FI$5+$FI$4+$FI$3),OR(EU88&gt;=($FJ$5+$FJ$4+$FJ$3),H88="x"),EV88,EW88),"Yes!",""),""))),"x")</f>
        <v/>
      </c>
      <c r="FE88" s="52" t="str">
        <f t="shared" si="39"/>
        <v/>
      </c>
    </row>
    <row r="89" spans="1:172" ht="15.5">
      <c r="A89" s="5" t="s">
        <v>406</v>
      </c>
      <c r="B89" s="30" t="s">
        <v>407</v>
      </c>
      <c r="C89" s="85"/>
      <c r="D89" s="85"/>
      <c r="E89" s="85"/>
      <c r="F89" s="85"/>
      <c r="G89" s="86"/>
      <c r="H89" s="108"/>
      <c r="I89" s="227"/>
      <c r="J89" s="108"/>
      <c r="K89" s="108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109"/>
      <c r="AQ89" s="109"/>
      <c r="AR89" s="227"/>
      <c r="AS89" s="109"/>
      <c r="AT89" s="227"/>
      <c r="AU89" s="227"/>
      <c r="AV89" s="109"/>
      <c r="AW89" s="109"/>
      <c r="AX89" s="112"/>
      <c r="AY89" s="112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10"/>
      <c r="BM89" s="112"/>
      <c r="BN89" s="112"/>
      <c r="BO89" s="112"/>
      <c r="BP89" s="112"/>
      <c r="BQ89" s="109"/>
      <c r="BR89" s="109"/>
      <c r="BS89" s="113"/>
      <c r="BT89" s="113"/>
      <c r="BU89" s="109"/>
      <c r="BV89" s="112"/>
      <c r="BW89" s="112"/>
      <c r="BX89" s="109"/>
      <c r="BY89" s="112"/>
      <c r="BZ89" s="112"/>
      <c r="CA89" s="109"/>
      <c r="CB89" s="112"/>
      <c r="CC89" s="112"/>
      <c r="CD89" s="109"/>
      <c r="CE89" s="109"/>
      <c r="CF89" s="112"/>
      <c r="CG89" s="109"/>
      <c r="CH89" s="109"/>
      <c r="CI89" s="109"/>
      <c r="CJ89" s="109"/>
      <c r="CK89" s="109"/>
      <c r="CL89" s="112"/>
      <c r="CM89" s="112"/>
      <c r="CN89" s="109"/>
      <c r="CO89" s="112"/>
      <c r="CP89" s="109"/>
      <c r="CQ89" s="112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12"/>
      <c r="DE89" s="109"/>
      <c r="DF89" s="112"/>
      <c r="DG89" s="109"/>
      <c r="DH89" s="109"/>
      <c r="DI89" s="109"/>
      <c r="DJ89" s="109"/>
      <c r="DK89" s="109"/>
      <c r="DL89" s="109" t="s">
        <v>43</v>
      </c>
      <c r="DM89" s="109"/>
      <c r="DN89" s="112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47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12"/>
      <c r="EN89" s="109"/>
      <c r="EO89" s="109"/>
      <c r="EP89" s="109"/>
      <c r="EQ89" s="109"/>
      <c r="ER89" s="77">
        <f t="shared" si="29"/>
        <v>0</v>
      </c>
      <c r="ES89" s="13">
        <f t="shared" si="30"/>
        <v>0</v>
      </c>
      <c r="ET89" s="13">
        <f t="shared" si="31"/>
        <v>0</v>
      </c>
      <c r="EU89" s="13">
        <f t="shared" si="32"/>
        <v>0</v>
      </c>
      <c r="EV89" s="13">
        <f t="shared" si="33"/>
        <v>0</v>
      </c>
      <c r="EW89" s="13">
        <f t="shared" si="34"/>
        <v>0</v>
      </c>
      <c r="EX89" s="13">
        <f t="shared" si="35"/>
        <v>0</v>
      </c>
      <c r="EY89" s="21">
        <f t="shared" si="36"/>
        <v>0</v>
      </c>
      <c r="FA89" s="44" t="str">
        <f t="shared" si="37"/>
        <v/>
      </c>
      <c r="FB89" s="51" t="str">
        <f t="shared" ref="FB89:FB120" si="40">IF(ISBLANK(D89),IF(FA89="x",IF(AND((ES89+ET89)&gt;=($FH$3+$FI$3),OR(EU89&gt;=$FJ$3,H89="x")),"Yes!",""),IF(FA89="Yes!",IF(AND((ES89+ET89)&gt;=($FH$2+$FH$3+$FI$2+$FI$3),OR(EU89&gt;=($FJ$3+$FJ$2),H89="x")),"Yes!",""),"")),"x")</f>
        <v/>
      </c>
      <c r="FC89" s="51" t="str">
        <f t="shared" si="38"/>
        <v/>
      </c>
      <c r="FD89" s="51" t="str">
        <f>IF(ISBLANK(F89),IF(FC89="x",IF(AND(((ES89+(ET89-$FI$5))&gt;=$FH$5),(ET89&gt;=$FI$5),OR(EU89&gt;=$FJ$5,H89="x"),EW89),"Yes!",""),IF(AND(FC89="Yes!",FB89="x"),IF(AND(((ES89+(ET89-(#REF!+#REF!)))&gt;=$FH$5+$FH$4),(ET89&gt;=$FI$5+$FI$4),OR(EU89&gt;=($FJ$5+$FJ$4),H89="x"),EV89,EW89),"Yes!",""),IF(AND(FC89="Yes!",FB89="Yes!"),IF(AND((ES89+(ET89-($FI$5+$FI$4+$FI$3))&gt;=$FH$5+$FH$4+$FH$3),(ET89&gt;=$FI$5+$FI$4+$FI$3),OR(EU89&gt;=($FJ$5+$FJ$4+$FJ$3),H89="x"),EV89,EW89),"Yes!",""),""))),"x")</f>
        <v/>
      </c>
      <c r="FE89" s="52" t="str">
        <f t="shared" si="39"/>
        <v/>
      </c>
    </row>
    <row r="90" spans="1:172" ht="15.5">
      <c r="A90" s="5"/>
      <c r="B90" s="30"/>
      <c r="C90" s="85"/>
      <c r="D90" s="85"/>
      <c r="E90" s="85"/>
      <c r="F90" s="85"/>
      <c r="G90" s="86"/>
      <c r="H90" s="108"/>
      <c r="I90" s="227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109"/>
      <c r="AQ90" s="109"/>
      <c r="AR90" s="227"/>
      <c r="AS90" s="109"/>
      <c r="AT90" s="227"/>
      <c r="AU90" s="227"/>
      <c r="AV90" s="109"/>
      <c r="AW90" s="109"/>
      <c r="AX90" s="112"/>
      <c r="AY90" s="112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10"/>
      <c r="BM90" s="112"/>
      <c r="BN90" s="112"/>
      <c r="BO90" s="112"/>
      <c r="BP90" s="112"/>
      <c r="BQ90" s="109"/>
      <c r="BR90" s="109"/>
      <c r="BS90" s="113"/>
      <c r="BT90" s="113"/>
      <c r="BU90" s="109"/>
      <c r="BV90" s="112"/>
      <c r="BW90" s="112"/>
      <c r="BX90" s="109"/>
      <c r="BY90" s="112"/>
      <c r="BZ90" s="112"/>
      <c r="CA90" s="109"/>
      <c r="CB90" s="112"/>
      <c r="CC90" s="112"/>
      <c r="CD90" s="109"/>
      <c r="CE90" s="109"/>
      <c r="CF90" s="112"/>
      <c r="CG90" s="109"/>
      <c r="CH90" s="109"/>
      <c r="CI90" s="109"/>
      <c r="CJ90" s="109"/>
      <c r="CK90" s="109"/>
      <c r="CL90" s="112"/>
      <c r="CM90" s="112"/>
      <c r="CN90" s="109"/>
      <c r="CO90" s="112"/>
      <c r="CP90" s="109"/>
      <c r="CQ90" s="112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12"/>
      <c r="DE90" s="109"/>
      <c r="DF90" s="112"/>
      <c r="DG90" s="109"/>
      <c r="DH90" s="109"/>
      <c r="DI90" s="109"/>
      <c r="DJ90" s="109"/>
      <c r="DK90" s="109"/>
      <c r="DL90" s="109"/>
      <c r="DM90" s="109"/>
      <c r="DN90" s="112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47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12"/>
      <c r="EN90" s="109"/>
      <c r="EO90" s="109"/>
      <c r="EP90" s="109"/>
      <c r="EQ90" s="109"/>
      <c r="ER90" s="77">
        <f t="shared" si="29"/>
        <v>0</v>
      </c>
      <c r="ES90" s="13">
        <f t="shared" si="30"/>
        <v>0</v>
      </c>
      <c r="ET90" s="13">
        <f t="shared" si="31"/>
        <v>0</v>
      </c>
      <c r="EU90" s="13">
        <f t="shared" si="32"/>
        <v>0</v>
      </c>
      <c r="EV90" s="13">
        <f t="shared" si="33"/>
        <v>0</v>
      </c>
      <c r="EW90" s="13">
        <f t="shared" si="34"/>
        <v>0</v>
      </c>
      <c r="EX90" s="13">
        <f t="shared" si="35"/>
        <v>0</v>
      </c>
      <c r="EY90" s="21">
        <f t="shared" si="36"/>
        <v>0</v>
      </c>
      <c r="FA90" s="44" t="str">
        <f t="shared" si="37"/>
        <v/>
      </c>
      <c r="FB90" s="51" t="str">
        <f t="shared" si="40"/>
        <v/>
      </c>
      <c r="FC90" s="51" t="str">
        <f t="shared" si="38"/>
        <v/>
      </c>
      <c r="FD90" s="51" t="str">
        <f>IF(ISBLANK(F90),IF(FC90="x",IF(AND(((ES90+(ET90-$FI$5))&gt;=$FH$5),(ET90&gt;=$FI$5),OR(EU90&gt;=$FJ$5,H90="x"),EW90),"Yes!",""),IF(AND(FC90="Yes!",FB90="x"),IF(AND(((ES90+(ET90-(#REF!+#REF!)))&gt;=$FH$5+$FH$4),(ET90&gt;=$FI$5+$FI$4),OR(EU90&gt;=($FJ$5+$FJ$4),H90="x"),EV90,EW90),"Yes!",""),IF(AND(FC90="Yes!",FB90="Yes!"),IF(AND((ES90+(ET90-($FI$5+$FI$4+$FI$3))&gt;=$FH$5+$FH$4+$FH$3),(ET90&gt;=$FI$5+$FI$4+$FI$3),OR(EU90&gt;=($FJ$5+$FJ$4+$FJ$3),H90="x"),EV90,EW90),"Yes!",""),""))),"x")</f>
        <v/>
      </c>
      <c r="FE90" s="52" t="str">
        <f t="shared" si="39"/>
        <v/>
      </c>
    </row>
    <row r="91" spans="1:172" ht="15.5">
      <c r="A91" s="5"/>
      <c r="B91" s="30"/>
      <c r="C91" s="85"/>
      <c r="D91" s="85"/>
      <c r="E91" s="85"/>
      <c r="F91" s="85"/>
      <c r="G91" s="8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109"/>
      <c r="AQ91" s="109"/>
      <c r="AR91" s="227"/>
      <c r="AS91" s="109"/>
      <c r="AT91" s="227"/>
      <c r="AU91" s="227"/>
      <c r="AV91" s="109"/>
      <c r="AW91" s="109"/>
      <c r="AX91" s="112"/>
      <c r="AY91" s="112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10"/>
      <c r="BM91" s="112"/>
      <c r="BN91" s="112"/>
      <c r="BO91" s="112"/>
      <c r="BP91" s="112"/>
      <c r="BQ91" s="109"/>
      <c r="BR91" s="109"/>
      <c r="BS91" s="113"/>
      <c r="BT91" s="113"/>
      <c r="BU91" s="109"/>
      <c r="BV91" s="112"/>
      <c r="BW91" s="112"/>
      <c r="BX91" s="109"/>
      <c r="BY91" s="112"/>
      <c r="BZ91" s="112"/>
      <c r="CA91" s="109"/>
      <c r="CB91" s="112"/>
      <c r="CC91" s="112"/>
      <c r="CD91" s="109"/>
      <c r="CE91" s="109"/>
      <c r="CF91" s="112"/>
      <c r="CG91" s="109"/>
      <c r="CH91" s="109"/>
      <c r="CI91" s="109"/>
      <c r="CJ91" s="109"/>
      <c r="CK91" s="109"/>
      <c r="CL91" s="112"/>
      <c r="CM91" s="112"/>
      <c r="CN91" s="109"/>
      <c r="CO91" s="112"/>
      <c r="CP91" s="109"/>
      <c r="CQ91" s="112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12"/>
      <c r="DE91" s="109"/>
      <c r="DF91" s="112"/>
      <c r="DG91" s="109"/>
      <c r="DH91" s="109"/>
      <c r="DI91" s="109"/>
      <c r="DJ91" s="109"/>
      <c r="DK91" s="109"/>
      <c r="DL91" s="109"/>
      <c r="DM91" s="109"/>
      <c r="DN91" s="112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47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12"/>
      <c r="EN91" s="109"/>
      <c r="EO91" s="109"/>
      <c r="EP91" s="109"/>
      <c r="EQ91" s="109"/>
      <c r="ER91" s="77">
        <f t="shared" si="29"/>
        <v>0</v>
      </c>
      <c r="ES91" s="13">
        <f t="shared" si="30"/>
        <v>0</v>
      </c>
      <c r="ET91" s="13">
        <f t="shared" si="31"/>
        <v>0</v>
      </c>
      <c r="EU91" s="13">
        <f t="shared" si="32"/>
        <v>0</v>
      </c>
      <c r="EV91" s="13">
        <f t="shared" si="33"/>
        <v>0</v>
      </c>
      <c r="EW91" s="13">
        <f t="shared" si="34"/>
        <v>0</v>
      </c>
      <c r="EX91" s="13">
        <f t="shared" si="35"/>
        <v>0</v>
      </c>
      <c r="EY91" s="21">
        <f t="shared" si="36"/>
        <v>0</v>
      </c>
      <c r="FA91" s="44" t="str">
        <f t="shared" si="37"/>
        <v/>
      </c>
      <c r="FB91" s="51" t="str">
        <f t="shared" si="40"/>
        <v/>
      </c>
      <c r="FC91" s="51" t="str">
        <f t="shared" si="38"/>
        <v/>
      </c>
      <c r="FD91" s="51" t="str">
        <f>IF(ISBLANK(F91),IF(FC91="x",IF(AND(((ES91+(ET91-$FI$5))&gt;=$FH$5),(ET91&gt;=$FI$5),OR(EU91&gt;=$FJ$5,H91="x"),EW91),"Yes!",""),IF(AND(FC91="Yes!",FB91="x"),IF(AND(((ES91+(ET91-(#REF!+$FI89)))&gt;=$FH$5+$FH$4),(ET91&gt;=$FI$5+$FI$4),OR(EU91&gt;=($FJ$5+$FJ$4),H91="x"),EV91,EW91),"Yes!",""),IF(AND(FC91="Yes!",FB91="Yes!"),IF(AND((ES91+(ET91-($FI$5+$FI$4+$FI$3))&gt;=$FH$5+$FH$4+$FH$3),(ET91&gt;=$FI$5+$FI$4+$FI$3),OR(EU91&gt;=($FJ$5+$FJ$4+$FJ$3),H91="x"),EV91,EW91),"Yes!",""),""))),"x")</f>
        <v/>
      </c>
      <c r="FE91" s="52" t="str">
        <f t="shared" si="39"/>
        <v/>
      </c>
    </row>
    <row r="92" spans="1:172" ht="15.5">
      <c r="A92" s="5"/>
      <c r="B92" s="30"/>
      <c r="C92" s="85"/>
      <c r="D92" s="85"/>
      <c r="E92" s="85"/>
      <c r="F92" s="85"/>
      <c r="G92" s="86"/>
      <c r="H92" s="108"/>
      <c r="I92" s="227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109"/>
      <c r="AQ92" s="109"/>
      <c r="AR92" s="227"/>
      <c r="AS92" s="109"/>
      <c r="AT92" s="227"/>
      <c r="AU92" s="227"/>
      <c r="AV92" s="109"/>
      <c r="AW92" s="109"/>
      <c r="AX92" s="112"/>
      <c r="AY92" s="112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10"/>
      <c r="BM92" s="112"/>
      <c r="BN92" s="112"/>
      <c r="BO92" s="112"/>
      <c r="BP92" s="112"/>
      <c r="BQ92" s="109"/>
      <c r="BR92" s="109"/>
      <c r="BS92" s="113"/>
      <c r="BT92" s="113"/>
      <c r="BU92" s="109"/>
      <c r="BV92" s="112"/>
      <c r="BW92" s="112"/>
      <c r="BX92" s="109"/>
      <c r="BY92" s="112"/>
      <c r="BZ92" s="112"/>
      <c r="CA92" s="109"/>
      <c r="CB92" s="112"/>
      <c r="CC92" s="112"/>
      <c r="CD92" s="109"/>
      <c r="CE92" s="109"/>
      <c r="CF92" s="112"/>
      <c r="CG92" s="109"/>
      <c r="CH92" s="109"/>
      <c r="CI92" s="109"/>
      <c r="CJ92" s="109"/>
      <c r="CK92" s="109"/>
      <c r="CL92" s="112"/>
      <c r="CM92" s="112"/>
      <c r="CN92" s="109"/>
      <c r="CO92" s="112"/>
      <c r="CP92" s="109"/>
      <c r="CQ92" s="112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12"/>
      <c r="DE92" s="109"/>
      <c r="DF92" s="112"/>
      <c r="DG92" s="109"/>
      <c r="DH92" s="109"/>
      <c r="DI92" s="109"/>
      <c r="DJ92" s="109"/>
      <c r="DK92" s="109"/>
      <c r="DL92" s="109"/>
      <c r="DM92" s="109"/>
      <c r="DN92" s="112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47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12"/>
      <c r="EN92" s="109"/>
      <c r="EO92" s="109"/>
      <c r="EP92" s="109"/>
      <c r="EQ92" s="109"/>
      <c r="ER92" s="77">
        <f t="shared" si="29"/>
        <v>0</v>
      </c>
      <c r="ES92" s="13">
        <f t="shared" si="30"/>
        <v>0</v>
      </c>
      <c r="ET92" s="13">
        <f t="shared" si="31"/>
        <v>0</v>
      </c>
      <c r="EU92" s="13">
        <f t="shared" si="32"/>
        <v>0</v>
      </c>
      <c r="EV92" s="13">
        <f t="shared" si="33"/>
        <v>0</v>
      </c>
      <c r="EW92" s="13">
        <f t="shared" si="34"/>
        <v>0</v>
      </c>
      <c r="EX92" s="13">
        <f t="shared" si="35"/>
        <v>0</v>
      </c>
      <c r="EY92" s="21">
        <f t="shared" si="36"/>
        <v>0</v>
      </c>
      <c r="FA92" s="44" t="str">
        <f t="shared" si="37"/>
        <v/>
      </c>
      <c r="FB92" s="51" t="str">
        <f t="shared" si="40"/>
        <v/>
      </c>
      <c r="FC92" s="51" t="str">
        <f t="shared" si="38"/>
        <v/>
      </c>
      <c r="FD92" s="51" t="str">
        <f t="shared" ref="FD92:FD123" si="41">IF(ISBLANK(F92),IF(FC92="x",IF(AND(((ES92+(ET92-$FI$5))&gt;=$FH$5),(ET92&gt;=$FI$5),OR(EU92&gt;=$FJ$5,H92="x"),EW92),"Yes!",""),IF(AND(FC92="Yes!",FB92="x"),IF(AND(((ES92+(ET92-($FI89+$FI90)))&gt;=$FH$5+$FH$4),(ET92&gt;=$FI$5+$FI$4),OR(EU92&gt;=($FJ$5+$FJ$4),H92="x"),EV92,EW92),"Yes!",""),IF(AND(FC92="Yes!",FB92="Yes!"),IF(AND((ES92+(ET92-($FI$5+$FI$4+$FI$3))&gt;=$FH$5+$FH$4+$FH$3),(ET92&gt;=$FI$5+$FI$4+$FI$3),OR(EU92&gt;=($FJ$5+$FJ$4+$FJ$3),H92="x"),EV92,EW92),"Yes!",""),""))),"x")</f>
        <v/>
      </c>
      <c r="FE92" s="52" t="str">
        <f t="shared" si="39"/>
        <v/>
      </c>
    </row>
    <row r="93" spans="1:172" ht="15.5">
      <c r="A93" s="6"/>
      <c r="B93" s="141"/>
      <c r="C93" s="87"/>
      <c r="D93" s="87"/>
      <c r="E93" s="87"/>
      <c r="F93" s="87"/>
      <c r="G93" s="88"/>
      <c r="H93" s="108"/>
      <c r="I93" s="227"/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109"/>
      <c r="AQ93" s="109"/>
      <c r="AR93" s="227"/>
      <c r="AS93" s="109"/>
      <c r="AT93" s="227"/>
      <c r="AU93" s="227"/>
      <c r="AV93" s="109"/>
      <c r="AW93" s="109"/>
      <c r="AX93" s="112"/>
      <c r="AY93" s="112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10"/>
      <c r="BM93" s="112"/>
      <c r="BN93" s="112"/>
      <c r="BO93" s="112"/>
      <c r="BP93" s="112"/>
      <c r="BQ93" s="109"/>
      <c r="BR93" s="109"/>
      <c r="BS93" s="113"/>
      <c r="BT93" s="113"/>
      <c r="BU93" s="109"/>
      <c r="BV93" s="112"/>
      <c r="BW93" s="112"/>
      <c r="BX93" s="109"/>
      <c r="BY93" s="112"/>
      <c r="BZ93" s="112"/>
      <c r="CA93" s="109"/>
      <c r="CB93" s="112"/>
      <c r="CC93" s="112"/>
      <c r="CD93" s="109"/>
      <c r="CE93" s="109"/>
      <c r="CF93" s="112"/>
      <c r="CG93" s="109"/>
      <c r="CH93" s="109"/>
      <c r="CI93" s="109"/>
      <c r="CJ93" s="109"/>
      <c r="CK93" s="109"/>
      <c r="CL93" s="112"/>
      <c r="CM93" s="112"/>
      <c r="CN93" s="109"/>
      <c r="CO93" s="112"/>
      <c r="CP93" s="109"/>
      <c r="CQ93" s="112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12"/>
      <c r="DE93" s="109"/>
      <c r="DF93" s="153"/>
      <c r="DG93" s="109"/>
      <c r="DH93" s="109"/>
      <c r="DI93" s="109"/>
      <c r="DJ93" s="109"/>
      <c r="DK93" s="109"/>
      <c r="DL93" s="109"/>
      <c r="DM93" s="109"/>
      <c r="DN93" s="112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47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12"/>
      <c r="EN93" s="109"/>
      <c r="EO93" s="109"/>
      <c r="EP93" s="109"/>
      <c r="EQ93" s="109"/>
      <c r="ER93" s="77">
        <f t="shared" si="29"/>
        <v>0</v>
      </c>
      <c r="ES93" s="13">
        <f t="shared" si="30"/>
        <v>0</v>
      </c>
      <c r="ET93" s="13">
        <f t="shared" si="31"/>
        <v>0</v>
      </c>
      <c r="EU93" s="13">
        <f t="shared" si="32"/>
        <v>0</v>
      </c>
      <c r="EV93" s="13">
        <f t="shared" si="33"/>
        <v>0</v>
      </c>
      <c r="EW93" s="13">
        <f t="shared" si="34"/>
        <v>0</v>
      </c>
      <c r="EX93" s="13">
        <f t="shared" si="35"/>
        <v>0</v>
      </c>
      <c r="EY93" s="21">
        <f t="shared" si="36"/>
        <v>0</v>
      </c>
      <c r="FA93" s="44" t="str">
        <f t="shared" si="37"/>
        <v/>
      </c>
      <c r="FB93" s="51" t="str">
        <f t="shared" si="40"/>
        <v/>
      </c>
      <c r="FC93" s="51" t="str">
        <f t="shared" si="38"/>
        <v/>
      </c>
      <c r="FD93" s="51" t="str">
        <f t="shared" si="41"/>
        <v/>
      </c>
      <c r="FE93" s="52" t="str">
        <f t="shared" si="39"/>
        <v/>
      </c>
    </row>
    <row r="94" spans="1:172" ht="15.5">
      <c r="A94" s="5"/>
      <c r="B94" s="30"/>
      <c r="C94" s="85"/>
      <c r="D94" s="85"/>
      <c r="E94" s="85"/>
      <c r="F94" s="85"/>
      <c r="G94" s="86"/>
      <c r="H94" s="108"/>
      <c r="I94" s="227"/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109"/>
      <c r="AQ94" s="109"/>
      <c r="AR94" s="227"/>
      <c r="AS94" s="109"/>
      <c r="AT94" s="227"/>
      <c r="AU94" s="227"/>
      <c r="AV94" s="109"/>
      <c r="AW94" s="109"/>
      <c r="AX94" s="112"/>
      <c r="AY94" s="112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10"/>
      <c r="BM94" s="112"/>
      <c r="BN94" s="112"/>
      <c r="BO94" s="112"/>
      <c r="BP94" s="112"/>
      <c r="BQ94" s="109"/>
      <c r="BR94" s="109"/>
      <c r="BS94" s="113"/>
      <c r="BT94" s="113"/>
      <c r="BU94" s="109"/>
      <c r="BV94" s="112"/>
      <c r="BW94" s="112"/>
      <c r="BX94" s="109"/>
      <c r="BY94" s="112"/>
      <c r="BZ94" s="112"/>
      <c r="CA94" s="109"/>
      <c r="CB94" s="112"/>
      <c r="CC94" s="112"/>
      <c r="CD94" s="109"/>
      <c r="CE94" s="109"/>
      <c r="CF94" s="112"/>
      <c r="CG94" s="109"/>
      <c r="CH94" s="109"/>
      <c r="CI94" s="109"/>
      <c r="CJ94" s="109"/>
      <c r="CK94" s="109"/>
      <c r="CL94" s="112"/>
      <c r="CM94" s="112"/>
      <c r="CN94" s="109"/>
      <c r="CO94" s="112"/>
      <c r="CP94" s="109"/>
      <c r="CQ94" s="112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12"/>
      <c r="DE94" s="109"/>
      <c r="DF94" s="112"/>
      <c r="DG94" s="109"/>
      <c r="DH94" s="109"/>
      <c r="DI94" s="109"/>
      <c r="DJ94" s="109"/>
      <c r="DK94" s="109"/>
      <c r="DL94" s="109"/>
      <c r="DM94" s="109"/>
      <c r="DN94" s="112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47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12"/>
      <c r="EN94" s="109"/>
      <c r="EO94" s="109"/>
      <c r="EP94" s="109"/>
      <c r="EQ94" s="109"/>
      <c r="ER94" s="77">
        <f t="shared" si="29"/>
        <v>0</v>
      </c>
      <c r="ES94" s="13">
        <f t="shared" si="30"/>
        <v>0</v>
      </c>
      <c r="ET94" s="13">
        <f t="shared" si="31"/>
        <v>0</v>
      </c>
      <c r="EU94" s="13">
        <f t="shared" si="32"/>
        <v>0</v>
      </c>
      <c r="EV94" s="13">
        <f t="shared" si="33"/>
        <v>0</v>
      </c>
      <c r="EW94" s="13">
        <f t="shared" si="34"/>
        <v>0</v>
      </c>
      <c r="EX94" s="13">
        <f t="shared" si="35"/>
        <v>0</v>
      </c>
      <c r="EY94" s="21">
        <f t="shared" si="36"/>
        <v>0</v>
      </c>
      <c r="FA94" s="44" t="str">
        <f t="shared" si="37"/>
        <v/>
      </c>
      <c r="FB94" s="51" t="str">
        <f t="shared" si="40"/>
        <v/>
      </c>
      <c r="FC94" s="51" t="str">
        <f t="shared" si="38"/>
        <v/>
      </c>
      <c r="FD94" s="51" t="str">
        <f t="shared" si="41"/>
        <v/>
      </c>
      <c r="FE94" s="52" t="str">
        <f t="shared" si="39"/>
        <v/>
      </c>
    </row>
    <row r="95" spans="1:172" ht="15.5">
      <c r="A95" s="5"/>
      <c r="B95" s="30"/>
      <c r="C95" s="85"/>
      <c r="D95" s="85"/>
      <c r="E95" s="85"/>
      <c r="F95" s="85"/>
      <c r="G95" s="86"/>
      <c r="H95" s="108"/>
      <c r="I95" s="227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109"/>
      <c r="AQ95" s="109"/>
      <c r="AR95" s="227"/>
      <c r="AS95" s="109"/>
      <c r="AT95" s="227"/>
      <c r="AU95" s="227"/>
      <c r="AV95" s="109"/>
      <c r="AW95" s="109"/>
      <c r="AX95" s="112"/>
      <c r="AY95" s="112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10"/>
      <c r="BM95" s="112"/>
      <c r="BN95" s="112"/>
      <c r="BO95" s="112"/>
      <c r="BP95" s="112"/>
      <c r="BQ95" s="109"/>
      <c r="BR95" s="109"/>
      <c r="BS95" s="113"/>
      <c r="BT95" s="113"/>
      <c r="BU95" s="109"/>
      <c r="BV95" s="112"/>
      <c r="BW95" s="112"/>
      <c r="BX95" s="109"/>
      <c r="BY95" s="112"/>
      <c r="BZ95" s="112"/>
      <c r="CA95" s="109"/>
      <c r="CB95" s="112"/>
      <c r="CC95" s="112"/>
      <c r="CD95" s="109"/>
      <c r="CE95" s="109"/>
      <c r="CF95" s="112"/>
      <c r="CG95" s="109"/>
      <c r="CH95" s="109"/>
      <c r="CI95" s="109"/>
      <c r="CJ95" s="109"/>
      <c r="CK95" s="109"/>
      <c r="CL95" s="112"/>
      <c r="CM95" s="112"/>
      <c r="CN95" s="109"/>
      <c r="CO95" s="112"/>
      <c r="CP95" s="109"/>
      <c r="CQ95" s="112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12"/>
      <c r="DE95" s="109"/>
      <c r="DF95" s="112"/>
      <c r="DG95" s="109"/>
      <c r="DH95" s="109"/>
      <c r="DI95" s="109"/>
      <c r="DJ95" s="109"/>
      <c r="DK95" s="109"/>
      <c r="DL95" s="109"/>
      <c r="DM95" s="109"/>
      <c r="DN95" s="112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47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12"/>
      <c r="EN95" s="109"/>
      <c r="EO95" s="109"/>
      <c r="EP95" s="109"/>
      <c r="EQ95" s="109"/>
      <c r="ER95" s="77">
        <f t="shared" si="29"/>
        <v>0</v>
      </c>
      <c r="ES95" s="13">
        <f t="shared" si="30"/>
        <v>0</v>
      </c>
      <c r="ET95" s="13">
        <f t="shared" si="31"/>
        <v>0</v>
      </c>
      <c r="EU95" s="13">
        <f t="shared" si="32"/>
        <v>0</v>
      </c>
      <c r="EV95" s="13">
        <f t="shared" si="33"/>
        <v>0</v>
      </c>
      <c r="EW95" s="13">
        <f t="shared" si="34"/>
        <v>0</v>
      </c>
      <c r="EX95" s="13">
        <f t="shared" si="35"/>
        <v>0</v>
      </c>
      <c r="EY95" s="21">
        <f t="shared" si="36"/>
        <v>0</v>
      </c>
      <c r="FA95" s="44" t="str">
        <f t="shared" si="37"/>
        <v/>
      </c>
      <c r="FB95" s="51" t="str">
        <f t="shared" si="40"/>
        <v/>
      </c>
      <c r="FC95" s="51" t="str">
        <f t="shared" si="38"/>
        <v/>
      </c>
      <c r="FD95" s="51" t="str">
        <f t="shared" si="41"/>
        <v/>
      </c>
      <c r="FE95" s="52" t="str">
        <f t="shared" si="39"/>
        <v/>
      </c>
    </row>
    <row r="96" spans="1:172" ht="15.5">
      <c r="A96" s="5"/>
      <c r="B96" s="30"/>
      <c r="C96" s="85"/>
      <c r="D96" s="85"/>
      <c r="E96" s="85"/>
      <c r="F96" s="85"/>
      <c r="G96" s="86"/>
      <c r="H96" s="108"/>
      <c r="I96" s="227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109"/>
      <c r="AQ96" s="109"/>
      <c r="AR96" s="227"/>
      <c r="AS96" s="109"/>
      <c r="AT96" s="227"/>
      <c r="AU96" s="227"/>
      <c r="AV96" s="109"/>
      <c r="AW96" s="109"/>
      <c r="AX96" s="112"/>
      <c r="AY96" s="112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10"/>
      <c r="BM96" s="112"/>
      <c r="BN96" s="112"/>
      <c r="BO96" s="112"/>
      <c r="BP96" s="112"/>
      <c r="BQ96" s="109"/>
      <c r="BR96" s="109"/>
      <c r="BS96" s="113"/>
      <c r="BT96" s="113"/>
      <c r="BU96" s="109"/>
      <c r="BV96" s="112"/>
      <c r="BW96" s="112"/>
      <c r="BX96" s="109"/>
      <c r="BY96" s="112"/>
      <c r="BZ96" s="112"/>
      <c r="CA96" s="109"/>
      <c r="CB96" s="112"/>
      <c r="CC96" s="112"/>
      <c r="CD96" s="109"/>
      <c r="CE96" s="109"/>
      <c r="CF96" s="112"/>
      <c r="CG96" s="109"/>
      <c r="CH96" s="109"/>
      <c r="CI96" s="109"/>
      <c r="CJ96" s="109"/>
      <c r="CK96" s="109"/>
      <c r="CL96" s="112"/>
      <c r="CM96" s="112"/>
      <c r="CN96" s="109"/>
      <c r="CO96" s="112"/>
      <c r="CP96" s="109"/>
      <c r="CQ96" s="112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12"/>
      <c r="DE96" s="109"/>
      <c r="DF96" s="112"/>
      <c r="DG96" s="109"/>
      <c r="DH96" s="109"/>
      <c r="DI96" s="109"/>
      <c r="DJ96" s="109"/>
      <c r="DK96" s="109"/>
      <c r="DL96" s="109"/>
      <c r="DM96" s="109"/>
      <c r="DN96" s="112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47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12"/>
      <c r="EN96" s="109"/>
      <c r="EO96" s="109"/>
      <c r="EP96" s="109"/>
      <c r="EQ96" s="109"/>
      <c r="ER96" s="77">
        <f t="shared" si="29"/>
        <v>0</v>
      </c>
      <c r="ES96" s="13">
        <f t="shared" si="30"/>
        <v>0</v>
      </c>
      <c r="ET96" s="13">
        <f t="shared" si="31"/>
        <v>0</v>
      </c>
      <c r="EU96" s="13">
        <f t="shared" si="32"/>
        <v>0</v>
      </c>
      <c r="EV96" s="13">
        <f t="shared" si="33"/>
        <v>0</v>
      </c>
      <c r="EW96" s="13">
        <f t="shared" si="34"/>
        <v>0</v>
      </c>
      <c r="EX96" s="13">
        <f t="shared" si="35"/>
        <v>0</v>
      </c>
      <c r="EY96" s="21">
        <f t="shared" si="36"/>
        <v>0</v>
      </c>
      <c r="FA96" s="44" t="str">
        <f t="shared" si="37"/>
        <v/>
      </c>
      <c r="FB96" s="51" t="str">
        <f t="shared" si="40"/>
        <v/>
      </c>
      <c r="FC96" s="51" t="str">
        <f t="shared" si="38"/>
        <v/>
      </c>
      <c r="FD96" s="51" t="str">
        <f t="shared" si="41"/>
        <v/>
      </c>
      <c r="FE96" s="52" t="str">
        <f t="shared" si="39"/>
        <v/>
      </c>
    </row>
    <row r="97" spans="1:161" ht="15.5">
      <c r="A97" s="6"/>
      <c r="B97" s="141"/>
      <c r="C97" s="87"/>
      <c r="D97" s="87"/>
      <c r="E97" s="87"/>
      <c r="F97" s="87"/>
      <c r="G97" s="88"/>
      <c r="H97" s="108"/>
      <c r="I97" s="227"/>
      <c r="J97" s="108"/>
      <c r="K97" s="108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109"/>
      <c r="AQ97" s="109"/>
      <c r="AR97" s="227"/>
      <c r="AS97" s="109"/>
      <c r="AT97" s="227"/>
      <c r="AU97" s="227"/>
      <c r="AV97" s="109"/>
      <c r="AW97" s="109"/>
      <c r="AX97" s="112"/>
      <c r="AY97" s="112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10"/>
      <c r="BM97" s="112"/>
      <c r="BN97" s="112"/>
      <c r="BO97" s="112"/>
      <c r="BP97" s="112"/>
      <c r="BQ97" s="109"/>
      <c r="BR97" s="109"/>
      <c r="BS97" s="113"/>
      <c r="BT97" s="113"/>
      <c r="BU97" s="109"/>
      <c r="BV97" s="112"/>
      <c r="BW97" s="112"/>
      <c r="BX97" s="109"/>
      <c r="BY97" s="112"/>
      <c r="BZ97" s="112"/>
      <c r="CA97" s="109"/>
      <c r="CB97" s="112"/>
      <c r="CC97" s="112"/>
      <c r="CD97" s="109"/>
      <c r="CE97" s="109"/>
      <c r="CF97" s="112"/>
      <c r="CG97" s="109"/>
      <c r="CH97" s="109"/>
      <c r="CI97" s="109"/>
      <c r="CJ97" s="109"/>
      <c r="CK97" s="109"/>
      <c r="CL97" s="112"/>
      <c r="CM97" s="112"/>
      <c r="CN97" s="109"/>
      <c r="CO97" s="112"/>
      <c r="CP97" s="109"/>
      <c r="CQ97" s="112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12"/>
      <c r="DE97" s="109"/>
      <c r="DF97" s="112"/>
      <c r="DG97" s="109"/>
      <c r="DH97" s="109"/>
      <c r="DI97" s="109"/>
      <c r="DJ97" s="109"/>
      <c r="DK97" s="109"/>
      <c r="DL97" s="109"/>
      <c r="DM97" s="109"/>
      <c r="DN97" s="112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47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12"/>
      <c r="EN97" s="109"/>
      <c r="EO97" s="109"/>
      <c r="EP97" s="109"/>
      <c r="EQ97" s="109"/>
      <c r="ER97" s="77">
        <f t="shared" si="29"/>
        <v>0</v>
      </c>
      <c r="ES97" s="13">
        <f t="shared" si="30"/>
        <v>0</v>
      </c>
      <c r="ET97" s="13">
        <f t="shared" si="31"/>
        <v>0</v>
      </c>
      <c r="EU97" s="13">
        <f t="shared" si="32"/>
        <v>0</v>
      </c>
      <c r="EV97" s="13">
        <f t="shared" si="33"/>
        <v>0</v>
      </c>
      <c r="EW97" s="13">
        <f t="shared" si="34"/>
        <v>0</v>
      </c>
      <c r="EX97" s="13">
        <f t="shared" si="35"/>
        <v>0</v>
      </c>
      <c r="EY97" s="21">
        <f t="shared" si="36"/>
        <v>0</v>
      </c>
      <c r="FA97" s="44" t="str">
        <f t="shared" si="37"/>
        <v/>
      </c>
      <c r="FB97" s="51" t="str">
        <f t="shared" si="40"/>
        <v/>
      </c>
      <c r="FC97" s="51" t="str">
        <f t="shared" si="38"/>
        <v/>
      </c>
      <c r="FD97" s="51" t="str">
        <f t="shared" si="41"/>
        <v/>
      </c>
      <c r="FE97" s="52" t="str">
        <f t="shared" si="39"/>
        <v/>
      </c>
    </row>
    <row r="98" spans="1:161" ht="15.5">
      <c r="A98" s="6"/>
      <c r="B98" s="141"/>
      <c r="C98" s="87"/>
      <c r="D98" s="87"/>
      <c r="E98" s="87"/>
      <c r="F98" s="87"/>
      <c r="G98" s="88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109"/>
      <c r="AQ98" s="109"/>
      <c r="AR98" s="227"/>
      <c r="AS98" s="109"/>
      <c r="AT98" s="227"/>
      <c r="AU98" s="227"/>
      <c r="AV98" s="109"/>
      <c r="AW98" s="109"/>
      <c r="AX98" s="112"/>
      <c r="AY98" s="112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10"/>
      <c r="BM98" s="112"/>
      <c r="BN98" s="112"/>
      <c r="BO98" s="112"/>
      <c r="BP98" s="112"/>
      <c r="BQ98" s="109"/>
      <c r="BR98" s="109"/>
      <c r="BS98" s="113"/>
      <c r="BT98" s="113"/>
      <c r="BU98" s="109"/>
      <c r="BV98" s="112"/>
      <c r="BW98" s="112"/>
      <c r="BX98" s="109"/>
      <c r="BY98" s="112"/>
      <c r="BZ98" s="112"/>
      <c r="CA98" s="109"/>
      <c r="CB98" s="112"/>
      <c r="CC98" s="112"/>
      <c r="CD98" s="109"/>
      <c r="CE98" s="109"/>
      <c r="CF98" s="112"/>
      <c r="CG98" s="109"/>
      <c r="CH98" s="109"/>
      <c r="CI98" s="109"/>
      <c r="CJ98" s="109"/>
      <c r="CK98" s="109"/>
      <c r="CL98" s="112"/>
      <c r="CM98" s="112"/>
      <c r="CN98" s="109"/>
      <c r="CO98" s="112"/>
      <c r="CP98" s="109"/>
      <c r="CQ98" s="112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12"/>
      <c r="DE98" s="109"/>
      <c r="DF98" s="112"/>
      <c r="DG98" s="109"/>
      <c r="DH98" s="109"/>
      <c r="DI98" s="109"/>
      <c r="DJ98" s="109"/>
      <c r="DK98" s="109"/>
      <c r="DL98" s="109"/>
      <c r="DM98" s="109"/>
      <c r="DN98" s="112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47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12"/>
      <c r="EN98" s="109"/>
      <c r="EO98" s="109"/>
      <c r="EP98" s="109"/>
      <c r="EQ98" s="109"/>
      <c r="ER98" s="77">
        <f t="shared" si="29"/>
        <v>0</v>
      </c>
      <c r="ES98" s="13">
        <f t="shared" si="30"/>
        <v>0</v>
      </c>
      <c r="ET98" s="13">
        <f t="shared" si="31"/>
        <v>0</v>
      </c>
      <c r="EU98" s="13">
        <f t="shared" si="32"/>
        <v>0</v>
      </c>
      <c r="EV98" s="13">
        <f t="shared" si="33"/>
        <v>0</v>
      </c>
      <c r="EW98" s="13">
        <f t="shared" si="34"/>
        <v>0</v>
      </c>
      <c r="EX98" s="13">
        <f t="shared" si="35"/>
        <v>0</v>
      </c>
      <c r="EY98" s="21">
        <f t="shared" si="36"/>
        <v>0</v>
      </c>
      <c r="FA98" s="44" t="str">
        <f t="shared" si="37"/>
        <v/>
      </c>
      <c r="FB98" s="51" t="str">
        <f t="shared" si="40"/>
        <v/>
      </c>
      <c r="FC98" s="51" t="str">
        <f t="shared" si="38"/>
        <v/>
      </c>
      <c r="FD98" s="51" t="str">
        <f t="shared" si="41"/>
        <v/>
      </c>
      <c r="FE98" s="52" t="str">
        <f t="shared" si="39"/>
        <v/>
      </c>
    </row>
    <row r="99" spans="1:161" ht="15.5">
      <c r="A99" s="6"/>
      <c r="B99" s="141"/>
      <c r="C99" s="87"/>
      <c r="D99" s="87"/>
      <c r="E99" s="87"/>
      <c r="F99" s="87"/>
      <c r="G99" s="88"/>
      <c r="H99" s="108"/>
      <c r="I99" s="227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109"/>
      <c r="AQ99" s="109"/>
      <c r="AR99" s="227"/>
      <c r="AS99" s="109"/>
      <c r="AT99" s="227"/>
      <c r="AU99" s="227"/>
      <c r="AV99" s="109"/>
      <c r="AW99" s="109"/>
      <c r="AX99" s="112"/>
      <c r="AY99" s="112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10"/>
      <c r="BM99" s="112"/>
      <c r="BN99" s="112"/>
      <c r="BO99" s="112"/>
      <c r="BP99" s="112"/>
      <c r="BQ99" s="109"/>
      <c r="BR99" s="109"/>
      <c r="BS99" s="113"/>
      <c r="BT99" s="113"/>
      <c r="BU99" s="109"/>
      <c r="BV99" s="112"/>
      <c r="BW99" s="112"/>
      <c r="BX99" s="109"/>
      <c r="BY99" s="112"/>
      <c r="BZ99" s="112"/>
      <c r="CA99" s="109"/>
      <c r="CB99" s="112"/>
      <c r="CC99" s="112"/>
      <c r="CD99" s="109"/>
      <c r="CE99" s="109"/>
      <c r="CF99" s="112"/>
      <c r="CG99" s="109"/>
      <c r="CH99" s="109"/>
      <c r="CI99" s="109"/>
      <c r="CJ99" s="109"/>
      <c r="CK99" s="109"/>
      <c r="CL99" s="112"/>
      <c r="CM99" s="112"/>
      <c r="CN99" s="109"/>
      <c r="CO99" s="112"/>
      <c r="CP99" s="109"/>
      <c r="CQ99" s="112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12"/>
      <c r="DE99" s="109"/>
      <c r="DF99" s="112"/>
      <c r="DG99" s="109"/>
      <c r="DH99" s="109"/>
      <c r="DI99" s="109"/>
      <c r="DJ99" s="109"/>
      <c r="DK99" s="109"/>
      <c r="DL99" s="109"/>
      <c r="DM99" s="109"/>
      <c r="DN99" s="112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47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12"/>
      <c r="EN99" s="109"/>
      <c r="EO99" s="109"/>
      <c r="EP99" s="109"/>
      <c r="EQ99" s="109"/>
      <c r="ER99" s="77">
        <f t="shared" si="29"/>
        <v>0</v>
      </c>
      <c r="ES99" s="13">
        <f t="shared" si="30"/>
        <v>0</v>
      </c>
      <c r="ET99" s="13">
        <f t="shared" si="31"/>
        <v>0</v>
      </c>
      <c r="EU99" s="13">
        <f t="shared" si="32"/>
        <v>0</v>
      </c>
      <c r="EV99" s="13">
        <f t="shared" si="33"/>
        <v>0</v>
      </c>
      <c r="EW99" s="13">
        <f t="shared" si="34"/>
        <v>0</v>
      </c>
      <c r="EX99" s="13">
        <f t="shared" si="35"/>
        <v>0</v>
      </c>
      <c r="EY99" s="21">
        <f t="shared" si="36"/>
        <v>0</v>
      </c>
      <c r="FA99" s="44" t="str">
        <f t="shared" si="37"/>
        <v/>
      </c>
      <c r="FB99" s="51" t="str">
        <f t="shared" si="40"/>
        <v/>
      </c>
      <c r="FC99" s="51" t="str">
        <f t="shared" si="38"/>
        <v/>
      </c>
      <c r="FD99" s="51" t="str">
        <f t="shared" si="41"/>
        <v/>
      </c>
      <c r="FE99" s="52" t="str">
        <f t="shared" si="39"/>
        <v/>
      </c>
    </row>
    <row r="100" spans="1:161" ht="15.5">
      <c r="A100" s="6"/>
      <c r="B100" s="141"/>
      <c r="C100" s="87"/>
      <c r="D100" s="87"/>
      <c r="E100" s="87"/>
      <c r="F100" s="87"/>
      <c r="G100" s="88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109"/>
      <c r="AQ100" s="109"/>
      <c r="AR100" s="227"/>
      <c r="AS100" s="109"/>
      <c r="AT100" s="227"/>
      <c r="AU100" s="227"/>
      <c r="AV100" s="109"/>
      <c r="AW100" s="109"/>
      <c r="AX100" s="112"/>
      <c r="AY100" s="112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10"/>
      <c r="BM100" s="112"/>
      <c r="BN100" s="112"/>
      <c r="BO100" s="112"/>
      <c r="BP100" s="112"/>
      <c r="BQ100" s="109"/>
      <c r="BR100" s="109"/>
      <c r="BS100" s="113"/>
      <c r="BT100" s="113"/>
      <c r="BU100" s="109"/>
      <c r="BV100" s="112"/>
      <c r="BW100" s="112"/>
      <c r="BX100" s="109"/>
      <c r="BY100" s="112"/>
      <c r="BZ100" s="112"/>
      <c r="CA100" s="109"/>
      <c r="CB100" s="112"/>
      <c r="CC100" s="112"/>
      <c r="CD100" s="109"/>
      <c r="CE100" s="109"/>
      <c r="CF100" s="112"/>
      <c r="CG100" s="109"/>
      <c r="CH100" s="109"/>
      <c r="CI100" s="109"/>
      <c r="CJ100" s="109"/>
      <c r="CK100" s="109"/>
      <c r="CL100" s="112"/>
      <c r="CM100" s="112"/>
      <c r="CN100" s="109"/>
      <c r="CO100" s="112"/>
      <c r="CP100" s="109"/>
      <c r="CQ100" s="112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12"/>
      <c r="DE100" s="109"/>
      <c r="DF100" s="112"/>
      <c r="DG100" s="109"/>
      <c r="DH100" s="109"/>
      <c r="DI100" s="109"/>
      <c r="DJ100" s="109"/>
      <c r="DK100" s="109"/>
      <c r="DL100" s="109"/>
      <c r="DM100" s="109"/>
      <c r="DN100" s="112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47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12"/>
      <c r="EN100" s="109"/>
      <c r="EO100" s="109"/>
      <c r="EP100" s="109"/>
      <c r="EQ100" s="109"/>
      <c r="ER100" s="77">
        <f t="shared" si="29"/>
        <v>0</v>
      </c>
      <c r="ES100" s="13">
        <f t="shared" si="30"/>
        <v>0</v>
      </c>
      <c r="ET100" s="13">
        <f t="shared" si="31"/>
        <v>0</v>
      </c>
      <c r="EU100" s="13">
        <f t="shared" si="32"/>
        <v>0</v>
      </c>
      <c r="EV100" s="13">
        <f t="shared" si="33"/>
        <v>0</v>
      </c>
      <c r="EW100" s="13">
        <f t="shared" si="34"/>
        <v>0</v>
      </c>
      <c r="EX100" s="13">
        <f t="shared" si="35"/>
        <v>0</v>
      </c>
      <c r="EY100" s="21">
        <f t="shared" si="36"/>
        <v>0</v>
      </c>
      <c r="FA100" s="44" t="str">
        <f t="shared" si="37"/>
        <v/>
      </c>
      <c r="FB100" s="51" t="str">
        <f t="shared" si="40"/>
        <v/>
      </c>
      <c r="FC100" s="51" t="str">
        <f t="shared" si="38"/>
        <v/>
      </c>
      <c r="FD100" s="51" t="str">
        <f t="shared" si="41"/>
        <v/>
      </c>
      <c r="FE100" s="52" t="str">
        <f t="shared" si="39"/>
        <v/>
      </c>
    </row>
    <row r="101" spans="1:161" ht="15.5">
      <c r="A101" s="5"/>
      <c r="B101" s="30"/>
      <c r="C101" s="85"/>
      <c r="D101" s="85"/>
      <c r="E101" s="85"/>
      <c r="F101" s="85"/>
      <c r="G101" s="86"/>
      <c r="H101" s="108"/>
      <c r="I101" s="227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109"/>
      <c r="AQ101" s="109"/>
      <c r="AR101" s="227"/>
      <c r="AS101" s="109"/>
      <c r="AT101" s="227"/>
      <c r="AU101" s="227"/>
      <c r="AV101" s="109"/>
      <c r="AW101" s="109"/>
      <c r="AX101" s="112"/>
      <c r="AY101" s="112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10"/>
      <c r="BM101" s="112"/>
      <c r="BN101" s="112"/>
      <c r="BO101" s="112"/>
      <c r="BP101" s="112"/>
      <c r="BQ101" s="109"/>
      <c r="BR101" s="109"/>
      <c r="BS101" s="113"/>
      <c r="BT101" s="113"/>
      <c r="BU101" s="109"/>
      <c r="BV101" s="112"/>
      <c r="BW101" s="112"/>
      <c r="BX101" s="109"/>
      <c r="BY101" s="112"/>
      <c r="BZ101" s="112"/>
      <c r="CA101" s="109"/>
      <c r="CB101" s="112"/>
      <c r="CC101" s="112"/>
      <c r="CD101" s="109"/>
      <c r="CE101" s="109"/>
      <c r="CF101" s="112"/>
      <c r="CG101" s="109"/>
      <c r="CH101" s="109"/>
      <c r="CI101" s="109"/>
      <c r="CJ101" s="109"/>
      <c r="CK101" s="109"/>
      <c r="CL101" s="134"/>
      <c r="CM101" s="112"/>
      <c r="CN101" s="109"/>
      <c r="CO101" s="112"/>
      <c r="CP101" s="109"/>
      <c r="CQ101" s="112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12"/>
      <c r="DE101" s="109"/>
      <c r="DF101" s="112"/>
      <c r="DG101" s="109"/>
      <c r="DH101" s="109"/>
      <c r="DI101" s="109"/>
      <c r="DJ101" s="109"/>
      <c r="DK101" s="109"/>
      <c r="DL101" s="109"/>
      <c r="DM101" s="109"/>
      <c r="DN101" s="112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47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12"/>
      <c r="EN101" s="109"/>
      <c r="EO101" s="109"/>
      <c r="EP101" s="109"/>
      <c r="EQ101" s="109"/>
      <c r="ER101" s="77">
        <f t="shared" si="29"/>
        <v>0</v>
      </c>
      <c r="ES101" s="13">
        <f t="shared" si="30"/>
        <v>0</v>
      </c>
      <c r="ET101" s="13">
        <f t="shared" si="31"/>
        <v>0</v>
      </c>
      <c r="EU101" s="13">
        <f t="shared" si="32"/>
        <v>0</v>
      </c>
      <c r="EV101" s="13">
        <f t="shared" si="33"/>
        <v>0</v>
      </c>
      <c r="EW101" s="13">
        <f t="shared" si="34"/>
        <v>0</v>
      </c>
      <c r="EX101" s="13">
        <f t="shared" si="35"/>
        <v>0</v>
      </c>
      <c r="EY101" s="21">
        <f t="shared" si="36"/>
        <v>0</v>
      </c>
      <c r="FA101" s="44" t="str">
        <f t="shared" si="37"/>
        <v/>
      </c>
      <c r="FB101" s="51" t="str">
        <f t="shared" si="40"/>
        <v/>
      </c>
      <c r="FC101" s="51" t="str">
        <f t="shared" si="38"/>
        <v/>
      </c>
      <c r="FD101" s="51" t="str">
        <f t="shared" si="41"/>
        <v/>
      </c>
      <c r="FE101" s="52" t="str">
        <f t="shared" si="39"/>
        <v/>
      </c>
    </row>
    <row r="102" spans="1:161" ht="15.5">
      <c r="A102" s="8"/>
      <c r="B102" s="132"/>
      <c r="C102" s="93"/>
      <c r="D102" s="93"/>
      <c r="E102" s="93"/>
      <c r="F102" s="93"/>
      <c r="G102" s="94"/>
      <c r="H102" s="108"/>
      <c r="I102" s="227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109"/>
      <c r="AQ102" s="109"/>
      <c r="AR102" s="227"/>
      <c r="AS102" s="109"/>
      <c r="AT102" s="227"/>
      <c r="AU102" s="227"/>
      <c r="AV102" s="109"/>
      <c r="AW102" s="109"/>
      <c r="AX102" s="112"/>
      <c r="AY102" s="112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10"/>
      <c r="BM102" s="112"/>
      <c r="BN102" s="112"/>
      <c r="BO102" s="112"/>
      <c r="BP102" s="112"/>
      <c r="BQ102" s="109"/>
      <c r="BR102" s="109"/>
      <c r="BS102" s="113"/>
      <c r="BT102" s="113"/>
      <c r="BU102" s="109"/>
      <c r="BV102" s="112"/>
      <c r="BW102" s="112"/>
      <c r="BX102" s="109"/>
      <c r="BY102" s="112"/>
      <c r="BZ102" s="112"/>
      <c r="CA102" s="109"/>
      <c r="CB102" s="134"/>
      <c r="CC102" s="112"/>
      <c r="CD102" s="109"/>
      <c r="CE102" s="109"/>
      <c r="CF102" s="112"/>
      <c r="CG102" s="109"/>
      <c r="CH102" s="109"/>
      <c r="CI102" s="109"/>
      <c r="CJ102" s="109"/>
      <c r="CK102" s="109"/>
      <c r="CL102" s="109"/>
      <c r="CM102" s="112"/>
      <c r="CN102" s="109"/>
      <c r="CO102" s="112"/>
      <c r="CP102" s="109"/>
      <c r="CQ102" s="112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12"/>
      <c r="DE102" s="109"/>
      <c r="DF102" s="112"/>
      <c r="DG102" s="109"/>
      <c r="DH102" s="109"/>
      <c r="DI102" s="109"/>
      <c r="DJ102" s="109"/>
      <c r="DK102" s="109"/>
      <c r="DL102" s="109"/>
      <c r="DM102" s="109"/>
      <c r="DN102" s="112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47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12"/>
      <c r="EN102" s="109"/>
      <c r="EO102" s="109"/>
      <c r="EP102" s="109"/>
      <c r="EQ102" s="109"/>
      <c r="ER102" s="77">
        <f t="shared" ref="ER102:ER133" si="42">SUMIF(H102:EQ102,"x",$H$2:$EQ$2)</f>
        <v>0</v>
      </c>
      <c r="ES102" s="13">
        <f t="shared" ref="ES102:ES133" si="43">COUNTIFS(H102:EQ102,"x",H$4:EQ$4,"d")</f>
        <v>0</v>
      </c>
      <c r="ET102" s="13">
        <f t="shared" ref="ET102:ET133" si="44">COUNTIFS(H102:EQ102,"x",H$4:EQ$4,"w")</f>
        <v>0</v>
      </c>
      <c r="EU102" s="13">
        <f t="shared" ref="EU102:EU133" si="45">COUNTIFS(H102:EQ102,"x",H$4:EQ$4,"v")</f>
        <v>0</v>
      </c>
      <c r="EV102" s="13">
        <f t="shared" ref="EV102:EV133" si="46">COUNTIFS(H102:EQ102,"x",H$4:EQ$4,"s")</f>
        <v>0</v>
      </c>
      <c r="EW102" s="13">
        <f t="shared" ref="EW102:EW133" si="47">COUNTIFS(H102:EQ102,"x",H$4:EQ$4,"m")</f>
        <v>0</v>
      </c>
      <c r="EX102" s="13">
        <f t="shared" ref="EX102:EX133" si="48">COUNTIFS(H102:EQ102,"x",H$4:EQ$4,"r")</f>
        <v>0</v>
      </c>
      <c r="EY102" s="21">
        <f t="shared" ref="EY102:EY133" si="49">SUMIF(H102:EQ102,"x",$H$3:$EQ$3)</f>
        <v>0</v>
      </c>
      <c r="FA102" s="44" t="str">
        <f t="shared" ref="FA102:FA133" si="50">IF(ISBLANK(C102),IF(AND((ES102+ET102)&gt;=($FH$2+$FI$2),OR(EU102&gt;=$FJ$2,H102="x")),"Yes!",""),"x")</f>
        <v/>
      </c>
      <c r="FB102" s="51" t="str">
        <f t="shared" si="40"/>
        <v/>
      </c>
      <c r="FC102" s="51" t="str">
        <f t="shared" ref="FC102:FC133" si="51">IF(ISBLANK(E102),IF(FB102="x",IF(AND((ES102+(ET102-$FI$4)&gt;=$FH$4),(ET102&gt;=$FI$4),OR(EU102&gt;=$FJ$4,H102="x"),OR(EV102,EW102)),"Yes!",""),IF(AND(FB102="Yes!",FA102="x"),IF(AND((ES102+(ET102-($FI$4+$FI$3))&gt;=$FH$3+$FH$4),(ET102&gt;=$FI$4),OR(EU102&gt;=($FJ$3+$FJ$4),H102="x"),OR(EV102,EW102)),"Yes!",""),IF(AND(FB102="Yes!",FA102="Yes!"),IF(AND((ES102+(ET102-($FI$4+$FI$3+$FI$2))&gt;=$FH$2+$FH$3+$FH$4),(ET102&gt;=$FI$2+$FI$3+$FI$4),OR(EU102&gt;=($FJ$2+$FJ$3+$FJ$4),H102="x"),OR(EV102,EW102)),"Yes!",""),""))),"x")</f>
        <v/>
      </c>
      <c r="FD102" s="51" t="str">
        <f t="shared" si="41"/>
        <v/>
      </c>
      <c r="FE102" s="52" t="str">
        <f t="shared" ref="FE102:FE133" si="52">IF(ISBLANK(G102),IF(FD102="x",IF(AND((ES102+(ET102-$FI$6)&gt;=$FH$6),(ET102&gt;=$FI$6),OR(EU102&gt;=$FJ$6,H102="x"),EX102),"Yes!",""),IF(AND(FD102="Yes!",FC102="x"),IF(AND((ES102+(ET102-($FH$6+$FH$5))&gt;=$FH$6+$FH$5),(ET102&gt;=$FI$6+$FI$5),OR(EU102&gt;=($FJ$6+$FJ$5),H102="x"),EW102,EX102),"Yes!",""),IF(AND(FD102="Yes!",FC102="Yes!"),IF(AND((ES102+(ET102-($FH$6+$FH$5+$FH$4))&gt;=$FH$6+$FH$5+$FH$4),(ET102&gt;=$FI$6+$FI$5+$FI$4),OR(EU102&gt;=($FJ$6+$FJ$5+$FJ$4),H102="x"),EW102,EX102),"Yes!",""),""))),"x")</f>
        <v/>
      </c>
    </row>
    <row r="103" spans="1:161" ht="15.5">
      <c r="A103" s="9"/>
      <c r="B103" s="31"/>
      <c r="C103" s="89"/>
      <c r="D103" s="89"/>
      <c r="E103" s="89"/>
      <c r="F103" s="89"/>
      <c r="G103" s="90"/>
      <c r="H103" s="108"/>
      <c r="I103" s="227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109"/>
      <c r="AQ103" s="109"/>
      <c r="AR103" s="227"/>
      <c r="AS103" s="109"/>
      <c r="AT103" s="227"/>
      <c r="AU103" s="227"/>
      <c r="AV103" s="109"/>
      <c r="AW103" s="109"/>
      <c r="AX103" s="112"/>
      <c r="AY103" s="112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10"/>
      <c r="BM103" s="112"/>
      <c r="BN103" s="112"/>
      <c r="BO103" s="112"/>
      <c r="BP103" s="112"/>
      <c r="BQ103" s="109"/>
      <c r="BR103" s="109"/>
      <c r="BS103" s="113"/>
      <c r="BT103" s="113"/>
      <c r="BU103" s="109"/>
      <c r="BV103" s="112"/>
      <c r="BW103" s="112"/>
      <c r="BX103" s="109"/>
      <c r="BY103" s="112"/>
      <c r="BZ103" s="112"/>
      <c r="CA103" s="109"/>
      <c r="CB103" s="134"/>
      <c r="CC103" s="134"/>
      <c r="CD103" s="109"/>
      <c r="CE103" s="109"/>
      <c r="CF103" s="134"/>
      <c r="CG103" s="109"/>
      <c r="CH103" s="109"/>
      <c r="CI103" s="109"/>
      <c r="CJ103" s="109"/>
      <c r="CK103" s="109"/>
      <c r="CL103" s="109"/>
      <c r="CM103" s="112"/>
      <c r="CN103" s="109"/>
      <c r="CO103" s="112"/>
      <c r="CP103" s="109"/>
      <c r="CQ103" s="112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12"/>
      <c r="DE103" s="109"/>
      <c r="DF103" s="112"/>
      <c r="DG103" s="109"/>
      <c r="DH103" s="109"/>
      <c r="DI103" s="109"/>
      <c r="DJ103" s="109"/>
      <c r="DK103" s="109"/>
      <c r="DL103" s="109"/>
      <c r="DM103" s="109"/>
      <c r="DN103" s="112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47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12"/>
      <c r="EN103" s="109"/>
      <c r="EO103" s="109"/>
      <c r="EP103" s="109"/>
      <c r="EQ103" s="109"/>
      <c r="ER103" s="77">
        <f t="shared" si="42"/>
        <v>0</v>
      </c>
      <c r="ES103" s="13">
        <f t="shared" si="43"/>
        <v>0</v>
      </c>
      <c r="ET103" s="13">
        <f t="shared" si="44"/>
        <v>0</v>
      </c>
      <c r="EU103" s="13">
        <f t="shared" si="45"/>
        <v>0</v>
      </c>
      <c r="EV103" s="13">
        <f t="shared" si="46"/>
        <v>0</v>
      </c>
      <c r="EW103" s="13">
        <f t="shared" si="47"/>
        <v>0</v>
      </c>
      <c r="EX103" s="13">
        <f t="shared" si="48"/>
        <v>0</v>
      </c>
      <c r="EY103" s="21">
        <f t="shared" si="49"/>
        <v>0</v>
      </c>
      <c r="FA103" s="44" t="str">
        <f t="shared" si="50"/>
        <v/>
      </c>
      <c r="FB103" s="51" t="str">
        <f t="shared" si="40"/>
        <v/>
      </c>
      <c r="FC103" s="51" t="str">
        <f t="shared" si="51"/>
        <v/>
      </c>
      <c r="FD103" s="51" t="str">
        <f t="shared" si="41"/>
        <v/>
      </c>
      <c r="FE103" s="52" t="str">
        <f t="shared" si="52"/>
        <v/>
      </c>
    </row>
    <row r="104" spans="1:161" ht="14.5">
      <c r="A104" s="5"/>
      <c r="B104" s="30"/>
      <c r="C104" s="85"/>
      <c r="D104" s="85"/>
      <c r="E104" s="85"/>
      <c r="F104" s="85"/>
      <c r="G104" s="86"/>
      <c r="H104" s="108"/>
      <c r="I104" s="227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109"/>
      <c r="AQ104" s="109"/>
      <c r="AR104" s="227"/>
      <c r="AS104" s="109"/>
      <c r="AT104" s="227"/>
      <c r="AU104" s="227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77">
        <f t="shared" si="42"/>
        <v>0</v>
      </c>
      <c r="ES104" s="13">
        <f t="shared" si="43"/>
        <v>0</v>
      </c>
      <c r="ET104" s="13">
        <f t="shared" si="44"/>
        <v>0</v>
      </c>
      <c r="EU104" s="13">
        <f t="shared" si="45"/>
        <v>0</v>
      </c>
      <c r="EV104" s="13">
        <f t="shared" si="46"/>
        <v>0</v>
      </c>
      <c r="EW104" s="13">
        <f t="shared" si="47"/>
        <v>0</v>
      </c>
      <c r="EX104" s="13">
        <f t="shared" si="48"/>
        <v>0</v>
      </c>
      <c r="EY104" s="21">
        <f t="shared" si="49"/>
        <v>0</v>
      </c>
      <c r="FA104" s="44" t="str">
        <f t="shared" si="50"/>
        <v/>
      </c>
      <c r="FB104" s="51" t="str">
        <f t="shared" si="40"/>
        <v/>
      </c>
      <c r="FC104" s="51" t="str">
        <f t="shared" si="51"/>
        <v/>
      </c>
      <c r="FD104" s="51" t="str">
        <f t="shared" si="41"/>
        <v/>
      </c>
      <c r="FE104" s="52" t="str">
        <f t="shared" si="52"/>
        <v/>
      </c>
    </row>
    <row r="105" spans="1:161" ht="14.5">
      <c r="A105" s="5"/>
      <c r="B105" s="30"/>
      <c r="C105" s="85"/>
      <c r="D105" s="85"/>
      <c r="E105" s="85"/>
      <c r="F105" s="85"/>
      <c r="G105" s="86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109"/>
      <c r="AQ105" s="109"/>
      <c r="AR105" s="227"/>
      <c r="AS105" s="109"/>
      <c r="AT105" s="227"/>
      <c r="AU105" s="227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77">
        <f t="shared" si="42"/>
        <v>0</v>
      </c>
      <c r="ES105" s="13">
        <f t="shared" si="43"/>
        <v>0</v>
      </c>
      <c r="ET105" s="13">
        <f t="shared" si="44"/>
        <v>0</v>
      </c>
      <c r="EU105" s="13">
        <f t="shared" si="45"/>
        <v>0</v>
      </c>
      <c r="EV105" s="13">
        <f t="shared" si="46"/>
        <v>0</v>
      </c>
      <c r="EW105" s="13">
        <f t="shared" si="47"/>
        <v>0</v>
      </c>
      <c r="EX105" s="13">
        <f t="shared" si="48"/>
        <v>0</v>
      </c>
      <c r="EY105" s="21">
        <f t="shared" si="49"/>
        <v>0</v>
      </c>
      <c r="FA105" s="44" t="str">
        <f t="shared" si="50"/>
        <v/>
      </c>
      <c r="FB105" s="51" t="str">
        <f t="shared" si="40"/>
        <v/>
      </c>
      <c r="FC105" s="51" t="str">
        <f t="shared" si="51"/>
        <v/>
      </c>
      <c r="FD105" s="51" t="str">
        <f t="shared" si="41"/>
        <v/>
      </c>
      <c r="FE105" s="52" t="str">
        <f t="shared" si="52"/>
        <v/>
      </c>
    </row>
    <row r="106" spans="1:161" ht="14.5">
      <c r="A106" s="5"/>
      <c r="B106" s="30"/>
      <c r="C106" s="85"/>
      <c r="D106" s="85"/>
      <c r="E106" s="85"/>
      <c r="F106" s="85"/>
      <c r="G106" s="86"/>
      <c r="H106" s="108"/>
      <c r="I106" s="227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109"/>
      <c r="AQ106" s="109"/>
      <c r="AR106" s="227"/>
      <c r="AS106" s="109"/>
      <c r="AT106" s="227"/>
      <c r="AU106" s="227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77">
        <f t="shared" si="42"/>
        <v>0</v>
      </c>
      <c r="ES106" s="13">
        <f t="shared" si="43"/>
        <v>0</v>
      </c>
      <c r="ET106" s="13">
        <f t="shared" si="44"/>
        <v>0</v>
      </c>
      <c r="EU106" s="13">
        <f t="shared" si="45"/>
        <v>0</v>
      </c>
      <c r="EV106" s="13">
        <f t="shared" si="46"/>
        <v>0</v>
      </c>
      <c r="EW106" s="13">
        <f t="shared" si="47"/>
        <v>0</v>
      </c>
      <c r="EX106" s="13">
        <f t="shared" si="48"/>
        <v>0</v>
      </c>
      <c r="EY106" s="21">
        <f t="shared" si="49"/>
        <v>0</v>
      </c>
      <c r="FA106" s="44" t="str">
        <f t="shared" si="50"/>
        <v/>
      </c>
      <c r="FB106" s="51" t="str">
        <f t="shared" si="40"/>
        <v/>
      </c>
      <c r="FC106" s="51" t="str">
        <f t="shared" si="51"/>
        <v/>
      </c>
      <c r="FD106" s="51" t="str">
        <f t="shared" si="41"/>
        <v/>
      </c>
      <c r="FE106" s="52" t="str">
        <f t="shared" si="52"/>
        <v/>
      </c>
    </row>
    <row r="107" spans="1:161" ht="14.5">
      <c r="A107" s="5"/>
      <c r="B107" s="30"/>
      <c r="C107" s="85"/>
      <c r="D107" s="85"/>
      <c r="E107" s="85"/>
      <c r="F107" s="85"/>
      <c r="G107" s="86"/>
      <c r="H107" s="108"/>
      <c r="I107" s="227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109"/>
      <c r="AQ107" s="109"/>
      <c r="AR107" s="227"/>
      <c r="AS107" s="109"/>
      <c r="AT107" s="227"/>
      <c r="AU107" s="227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77">
        <f t="shared" si="42"/>
        <v>0</v>
      </c>
      <c r="ES107" s="13">
        <f t="shared" si="43"/>
        <v>0</v>
      </c>
      <c r="ET107" s="13">
        <f t="shared" si="44"/>
        <v>0</v>
      </c>
      <c r="EU107" s="13">
        <f t="shared" si="45"/>
        <v>0</v>
      </c>
      <c r="EV107" s="13">
        <f t="shared" si="46"/>
        <v>0</v>
      </c>
      <c r="EW107" s="13">
        <f t="shared" si="47"/>
        <v>0</v>
      </c>
      <c r="EX107" s="13">
        <f t="shared" si="48"/>
        <v>0</v>
      </c>
      <c r="EY107" s="21">
        <f t="shared" si="49"/>
        <v>0</v>
      </c>
      <c r="FA107" s="44" t="str">
        <f t="shared" si="50"/>
        <v/>
      </c>
      <c r="FB107" s="51" t="str">
        <f t="shared" si="40"/>
        <v/>
      </c>
      <c r="FC107" s="51" t="str">
        <f t="shared" si="51"/>
        <v/>
      </c>
      <c r="FD107" s="51" t="str">
        <f t="shared" si="41"/>
        <v/>
      </c>
      <c r="FE107" s="52" t="str">
        <f t="shared" si="52"/>
        <v/>
      </c>
    </row>
    <row r="108" spans="1:161" ht="14.5">
      <c r="A108" s="5"/>
      <c r="B108" s="30"/>
      <c r="C108" s="85"/>
      <c r="D108" s="85"/>
      <c r="E108" s="85"/>
      <c r="F108" s="85"/>
      <c r="G108" s="86"/>
      <c r="H108" s="108"/>
      <c r="I108" s="227"/>
      <c r="J108" s="108"/>
      <c r="K108" s="108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109"/>
      <c r="AQ108" s="109"/>
      <c r="AR108" s="227"/>
      <c r="AS108" s="109"/>
      <c r="AT108" s="227"/>
      <c r="AU108" s="227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77">
        <f t="shared" si="42"/>
        <v>0</v>
      </c>
      <c r="ES108" s="13">
        <f t="shared" si="43"/>
        <v>0</v>
      </c>
      <c r="ET108" s="13">
        <f t="shared" si="44"/>
        <v>0</v>
      </c>
      <c r="EU108" s="13">
        <f t="shared" si="45"/>
        <v>0</v>
      </c>
      <c r="EV108" s="13">
        <f t="shared" si="46"/>
        <v>0</v>
      </c>
      <c r="EW108" s="13">
        <f t="shared" si="47"/>
        <v>0</v>
      </c>
      <c r="EX108" s="13">
        <f t="shared" si="48"/>
        <v>0</v>
      </c>
      <c r="EY108" s="21">
        <f t="shared" si="49"/>
        <v>0</v>
      </c>
      <c r="FA108" s="44" t="str">
        <f t="shared" si="50"/>
        <v/>
      </c>
      <c r="FB108" s="51" t="str">
        <f t="shared" si="40"/>
        <v/>
      </c>
      <c r="FC108" s="51" t="str">
        <f t="shared" si="51"/>
        <v/>
      </c>
      <c r="FD108" s="51" t="str">
        <f t="shared" si="41"/>
        <v/>
      </c>
      <c r="FE108" s="52" t="str">
        <f t="shared" si="52"/>
        <v/>
      </c>
    </row>
    <row r="109" spans="1:161" ht="14.5">
      <c r="A109" s="5"/>
      <c r="B109" s="30"/>
      <c r="C109" s="85"/>
      <c r="D109" s="85"/>
      <c r="E109" s="85"/>
      <c r="F109" s="85"/>
      <c r="G109" s="86"/>
      <c r="H109" s="108"/>
      <c r="I109" s="227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109"/>
      <c r="AQ109" s="109"/>
      <c r="AR109" s="227"/>
      <c r="AS109" s="109"/>
      <c r="AT109" s="227"/>
      <c r="AU109" s="227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77">
        <f t="shared" si="42"/>
        <v>0</v>
      </c>
      <c r="ES109" s="13">
        <f t="shared" si="43"/>
        <v>0</v>
      </c>
      <c r="ET109" s="13">
        <f t="shared" si="44"/>
        <v>0</v>
      </c>
      <c r="EU109" s="13">
        <f t="shared" si="45"/>
        <v>0</v>
      </c>
      <c r="EV109" s="13">
        <f t="shared" si="46"/>
        <v>0</v>
      </c>
      <c r="EW109" s="13">
        <f t="shared" si="47"/>
        <v>0</v>
      </c>
      <c r="EX109" s="13">
        <f t="shared" si="48"/>
        <v>0</v>
      </c>
      <c r="EY109" s="21">
        <f t="shared" si="49"/>
        <v>0</v>
      </c>
      <c r="FA109" s="44" t="str">
        <f t="shared" si="50"/>
        <v/>
      </c>
      <c r="FB109" s="51" t="str">
        <f t="shared" si="40"/>
        <v/>
      </c>
      <c r="FC109" s="51" t="str">
        <f t="shared" si="51"/>
        <v/>
      </c>
      <c r="FD109" s="51" t="str">
        <f t="shared" si="41"/>
        <v/>
      </c>
      <c r="FE109" s="52" t="str">
        <f t="shared" si="52"/>
        <v/>
      </c>
    </row>
    <row r="110" spans="1:161" ht="14.5">
      <c r="A110" s="5"/>
      <c r="B110" s="30"/>
      <c r="C110" s="85"/>
      <c r="D110" s="85"/>
      <c r="E110" s="85"/>
      <c r="F110" s="85"/>
      <c r="G110" s="86"/>
      <c r="H110" s="108"/>
      <c r="I110" s="227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109"/>
      <c r="AQ110" s="109"/>
      <c r="AR110" s="227"/>
      <c r="AS110" s="109"/>
      <c r="AT110" s="227"/>
      <c r="AU110" s="227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77">
        <f t="shared" si="42"/>
        <v>0</v>
      </c>
      <c r="ES110" s="13">
        <f t="shared" si="43"/>
        <v>0</v>
      </c>
      <c r="ET110" s="13">
        <f t="shared" si="44"/>
        <v>0</v>
      </c>
      <c r="EU110" s="13">
        <f t="shared" si="45"/>
        <v>0</v>
      </c>
      <c r="EV110" s="13">
        <f t="shared" si="46"/>
        <v>0</v>
      </c>
      <c r="EW110" s="13">
        <f t="shared" si="47"/>
        <v>0</v>
      </c>
      <c r="EX110" s="13">
        <f t="shared" si="48"/>
        <v>0</v>
      </c>
      <c r="EY110" s="21">
        <f t="shared" si="49"/>
        <v>0</v>
      </c>
      <c r="FA110" s="44" t="str">
        <f t="shared" si="50"/>
        <v/>
      </c>
      <c r="FB110" s="51" t="str">
        <f t="shared" si="40"/>
        <v/>
      </c>
      <c r="FC110" s="51" t="str">
        <f t="shared" si="51"/>
        <v/>
      </c>
      <c r="FD110" s="51" t="str">
        <f t="shared" si="41"/>
        <v/>
      </c>
      <c r="FE110" s="52" t="str">
        <f t="shared" si="52"/>
        <v/>
      </c>
    </row>
    <row r="111" spans="1:161" ht="14.5">
      <c r="A111" s="11"/>
      <c r="B111" s="32"/>
      <c r="C111" s="95"/>
      <c r="D111" s="95"/>
      <c r="E111" s="95"/>
      <c r="F111" s="95"/>
      <c r="G111" s="9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109"/>
      <c r="AQ111" s="109"/>
      <c r="AR111" s="227"/>
      <c r="AS111" s="109"/>
      <c r="AT111" s="227"/>
      <c r="AU111" s="227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77">
        <f t="shared" si="42"/>
        <v>0</v>
      </c>
      <c r="ES111" s="13">
        <f t="shared" si="43"/>
        <v>0</v>
      </c>
      <c r="ET111" s="13">
        <f t="shared" si="44"/>
        <v>0</v>
      </c>
      <c r="EU111" s="13">
        <f t="shared" si="45"/>
        <v>0</v>
      </c>
      <c r="EV111" s="13">
        <f t="shared" si="46"/>
        <v>0</v>
      </c>
      <c r="EW111" s="13">
        <f t="shared" si="47"/>
        <v>0</v>
      </c>
      <c r="EX111" s="13">
        <f t="shared" si="48"/>
        <v>0</v>
      </c>
      <c r="EY111" s="21">
        <f t="shared" si="49"/>
        <v>0</v>
      </c>
      <c r="FA111" s="44" t="str">
        <f t="shared" si="50"/>
        <v/>
      </c>
      <c r="FB111" s="51" t="str">
        <f t="shared" si="40"/>
        <v/>
      </c>
      <c r="FC111" s="51" t="str">
        <f t="shared" si="51"/>
        <v/>
      </c>
      <c r="FD111" s="51" t="str">
        <f t="shared" si="41"/>
        <v/>
      </c>
      <c r="FE111" s="52" t="str">
        <f t="shared" si="52"/>
        <v/>
      </c>
    </row>
    <row r="112" spans="1:161" ht="14.5">
      <c r="A112" s="11"/>
      <c r="B112" s="32"/>
      <c r="C112" s="95"/>
      <c r="D112" s="95"/>
      <c r="E112" s="95"/>
      <c r="F112" s="95"/>
      <c r="G112" s="9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109"/>
      <c r="AQ112" s="109"/>
      <c r="AR112" s="227"/>
      <c r="AS112" s="109"/>
      <c r="AT112" s="227"/>
      <c r="AU112" s="227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77">
        <f t="shared" si="42"/>
        <v>0</v>
      </c>
      <c r="ES112" s="13">
        <f t="shared" si="43"/>
        <v>0</v>
      </c>
      <c r="ET112" s="13">
        <f t="shared" si="44"/>
        <v>0</v>
      </c>
      <c r="EU112" s="13">
        <f t="shared" si="45"/>
        <v>0</v>
      </c>
      <c r="EV112" s="13">
        <f t="shared" si="46"/>
        <v>0</v>
      </c>
      <c r="EW112" s="13">
        <f t="shared" si="47"/>
        <v>0</v>
      </c>
      <c r="EX112" s="13">
        <f t="shared" si="48"/>
        <v>0</v>
      </c>
      <c r="EY112" s="21">
        <f t="shared" si="49"/>
        <v>0</v>
      </c>
      <c r="FA112" s="44" t="str">
        <f t="shared" si="50"/>
        <v/>
      </c>
      <c r="FB112" s="51" t="str">
        <f t="shared" si="40"/>
        <v/>
      </c>
      <c r="FC112" s="51" t="str">
        <f t="shared" si="51"/>
        <v/>
      </c>
      <c r="FD112" s="51" t="str">
        <f t="shared" si="41"/>
        <v/>
      </c>
      <c r="FE112" s="52" t="str">
        <f t="shared" si="52"/>
        <v/>
      </c>
    </row>
    <row r="113" spans="1:161" ht="14.5">
      <c r="A113" s="11"/>
      <c r="B113" s="32"/>
      <c r="C113" s="95"/>
      <c r="D113" s="95"/>
      <c r="E113" s="95"/>
      <c r="F113" s="95"/>
      <c r="G113" s="96"/>
      <c r="H113" s="108"/>
      <c r="I113" s="227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109"/>
      <c r="AQ113" s="109"/>
      <c r="AR113" s="227"/>
      <c r="AS113" s="109"/>
      <c r="AT113" s="227"/>
      <c r="AU113" s="227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77">
        <f t="shared" si="42"/>
        <v>0</v>
      </c>
      <c r="ES113" s="13">
        <f t="shared" si="43"/>
        <v>0</v>
      </c>
      <c r="ET113" s="13">
        <f t="shared" si="44"/>
        <v>0</v>
      </c>
      <c r="EU113" s="13">
        <f t="shared" si="45"/>
        <v>0</v>
      </c>
      <c r="EV113" s="13">
        <f t="shared" si="46"/>
        <v>0</v>
      </c>
      <c r="EW113" s="13">
        <f t="shared" si="47"/>
        <v>0</v>
      </c>
      <c r="EX113" s="13">
        <f t="shared" si="48"/>
        <v>0</v>
      </c>
      <c r="EY113" s="21">
        <f t="shared" si="49"/>
        <v>0</v>
      </c>
      <c r="FA113" s="44" t="str">
        <f t="shared" si="50"/>
        <v/>
      </c>
      <c r="FB113" s="51" t="str">
        <f t="shared" si="40"/>
        <v/>
      </c>
      <c r="FC113" s="51" t="str">
        <f t="shared" si="51"/>
        <v/>
      </c>
      <c r="FD113" s="51" t="str">
        <f t="shared" si="41"/>
        <v/>
      </c>
      <c r="FE113" s="52" t="str">
        <f t="shared" si="52"/>
        <v/>
      </c>
    </row>
    <row r="114" spans="1:161" ht="14.5">
      <c r="A114" s="9"/>
      <c r="B114" s="31"/>
      <c r="C114" s="89"/>
      <c r="D114" s="89"/>
      <c r="E114" s="89"/>
      <c r="F114" s="89"/>
      <c r="G114" s="90"/>
      <c r="H114" s="108"/>
      <c r="I114" s="227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109"/>
      <c r="AQ114" s="109"/>
      <c r="AR114" s="227"/>
      <c r="AS114" s="109"/>
      <c r="AT114" s="227"/>
      <c r="AU114" s="227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77">
        <f t="shared" si="42"/>
        <v>0</v>
      </c>
      <c r="ES114" s="13">
        <f t="shared" si="43"/>
        <v>0</v>
      </c>
      <c r="ET114" s="13">
        <f t="shared" si="44"/>
        <v>0</v>
      </c>
      <c r="EU114" s="13">
        <f t="shared" si="45"/>
        <v>0</v>
      </c>
      <c r="EV114" s="13">
        <f t="shared" si="46"/>
        <v>0</v>
      </c>
      <c r="EW114" s="13">
        <f t="shared" si="47"/>
        <v>0</v>
      </c>
      <c r="EX114" s="13">
        <f t="shared" si="48"/>
        <v>0</v>
      </c>
      <c r="EY114" s="21">
        <f t="shared" si="49"/>
        <v>0</v>
      </c>
      <c r="FA114" s="44" t="str">
        <f t="shared" si="50"/>
        <v/>
      </c>
      <c r="FB114" s="51" t="str">
        <f t="shared" si="40"/>
        <v/>
      </c>
      <c r="FC114" s="51" t="str">
        <f t="shared" si="51"/>
        <v/>
      </c>
      <c r="FD114" s="51" t="str">
        <f t="shared" si="41"/>
        <v/>
      </c>
      <c r="FE114" s="52" t="str">
        <f t="shared" si="52"/>
        <v/>
      </c>
    </row>
    <row r="115" spans="1:161" ht="14.5">
      <c r="A115" s="9"/>
      <c r="B115" s="31"/>
      <c r="C115" s="89"/>
      <c r="D115" s="89"/>
      <c r="E115" s="89"/>
      <c r="F115" s="89"/>
      <c r="G115" s="90"/>
      <c r="H115" s="108"/>
      <c r="I115" s="227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109"/>
      <c r="AQ115" s="109"/>
      <c r="AR115" s="227"/>
      <c r="AS115" s="109"/>
      <c r="AT115" s="227"/>
      <c r="AU115" s="227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77">
        <f t="shared" si="42"/>
        <v>0</v>
      </c>
      <c r="ES115" s="13">
        <f t="shared" si="43"/>
        <v>0</v>
      </c>
      <c r="ET115" s="13">
        <f t="shared" si="44"/>
        <v>0</v>
      </c>
      <c r="EU115" s="13">
        <f t="shared" si="45"/>
        <v>0</v>
      </c>
      <c r="EV115" s="13">
        <f t="shared" si="46"/>
        <v>0</v>
      </c>
      <c r="EW115" s="13">
        <f t="shared" si="47"/>
        <v>0</v>
      </c>
      <c r="EX115" s="13">
        <f t="shared" si="48"/>
        <v>0</v>
      </c>
      <c r="EY115" s="21">
        <f t="shared" si="49"/>
        <v>0</v>
      </c>
      <c r="FA115" s="44" t="str">
        <f t="shared" si="50"/>
        <v/>
      </c>
      <c r="FB115" s="51" t="str">
        <f t="shared" si="40"/>
        <v/>
      </c>
      <c r="FC115" s="51" t="str">
        <f t="shared" si="51"/>
        <v/>
      </c>
      <c r="FD115" s="51" t="str">
        <f t="shared" si="41"/>
        <v/>
      </c>
      <c r="FE115" s="52" t="str">
        <f t="shared" si="52"/>
        <v/>
      </c>
    </row>
    <row r="116" spans="1:161" ht="14.5">
      <c r="A116" s="9"/>
      <c r="B116" s="31"/>
      <c r="C116" s="89"/>
      <c r="D116" s="89"/>
      <c r="E116" s="89"/>
      <c r="F116" s="89"/>
      <c r="G116" s="90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109"/>
      <c r="AQ116" s="109"/>
      <c r="AR116" s="227"/>
      <c r="AS116" s="109"/>
      <c r="AT116" s="227"/>
      <c r="AU116" s="227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77">
        <f t="shared" si="42"/>
        <v>0</v>
      </c>
      <c r="ES116" s="13">
        <f t="shared" si="43"/>
        <v>0</v>
      </c>
      <c r="ET116" s="13">
        <f t="shared" si="44"/>
        <v>0</v>
      </c>
      <c r="EU116" s="13">
        <f t="shared" si="45"/>
        <v>0</v>
      </c>
      <c r="EV116" s="13">
        <f t="shared" si="46"/>
        <v>0</v>
      </c>
      <c r="EW116" s="13">
        <f t="shared" si="47"/>
        <v>0</v>
      </c>
      <c r="EX116" s="13">
        <f t="shared" si="48"/>
        <v>0</v>
      </c>
      <c r="EY116" s="21">
        <f t="shared" si="49"/>
        <v>0</v>
      </c>
      <c r="FA116" s="44" t="str">
        <f t="shared" si="50"/>
        <v/>
      </c>
      <c r="FB116" s="51" t="str">
        <f t="shared" si="40"/>
        <v/>
      </c>
      <c r="FC116" s="51" t="str">
        <f t="shared" si="51"/>
        <v/>
      </c>
      <c r="FD116" s="51" t="str">
        <f t="shared" si="41"/>
        <v/>
      </c>
      <c r="FE116" s="52" t="str">
        <f t="shared" si="52"/>
        <v/>
      </c>
    </row>
    <row r="117" spans="1:161" ht="14.5">
      <c r="A117" s="10"/>
      <c r="B117" s="33"/>
      <c r="C117" s="97"/>
      <c r="D117" s="97"/>
      <c r="E117" s="97"/>
      <c r="F117" s="97"/>
      <c r="G117" s="98"/>
      <c r="H117" s="108"/>
      <c r="I117" s="227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109"/>
      <c r="AQ117" s="109"/>
      <c r="AR117" s="227"/>
      <c r="AS117" s="109"/>
      <c r="AT117" s="227"/>
      <c r="AU117" s="227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77">
        <f t="shared" si="42"/>
        <v>0</v>
      </c>
      <c r="ES117" s="13">
        <f t="shared" si="43"/>
        <v>0</v>
      </c>
      <c r="ET117" s="13">
        <f t="shared" si="44"/>
        <v>0</v>
      </c>
      <c r="EU117" s="13">
        <f t="shared" si="45"/>
        <v>0</v>
      </c>
      <c r="EV117" s="13">
        <f t="shared" si="46"/>
        <v>0</v>
      </c>
      <c r="EW117" s="13">
        <f t="shared" si="47"/>
        <v>0</v>
      </c>
      <c r="EX117" s="13">
        <f t="shared" si="48"/>
        <v>0</v>
      </c>
      <c r="EY117" s="21">
        <f t="shared" si="49"/>
        <v>0</v>
      </c>
      <c r="FA117" s="44" t="str">
        <f t="shared" si="50"/>
        <v/>
      </c>
      <c r="FB117" s="51" t="str">
        <f t="shared" si="40"/>
        <v/>
      </c>
      <c r="FC117" s="51" t="str">
        <f t="shared" si="51"/>
        <v/>
      </c>
      <c r="FD117" s="51" t="str">
        <f t="shared" si="41"/>
        <v/>
      </c>
      <c r="FE117" s="52" t="str">
        <f t="shared" si="52"/>
        <v/>
      </c>
    </row>
    <row r="118" spans="1:161" ht="14.5">
      <c r="A118" s="5"/>
      <c r="B118" s="30"/>
      <c r="C118" s="85"/>
      <c r="D118" s="85"/>
      <c r="E118" s="85"/>
      <c r="F118" s="85"/>
      <c r="G118" s="86"/>
      <c r="H118" s="108"/>
      <c r="I118" s="227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109"/>
      <c r="AQ118" s="109"/>
      <c r="AR118" s="227"/>
      <c r="AS118" s="109"/>
      <c r="AT118" s="227"/>
      <c r="AU118" s="227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77">
        <f t="shared" si="42"/>
        <v>0</v>
      </c>
      <c r="ES118" s="13">
        <f t="shared" si="43"/>
        <v>0</v>
      </c>
      <c r="ET118" s="13">
        <f t="shared" si="44"/>
        <v>0</v>
      </c>
      <c r="EU118" s="13">
        <f t="shared" si="45"/>
        <v>0</v>
      </c>
      <c r="EV118" s="13">
        <f t="shared" si="46"/>
        <v>0</v>
      </c>
      <c r="EW118" s="13">
        <f t="shared" si="47"/>
        <v>0</v>
      </c>
      <c r="EX118" s="13">
        <f t="shared" si="48"/>
        <v>0</v>
      </c>
      <c r="EY118" s="21">
        <f t="shared" si="49"/>
        <v>0</v>
      </c>
      <c r="FA118" s="44" t="str">
        <f t="shared" si="50"/>
        <v/>
      </c>
      <c r="FB118" s="51" t="str">
        <f t="shared" si="40"/>
        <v/>
      </c>
      <c r="FC118" s="51" t="str">
        <f t="shared" si="51"/>
        <v/>
      </c>
      <c r="FD118" s="51" t="str">
        <f t="shared" si="41"/>
        <v/>
      </c>
      <c r="FE118" s="52" t="str">
        <f t="shared" si="52"/>
        <v/>
      </c>
    </row>
    <row r="119" spans="1:161" ht="14.5">
      <c r="A119" s="5"/>
      <c r="B119" s="30"/>
      <c r="C119" s="85"/>
      <c r="D119" s="85"/>
      <c r="E119" s="85"/>
      <c r="F119" s="85"/>
      <c r="G119" s="86"/>
      <c r="H119" s="108"/>
      <c r="I119" s="227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109"/>
      <c r="AQ119" s="109"/>
      <c r="AR119" s="227"/>
      <c r="AS119" s="109"/>
      <c r="AT119" s="227"/>
      <c r="AU119" s="227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77">
        <f t="shared" si="42"/>
        <v>0</v>
      </c>
      <c r="ES119" s="13">
        <f t="shared" si="43"/>
        <v>0</v>
      </c>
      <c r="ET119" s="13">
        <f t="shared" si="44"/>
        <v>0</v>
      </c>
      <c r="EU119" s="13">
        <f t="shared" si="45"/>
        <v>0</v>
      </c>
      <c r="EV119" s="13">
        <f t="shared" si="46"/>
        <v>0</v>
      </c>
      <c r="EW119" s="13">
        <f t="shared" si="47"/>
        <v>0</v>
      </c>
      <c r="EX119" s="13">
        <f t="shared" si="48"/>
        <v>0</v>
      </c>
      <c r="EY119" s="21">
        <f t="shared" si="49"/>
        <v>0</v>
      </c>
      <c r="FA119" s="44" t="str">
        <f t="shared" si="50"/>
        <v/>
      </c>
      <c r="FB119" s="51" t="str">
        <f t="shared" si="40"/>
        <v/>
      </c>
      <c r="FC119" s="51" t="str">
        <f t="shared" si="51"/>
        <v/>
      </c>
      <c r="FD119" s="51" t="str">
        <f t="shared" si="41"/>
        <v/>
      </c>
      <c r="FE119" s="52" t="str">
        <f t="shared" si="52"/>
        <v/>
      </c>
    </row>
    <row r="120" spans="1:161" ht="14.5">
      <c r="A120" s="5"/>
      <c r="B120" s="30"/>
      <c r="C120" s="85"/>
      <c r="D120" s="85"/>
      <c r="E120" s="85"/>
      <c r="F120" s="85"/>
      <c r="G120" s="86"/>
      <c r="H120" s="108"/>
      <c r="I120" s="227"/>
      <c r="J120" s="108"/>
      <c r="K120" s="108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109"/>
      <c r="AQ120" s="109"/>
      <c r="AR120" s="227"/>
      <c r="AS120" s="109"/>
      <c r="AT120" s="227"/>
      <c r="AU120" s="227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77">
        <f t="shared" si="42"/>
        <v>0</v>
      </c>
      <c r="ES120" s="13">
        <f t="shared" si="43"/>
        <v>0</v>
      </c>
      <c r="ET120" s="13">
        <f t="shared" si="44"/>
        <v>0</v>
      </c>
      <c r="EU120" s="13">
        <f t="shared" si="45"/>
        <v>0</v>
      </c>
      <c r="EV120" s="13">
        <f t="shared" si="46"/>
        <v>0</v>
      </c>
      <c r="EW120" s="13">
        <f t="shared" si="47"/>
        <v>0</v>
      </c>
      <c r="EX120" s="13">
        <f t="shared" si="48"/>
        <v>0</v>
      </c>
      <c r="EY120" s="21">
        <f t="shared" si="49"/>
        <v>0</v>
      </c>
      <c r="FA120" s="44" t="str">
        <f t="shared" si="50"/>
        <v/>
      </c>
      <c r="FB120" s="51" t="str">
        <f t="shared" si="40"/>
        <v/>
      </c>
      <c r="FC120" s="51" t="str">
        <f t="shared" si="51"/>
        <v/>
      </c>
      <c r="FD120" s="51" t="str">
        <f t="shared" si="41"/>
        <v/>
      </c>
      <c r="FE120" s="52" t="str">
        <f t="shared" si="52"/>
        <v/>
      </c>
    </row>
    <row r="121" spans="1:161" ht="14.5">
      <c r="A121" s="5"/>
      <c r="B121" s="30"/>
      <c r="C121" s="85"/>
      <c r="D121" s="85"/>
      <c r="E121" s="85"/>
      <c r="F121" s="85"/>
      <c r="G121" s="86"/>
      <c r="H121" s="108"/>
      <c r="I121" s="227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109"/>
      <c r="AQ121" s="109"/>
      <c r="AR121" s="227"/>
      <c r="AS121" s="109"/>
      <c r="AT121" s="227"/>
      <c r="AU121" s="227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77">
        <f t="shared" si="42"/>
        <v>0</v>
      </c>
      <c r="ES121" s="13">
        <f t="shared" si="43"/>
        <v>0</v>
      </c>
      <c r="ET121" s="13">
        <f t="shared" si="44"/>
        <v>0</v>
      </c>
      <c r="EU121" s="13">
        <f t="shared" si="45"/>
        <v>0</v>
      </c>
      <c r="EV121" s="13">
        <f t="shared" si="46"/>
        <v>0</v>
      </c>
      <c r="EW121" s="13">
        <f t="shared" si="47"/>
        <v>0</v>
      </c>
      <c r="EX121" s="13">
        <f t="shared" si="48"/>
        <v>0</v>
      </c>
      <c r="EY121" s="21">
        <f t="shared" si="49"/>
        <v>0</v>
      </c>
      <c r="FA121" s="44" t="str">
        <f t="shared" si="50"/>
        <v/>
      </c>
      <c r="FB121" s="51" t="str">
        <f t="shared" ref="FB121:FB149" si="53">IF(ISBLANK(D121),IF(FA121="x",IF(AND((ES121+ET121)&gt;=($FH$3+$FI$3),OR(EU121&gt;=$FJ$3,H121="x")),"Yes!",""),IF(FA121="Yes!",IF(AND((ES121+ET121)&gt;=($FH$2+$FH$3+$FI$2+$FI$3),OR(EU121&gt;=($FJ$3+$FJ$2),H121="x")),"Yes!",""),"")),"x")</f>
        <v/>
      </c>
      <c r="FC121" s="51" t="str">
        <f t="shared" si="51"/>
        <v/>
      </c>
      <c r="FD121" s="51" t="str">
        <f t="shared" si="41"/>
        <v/>
      </c>
      <c r="FE121" s="52" t="str">
        <f t="shared" si="52"/>
        <v/>
      </c>
    </row>
    <row r="122" spans="1:161" ht="14.5">
      <c r="A122" s="5"/>
      <c r="B122" s="30"/>
      <c r="C122" s="85"/>
      <c r="D122" s="85"/>
      <c r="E122" s="85"/>
      <c r="F122" s="85"/>
      <c r="G122" s="86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109"/>
      <c r="AQ122" s="109"/>
      <c r="AR122" s="227"/>
      <c r="AS122" s="109"/>
      <c r="AT122" s="227"/>
      <c r="AU122" s="227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77">
        <f t="shared" si="42"/>
        <v>0</v>
      </c>
      <c r="ES122" s="13">
        <f t="shared" si="43"/>
        <v>0</v>
      </c>
      <c r="ET122" s="13">
        <f t="shared" si="44"/>
        <v>0</v>
      </c>
      <c r="EU122" s="13">
        <f t="shared" si="45"/>
        <v>0</v>
      </c>
      <c r="EV122" s="13">
        <f t="shared" si="46"/>
        <v>0</v>
      </c>
      <c r="EW122" s="13">
        <f t="shared" si="47"/>
        <v>0</v>
      </c>
      <c r="EX122" s="13">
        <f t="shared" si="48"/>
        <v>0</v>
      </c>
      <c r="EY122" s="21">
        <f t="shared" si="49"/>
        <v>0</v>
      </c>
      <c r="FA122" s="44" t="str">
        <f t="shared" si="50"/>
        <v/>
      </c>
      <c r="FB122" s="51" t="str">
        <f t="shared" si="53"/>
        <v/>
      </c>
      <c r="FC122" s="51" t="str">
        <f t="shared" si="51"/>
        <v/>
      </c>
      <c r="FD122" s="51" t="str">
        <f t="shared" si="41"/>
        <v/>
      </c>
      <c r="FE122" s="52" t="str">
        <f t="shared" si="52"/>
        <v/>
      </c>
    </row>
    <row r="123" spans="1:161" ht="14.5">
      <c r="A123" s="5"/>
      <c r="B123" s="30"/>
      <c r="C123" s="85"/>
      <c r="D123" s="85"/>
      <c r="E123" s="85"/>
      <c r="F123" s="85"/>
      <c r="G123" s="86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109"/>
      <c r="AQ123" s="109"/>
      <c r="AR123" s="227"/>
      <c r="AS123" s="109"/>
      <c r="AT123" s="227"/>
      <c r="AU123" s="227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77">
        <f t="shared" si="42"/>
        <v>0</v>
      </c>
      <c r="ES123" s="13">
        <f t="shared" si="43"/>
        <v>0</v>
      </c>
      <c r="ET123" s="13">
        <f t="shared" si="44"/>
        <v>0</v>
      </c>
      <c r="EU123" s="13">
        <f t="shared" si="45"/>
        <v>0</v>
      </c>
      <c r="EV123" s="13">
        <f t="shared" si="46"/>
        <v>0</v>
      </c>
      <c r="EW123" s="13">
        <f t="shared" si="47"/>
        <v>0</v>
      </c>
      <c r="EX123" s="13">
        <f t="shared" si="48"/>
        <v>0</v>
      </c>
      <c r="EY123" s="21">
        <f t="shared" si="49"/>
        <v>0</v>
      </c>
      <c r="FA123" s="44" t="str">
        <f t="shared" si="50"/>
        <v/>
      </c>
      <c r="FB123" s="51" t="str">
        <f t="shared" si="53"/>
        <v/>
      </c>
      <c r="FC123" s="51" t="str">
        <f t="shared" si="51"/>
        <v/>
      </c>
      <c r="FD123" s="51" t="str">
        <f t="shared" si="41"/>
        <v/>
      </c>
      <c r="FE123" s="52" t="str">
        <f t="shared" si="52"/>
        <v/>
      </c>
    </row>
    <row r="124" spans="1:161" ht="14.5">
      <c r="A124" s="5"/>
      <c r="B124" s="30"/>
      <c r="C124" s="85"/>
      <c r="D124" s="85"/>
      <c r="E124" s="85"/>
      <c r="F124" s="85"/>
      <c r="G124" s="86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109"/>
      <c r="AQ124" s="109"/>
      <c r="AR124" s="227"/>
      <c r="AS124" s="109"/>
      <c r="AT124" s="227"/>
      <c r="AU124" s="227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77">
        <f t="shared" si="42"/>
        <v>0</v>
      </c>
      <c r="ES124" s="13">
        <f t="shared" si="43"/>
        <v>0</v>
      </c>
      <c r="ET124" s="13">
        <f t="shared" si="44"/>
        <v>0</v>
      </c>
      <c r="EU124" s="13">
        <f t="shared" si="45"/>
        <v>0</v>
      </c>
      <c r="EV124" s="13">
        <f t="shared" si="46"/>
        <v>0</v>
      </c>
      <c r="EW124" s="13">
        <f t="shared" si="47"/>
        <v>0</v>
      </c>
      <c r="EX124" s="13">
        <f t="shared" si="48"/>
        <v>0</v>
      </c>
      <c r="EY124" s="21">
        <f t="shared" si="49"/>
        <v>0</v>
      </c>
      <c r="FA124" s="44" t="str">
        <f t="shared" si="50"/>
        <v/>
      </c>
      <c r="FB124" s="51" t="str">
        <f t="shared" si="53"/>
        <v/>
      </c>
      <c r="FC124" s="51" t="str">
        <f t="shared" si="51"/>
        <v/>
      </c>
      <c r="FD124" s="51" t="str">
        <f t="shared" ref="FD124:FD149" si="54">IF(ISBLANK(F124),IF(FC124="x",IF(AND(((ES124+(ET124-$FI$5))&gt;=$FH$5),(ET124&gt;=$FI$5),OR(EU124&gt;=$FJ$5,H124="x"),EW124),"Yes!",""),IF(AND(FC124="Yes!",FB124="x"),IF(AND(((ES124+(ET124-($FI121+$FI122)))&gt;=$FH$5+$FH$4),(ET124&gt;=$FI$5+$FI$4),OR(EU124&gt;=($FJ$5+$FJ$4),H124="x"),EV124,EW124),"Yes!",""),IF(AND(FC124="Yes!",FB124="Yes!"),IF(AND((ES124+(ET124-($FI$5+$FI$4+$FI$3))&gt;=$FH$5+$FH$4+$FH$3),(ET124&gt;=$FI$5+$FI$4+$FI$3),OR(EU124&gt;=($FJ$5+$FJ$4+$FJ$3),H124="x"),EV124,EW124),"Yes!",""),""))),"x")</f>
        <v/>
      </c>
      <c r="FE124" s="52" t="str">
        <f t="shared" si="52"/>
        <v/>
      </c>
    </row>
    <row r="125" spans="1:161" ht="14.5">
      <c r="A125" s="5"/>
      <c r="B125" s="30"/>
      <c r="C125" s="85"/>
      <c r="D125" s="85"/>
      <c r="E125" s="85"/>
      <c r="F125" s="85"/>
      <c r="G125" s="86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109"/>
      <c r="AQ125" s="109"/>
      <c r="AR125" s="227"/>
      <c r="AS125" s="109"/>
      <c r="AT125" s="227"/>
      <c r="AU125" s="227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77">
        <f t="shared" si="42"/>
        <v>0</v>
      </c>
      <c r="ES125" s="13">
        <f t="shared" si="43"/>
        <v>0</v>
      </c>
      <c r="ET125" s="13">
        <f t="shared" si="44"/>
        <v>0</v>
      </c>
      <c r="EU125" s="13">
        <f t="shared" si="45"/>
        <v>0</v>
      </c>
      <c r="EV125" s="13">
        <f t="shared" si="46"/>
        <v>0</v>
      </c>
      <c r="EW125" s="13">
        <f t="shared" si="47"/>
        <v>0</v>
      </c>
      <c r="EX125" s="13">
        <f t="shared" si="48"/>
        <v>0</v>
      </c>
      <c r="EY125" s="21">
        <f t="shared" si="49"/>
        <v>0</v>
      </c>
      <c r="FA125" s="44" t="str">
        <f t="shared" si="50"/>
        <v/>
      </c>
      <c r="FB125" s="51" t="str">
        <f t="shared" si="53"/>
        <v/>
      </c>
      <c r="FC125" s="51" t="str">
        <f t="shared" si="51"/>
        <v/>
      </c>
      <c r="FD125" s="51" t="str">
        <f t="shared" si="54"/>
        <v/>
      </c>
      <c r="FE125" s="52" t="str">
        <f t="shared" si="52"/>
        <v/>
      </c>
    </row>
    <row r="126" spans="1:161" ht="14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109"/>
      <c r="AQ126" s="109"/>
      <c r="AR126" s="227"/>
      <c r="AS126" s="109"/>
      <c r="AT126" s="227"/>
      <c r="AU126" s="227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77">
        <f t="shared" si="42"/>
        <v>0</v>
      </c>
      <c r="ES126" s="13">
        <f t="shared" si="43"/>
        <v>0</v>
      </c>
      <c r="ET126" s="13">
        <f t="shared" si="44"/>
        <v>0</v>
      </c>
      <c r="EU126" s="13">
        <f t="shared" si="45"/>
        <v>0</v>
      </c>
      <c r="EV126" s="13">
        <f t="shared" si="46"/>
        <v>0</v>
      </c>
      <c r="EW126" s="13">
        <f t="shared" si="47"/>
        <v>0</v>
      </c>
      <c r="EX126" s="13">
        <f t="shared" si="48"/>
        <v>0</v>
      </c>
      <c r="EY126" s="21">
        <f t="shared" si="49"/>
        <v>0</v>
      </c>
      <c r="FA126" s="44" t="str">
        <f t="shared" si="50"/>
        <v/>
      </c>
      <c r="FB126" s="51" t="str">
        <f t="shared" si="53"/>
        <v/>
      </c>
      <c r="FC126" s="51" t="str">
        <f t="shared" si="51"/>
        <v/>
      </c>
      <c r="FD126" s="51" t="str">
        <f t="shared" si="54"/>
        <v/>
      </c>
      <c r="FE126" s="52" t="str">
        <f t="shared" si="52"/>
        <v/>
      </c>
    </row>
    <row r="127" spans="1:161" ht="14.5">
      <c r="A127" s="5"/>
      <c r="B127" s="30"/>
      <c r="C127" s="85"/>
      <c r="D127" s="85"/>
      <c r="E127" s="85"/>
      <c r="F127" s="85"/>
      <c r="G127" s="86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109"/>
      <c r="AQ127" s="109"/>
      <c r="AR127" s="227"/>
      <c r="AS127" s="109"/>
      <c r="AT127" s="227"/>
      <c r="AU127" s="227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77">
        <f t="shared" si="42"/>
        <v>0</v>
      </c>
      <c r="ES127" s="13">
        <f t="shared" si="43"/>
        <v>0</v>
      </c>
      <c r="ET127" s="13">
        <f t="shared" si="44"/>
        <v>0</v>
      </c>
      <c r="EU127" s="13">
        <f t="shared" si="45"/>
        <v>0</v>
      </c>
      <c r="EV127" s="13">
        <f t="shared" si="46"/>
        <v>0</v>
      </c>
      <c r="EW127" s="13">
        <f t="shared" si="47"/>
        <v>0</v>
      </c>
      <c r="EX127" s="13">
        <f t="shared" si="48"/>
        <v>0</v>
      </c>
      <c r="EY127" s="21">
        <f t="shared" si="49"/>
        <v>0</v>
      </c>
      <c r="FA127" s="44" t="str">
        <f t="shared" si="50"/>
        <v/>
      </c>
      <c r="FB127" s="51" t="str">
        <f t="shared" si="53"/>
        <v/>
      </c>
      <c r="FC127" s="51" t="str">
        <f t="shared" si="51"/>
        <v/>
      </c>
      <c r="FD127" s="51" t="str">
        <f t="shared" si="54"/>
        <v/>
      </c>
      <c r="FE127" s="52" t="str">
        <f t="shared" si="52"/>
        <v/>
      </c>
    </row>
    <row r="128" spans="1:161" ht="14.5">
      <c r="A128" s="11"/>
      <c r="B128" s="32"/>
      <c r="C128" s="95"/>
      <c r="D128" s="95"/>
      <c r="E128" s="95"/>
      <c r="F128" s="95"/>
      <c r="G128" s="96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109"/>
      <c r="AQ128" s="109"/>
      <c r="AR128" s="227"/>
      <c r="AS128" s="109"/>
      <c r="AT128" s="227"/>
      <c r="AU128" s="227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77">
        <f t="shared" si="42"/>
        <v>0</v>
      </c>
      <c r="ES128" s="13">
        <f t="shared" si="43"/>
        <v>0</v>
      </c>
      <c r="ET128" s="13">
        <f t="shared" si="44"/>
        <v>0</v>
      </c>
      <c r="EU128" s="13">
        <f t="shared" si="45"/>
        <v>0</v>
      </c>
      <c r="EV128" s="13">
        <f t="shared" si="46"/>
        <v>0</v>
      </c>
      <c r="EW128" s="13">
        <f t="shared" si="47"/>
        <v>0</v>
      </c>
      <c r="EX128" s="13">
        <f t="shared" si="48"/>
        <v>0</v>
      </c>
      <c r="EY128" s="21">
        <f t="shared" si="49"/>
        <v>0</v>
      </c>
      <c r="FA128" s="44" t="str">
        <f t="shared" si="50"/>
        <v/>
      </c>
      <c r="FB128" s="51" t="str">
        <f t="shared" si="53"/>
        <v/>
      </c>
      <c r="FC128" s="51" t="str">
        <f t="shared" si="51"/>
        <v/>
      </c>
      <c r="FD128" s="51" t="str">
        <f t="shared" si="54"/>
        <v/>
      </c>
      <c r="FE128" s="52" t="str">
        <f t="shared" si="52"/>
        <v/>
      </c>
    </row>
    <row r="129" spans="1:161" ht="14.5">
      <c r="A129" s="11"/>
      <c r="B129" s="32"/>
      <c r="C129" s="95"/>
      <c r="D129" s="95"/>
      <c r="E129" s="95"/>
      <c r="F129" s="95"/>
      <c r="G129" s="9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109"/>
      <c r="AQ129" s="109"/>
      <c r="AR129" s="227"/>
      <c r="AS129" s="109"/>
      <c r="AT129" s="227"/>
      <c r="AU129" s="227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77">
        <f t="shared" si="42"/>
        <v>0</v>
      </c>
      <c r="ES129" s="13">
        <f t="shared" si="43"/>
        <v>0</v>
      </c>
      <c r="ET129" s="13">
        <f t="shared" si="44"/>
        <v>0</v>
      </c>
      <c r="EU129" s="13">
        <f t="shared" si="45"/>
        <v>0</v>
      </c>
      <c r="EV129" s="13">
        <f t="shared" si="46"/>
        <v>0</v>
      </c>
      <c r="EW129" s="13">
        <f t="shared" si="47"/>
        <v>0</v>
      </c>
      <c r="EX129" s="13">
        <f t="shared" si="48"/>
        <v>0</v>
      </c>
      <c r="EY129" s="21">
        <f t="shared" si="49"/>
        <v>0</v>
      </c>
      <c r="FA129" s="44" t="str">
        <f t="shared" si="50"/>
        <v/>
      </c>
      <c r="FB129" s="51" t="str">
        <f t="shared" si="53"/>
        <v/>
      </c>
      <c r="FC129" s="51" t="str">
        <f t="shared" si="51"/>
        <v/>
      </c>
      <c r="FD129" s="51" t="str">
        <f t="shared" si="54"/>
        <v/>
      </c>
      <c r="FE129" s="52" t="str">
        <f t="shared" si="52"/>
        <v/>
      </c>
    </row>
    <row r="130" spans="1:161" ht="14.5">
      <c r="A130" s="11"/>
      <c r="B130" s="32"/>
      <c r="C130" s="95"/>
      <c r="D130" s="95"/>
      <c r="E130" s="95"/>
      <c r="F130" s="95"/>
      <c r="G130" s="9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109"/>
      <c r="AQ130" s="109"/>
      <c r="AR130" s="227"/>
      <c r="AS130" s="109"/>
      <c r="AT130" s="227"/>
      <c r="AU130" s="227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77">
        <f t="shared" si="42"/>
        <v>0</v>
      </c>
      <c r="ES130" s="13">
        <f t="shared" si="43"/>
        <v>0</v>
      </c>
      <c r="ET130" s="13">
        <f t="shared" si="44"/>
        <v>0</v>
      </c>
      <c r="EU130" s="13">
        <f t="shared" si="45"/>
        <v>0</v>
      </c>
      <c r="EV130" s="13">
        <f t="shared" si="46"/>
        <v>0</v>
      </c>
      <c r="EW130" s="13">
        <f t="shared" si="47"/>
        <v>0</v>
      </c>
      <c r="EX130" s="13">
        <f t="shared" si="48"/>
        <v>0</v>
      </c>
      <c r="EY130" s="21">
        <f t="shared" si="49"/>
        <v>0</v>
      </c>
      <c r="FA130" s="44" t="str">
        <f t="shared" si="50"/>
        <v/>
      </c>
      <c r="FB130" s="51" t="str">
        <f t="shared" si="53"/>
        <v/>
      </c>
      <c r="FC130" s="51" t="str">
        <f t="shared" si="51"/>
        <v/>
      </c>
      <c r="FD130" s="51" t="str">
        <f t="shared" si="54"/>
        <v/>
      </c>
      <c r="FE130" s="52" t="str">
        <f t="shared" si="52"/>
        <v/>
      </c>
    </row>
    <row r="131" spans="1:161" ht="14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109"/>
      <c r="AQ131" s="109"/>
      <c r="AR131" s="227"/>
      <c r="AS131" s="109"/>
      <c r="AT131" s="227"/>
      <c r="AU131" s="227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77">
        <f t="shared" si="42"/>
        <v>0</v>
      </c>
      <c r="ES131" s="13">
        <f t="shared" si="43"/>
        <v>0</v>
      </c>
      <c r="ET131" s="13">
        <f t="shared" si="44"/>
        <v>0</v>
      </c>
      <c r="EU131" s="13">
        <f t="shared" si="45"/>
        <v>0</v>
      </c>
      <c r="EV131" s="13">
        <f t="shared" si="46"/>
        <v>0</v>
      </c>
      <c r="EW131" s="13">
        <f t="shared" si="47"/>
        <v>0</v>
      </c>
      <c r="EX131" s="13">
        <f t="shared" si="48"/>
        <v>0</v>
      </c>
      <c r="EY131" s="21">
        <f t="shared" si="49"/>
        <v>0</v>
      </c>
      <c r="FA131" s="44" t="str">
        <f t="shared" si="50"/>
        <v/>
      </c>
      <c r="FB131" s="51" t="str">
        <f t="shared" si="53"/>
        <v/>
      </c>
      <c r="FC131" s="51" t="str">
        <f t="shared" si="51"/>
        <v/>
      </c>
      <c r="FD131" s="51" t="str">
        <f t="shared" si="54"/>
        <v/>
      </c>
      <c r="FE131" s="52" t="str">
        <f t="shared" si="52"/>
        <v/>
      </c>
    </row>
    <row r="132" spans="1:161" ht="14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109"/>
      <c r="AQ132" s="109"/>
      <c r="AR132" s="227"/>
      <c r="AS132" s="109"/>
      <c r="AT132" s="227"/>
      <c r="AU132" s="227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77">
        <f t="shared" si="42"/>
        <v>0</v>
      </c>
      <c r="ES132" s="13">
        <f t="shared" si="43"/>
        <v>0</v>
      </c>
      <c r="ET132" s="13">
        <f t="shared" si="44"/>
        <v>0</v>
      </c>
      <c r="EU132" s="13">
        <f t="shared" si="45"/>
        <v>0</v>
      </c>
      <c r="EV132" s="13">
        <f t="shared" si="46"/>
        <v>0</v>
      </c>
      <c r="EW132" s="13">
        <f t="shared" si="47"/>
        <v>0</v>
      </c>
      <c r="EX132" s="13">
        <f t="shared" si="48"/>
        <v>0</v>
      </c>
      <c r="EY132" s="21">
        <f t="shared" si="49"/>
        <v>0</v>
      </c>
      <c r="FA132" s="44" t="str">
        <f t="shared" si="50"/>
        <v/>
      </c>
      <c r="FB132" s="51" t="str">
        <f t="shared" si="53"/>
        <v/>
      </c>
      <c r="FC132" s="51" t="str">
        <f t="shared" si="51"/>
        <v/>
      </c>
      <c r="FD132" s="51" t="str">
        <f t="shared" si="54"/>
        <v/>
      </c>
      <c r="FE132" s="52" t="str">
        <f t="shared" si="52"/>
        <v/>
      </c>
    </row>
    <row r="133" spans="1:161" ht="14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109"/>
      <c r="AQ133" s="109"/>
      <c r="AR133" s="227"/>
      <c r="AS133" s="109"/>
      <c r="AT133" s="227"/>
      <c r="AU133" s="227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77">
        <f t="shared" si="42"/>
        <v>0</v>
      </c>
      <c r="ES133" s="13">
        <f t="shared" si="43"/>
        <v>0</v>
      </c>
      <c r="ET133" s="13">
        <f t="shared" si="44"/>
        <v>0</v>
      </c>
      <c r="EU133" s="13">
        <f t="shared" si="45"/>
        <v>0</v>
      </c>
      <c r="EV133" s="13">
        <f t="shared" si="46"/>
        <v>0</v>
      </c>
      <c r="EW133" s="13">
        <f t="shared" si="47"/>
        <v>0</v>
      </c>
      <c r="EX133" s="13">
        <f t="shared" si="48"/>
        <v>0</v>
      </c>
      <c r="EY133" s="21">
        <f t="shared" si="49"/>
        <v>0</v>
      </c>
      <c r="FA133" s="44" t="str">
        <f t="shared" si="50"/>
        <v/>
      </c>
      <c r="FB133" s="51" t="str">
        <f t="shared" si="53"/>
        <v/>
      </c>
      <c r="FC133" s="51" t="str">
        <f t="shared" si="51"/>
        <v/>
      </c>
      <c r="FD133" s="51" t="str">
        <f t="shared" si="54"/>
        <v/>
      </c>
      <c r="FE133" s="52" t="str">
        <f t="shared" si="52"/>
        <v/>
      </c>
    </row>
    <row r="134" spans="1:161" ht="14.5">
      <c r="A134" s="5"/>
      <c r="B134" s="30"/>
      <c r="C134" s="85"/>
      <c r="D134" s="85"/>
      <c r="E134" s="85"/>
      <c r="F134" s="85"/>
      <c r="G134" s="8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109"/>
      <c r="AQ134" s="109"/>
      <c r="AR134" s="227"/>
      <c r="AS134" s="109"/>
      <c r="AT134" s="227"/>
      <c r="AU134" s="227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77">
        <f t="shared" ref="ER134:ER149" si="55">SUMIF(H134:EQ134,"x",$H$2:$EQ$2)</f>
        <v>0</v>
      </c>
      <c r="ES134" s="13">
        <f t="shared" ref="ES134:ES149" si="56">COUNTIFS(H134:EQ134,"x",H$4:EQ$4,"d")</f>
        <v>0</v>
      </c>
      <c r="ET134" s="13">
        <f t="shared" ref="ET134:ET149" si="57">COUNTIFS(H134:EQ134,"x",H$4:EQ$4,"w")</f>
        <v>0</v>
      </c>
      <c r="EU134" s="13">
        <f t="shared" ref="EU134:EU149" si="58">COUNTIFS(H134:EQ134,"x",H$4:EQ$4,"v")</f>
        <v>0</v>
      </c>
      <c r="EV134" s="13">
        <f t="shared" ref="EV134:EV149" si="59">COUNTIFS(H134:EQ134,"x",H$4:EQ$4,"s")</f>
        <v>0</v>
      </c>
      <c r="EW134" s="13">
        <f t="shared" ref="EW134:EW149" si="60">COUNTIFS(H134:EQ134,"x",H$4:EQ$4,"m")</f>
        <v>0</v>
      </c>
      <c r="EX134" s="13">
        <f t="shared" ref="EX134:EX149" si="61">COUNTIFS(H134:EQ134,"x",H$4:EQ$4,"r")</f>
        <v>0</v>
      </c>
      <c r="EY134" s="21">
        <f t="shared" ref="EY134:EY149" si="62">SUMIF(H134:EQ134,"x",$H$3:$EQ$3)</f>
        <v>0</v>
      </c>
      <c r="FA134" s="44" t="str">
        <f t="shared" ref="FA134:FA149" si="63">IF(ISBLANK(C134),IF(AND((ES134+ET134)&gt;=($FH$2+$FI$2),OR(EU134&gt;=$FJ$2,H134="x")),"Yes!",""),"x")</f>
        <v/>
      </c>
      <c r="FB134" s="51" t="str">
        <f t="shared" si="53"/>
        <v/>
      </c>
      <c r="FC134" s="51" t="str">
        <f t="shared" ref="FC134:FC149" si="64">IF(ISBLANK(E134),IF(FB134="x",IF(AND((ES134+(ET134-$FI$4)&gt;=$FH$4),(ET134&gt;=$FI$4),OR(EU134&gt;=$FJ$4,H134="x"),OR(EV134,EW134)),"Yes!",""),IF(AND(FB134="Yes!",FA134="x"),IF(AND((ES134+(ET134-($FI$4+$FI$3))&gt;=$FH$3+$FH$4),(ET134&gt;=$FI$4),OR(EU134&gt;=($FJ$3+$FJ$4),H134="x"),OR(EV134,EW134)),"Yes!",""),IF(AND(FB134="Yes!",FA134="Yes!"),IF(AND((ES134+(ET134-($FI$4+$FI$3+$FI$2))&gt;=$FH$2+$FH$3+$FH$4),(ET134&gt;=$FI$2+$FI$3+$FI$4),OR(EU134&gt;=($FJ$2+$FJ$3+$FJ$4),H134="x"),OR(EV134,EW134)),"Yes!",""),""))),"x")</f>
        <v/>
      </c>
      <c r="FD134" s="51" t="str">
        <f t="shared" si="54"/>
        <v/>
      </c>
      <c r="FE134" s="52" t="str">
        <f t="shared" ref="FE134:FE149" si="65">IF(ISBLANK(G134),IF(FD134="x",IF(AND((ES134+(ET134-$FI$6)&gt;=$FH$6),(ET134&gt;=$FI$6),OR(EU134&gt;=$FJ$6,H134="x"),EX134),"Yes!",""),IF(AND(FD134="Yes!",FC134="x"),IF(AND((ES134+(ET134-($FH$6+$FH$5))&gt;=$FH$6+$FH$5),(ET134&gt;=$FI$6+$FI$5),OR(EU134&gt;=($FJ$6+$FJ$5),H134="x"),EW134,EX134),"Yes!",""),IF(AND(FD134="Yes!",FC134="Yes!"),IF(AND((ES134+(ET134-($FH$6+$FH$5+$FH$4))&gt;=$FH$6+$FH$5+$FH$4),(ET134&gt;=$FI$6+$FI$5+$FI$4),OR(EU134&gt;=($FJ$6+$FJ$5+$FJ$4),H134="x"),EW134,EX134),"Yes!",""),""))),"x")</f>
        <v/>
      </c>
    </row>
    <row r="135" spans="1:161" ht="14.5">
      <c r="A135" s="5"/>
      <c r="B135" s="30"/>
      <c r="C135" s="85"/>
      <c r="D135" s="85"/>
      <c r="E135" s="85"/>
      <c r="F135" s="85"/>
      <c r="G135" s="86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109"/>
      <c r="AQ135" s="109"/>
      <c r="AR135" s="227"/>
      <c r="AS135" s="109"/>
      <c r="AT135" s="227"/>
      <c r="AU135" s="227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77">
        <f t="shared" si="55"/>
        <v>0</v>
      </c>
      <c r="ES135" s="13">
        <f t="shared" si="56"/>
        <v>0</v>
      </c>
      <c r="ET135" s="13">
        <f t="shared" si="57"/>
        <v>0</v>
      </c>
      <c r="EU135" s="13">
        <f t="shared" si="58"/>
        <v>0</v>
      </c>
      <c r="EV135" s="13">
        <f t="shared" si="59"/>
        <v>0</v>
      </c>
      <c r="EW135" s="13">
        <f t="shared" si="60"/>
        <v>0</v>
      </c>
      <c r="EX135" s="13">
        <f t="shared" si="61"/>
        <v>0</v>
      </c>
      <c r="EY135" s="21">
        <f t="shared" si="62"/>
        <v>0</v>
      </c>
      <c r="FA135" s="44" t="str">
        <f t="shared" si="63"/>
        <v/>
      </c>
      <c r="FB135" s="51" t="str">
        <f t="shared" si="53"/>
        <v/>
      </c>
      <c r="FC135" s="51" t="str">
        <f t="shared" si="64"/>
        <v/>
      </c>
      <c r="FD135" s="51" t="str">
        <f t="shared" si="54"/>
        <v/>
      </c>
      <c r="FE135" s="52" t="str">
        <f t="shared" si="65"/>
        <v/>
      </c>
    </row>
    <row r="136" spans="1:161" ht="14.5">
      <c r="A136" s="5"/>
      <c r="B136" s="30"/>
      <c r="C136" s="85"/>
      <c r="D136" s="85"/>
      <c r="E136" s="85"/>
      <c r="F136" s="85"/>
      <c r="G136" s="8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109"/>
      <c r="AQ136" s="109"/>
      <c r="AR136" s="227"/>
      <c r="AS136" s="109"/>
      <c r="AT136" s="227"/>
      <c r="AU136" s="227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77">
        <f t="shared" si="55"/>
        <v>0</v>
      </c>
      <c r="ES136" s="13">
        <f t="shared" si="56"/>
        <v>0</v>
      </c>
      <c r="ET136" s="13">
        <f t="shared" si="57"/>
        <v>0</v>
      </c>
      <c r="EU136" s="13">
        <f t="shared" si="58"/>
        <v>0</v>
      </c>
      <c r="EV136" s="13">
        <f t="shared" si="59"/>
        <v>0</v>
      </c>
      <c r="EW136" s="13">
        <f t="shared" si="60"/>
        <v>0</v>
      </c>
      <c r="EX136" s="13">
        <f t="shared" si="61"/>
        <v>0</v>
      </c>
      <c r="EY136" s="21">
        <f t="shared" si="62"/>
        <v>0</v>
      </c>
      <c r="FA136" s="44" t="str">
        <f t="shared" si="63"/>
        <v/>
      </c>
      <c r="FB136" s="51" t="str">
        <f t="shared" si="53"/>
        <v/>
      </c>
      <c r="FC136" s="51" t="str">
        <f t="shared" si="64"/>
        <v/>
      </c>
      <c r="FD136" s="51" t="str">
        <f t="shared" si="54"/>
        <v/>
      </c>
      <c r="FE136" s="52" t="str">
        <f t="shared" si="65"/>
        <v/>
      </c>
    </row>
    <row r="137" spans="1:161" ht="14.5">
      <c r="A137" s="5"/>
      <c r="B137" s="30"/>
      <c r="C137" s="85"/>
      <c r="D137" s="85"/>
      <c r="E137" s="85"/>
      <c r="F137" s="85"/>
      <c r="G137" s="86"/>
      <c r="H137" s="108"/>
      <c r="I137" s="108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109"/>
      <c r="AQ137" s="109"/>
      <c r="AR137" s="227"/>
      <c r="AS137" s="109"/>
      <c r="AT137" s="227"/>
      <c r="AU137" s="227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77">
        <f t="shared" si="55"/>
        <v>0</v>
      </c>
      <c r="ES137" s="13">
        <f t="shared" si="56"/>
        <v>0</v>
      </c>
      <c r="ET137" s="13">
        <f t="shared" si="57"/>
        <v>0</v>
      </c>
      <c r="EU137" s="13">
        <f t="shared" si="58"/>
        <v>0</v>
      </c>
      <c r="EV137" s="13">
        <f t="shared" si="59"/>
        <v>0</v>
      </c>
      <c r="EW137" s="13">
        <f t="shared" si="60"/>
        <v>0</v>
      </c>
      <c r="EX137" s="13">
        <f t="shared" si="61"/>
        <v>0</v>
      </c>
      <c r="EY137" s="21">
        <f t="shared" si="62"/>
        <v>0</v>
      </c>
      <c r="FA137" s="44" t="str">
        <f t="shared" si="63"/>
        <v/>
      </c>
      <c r="FB137" s="51" t="str">
        <f t="shared" si="53"/>
        <v/>
      </c>
      <c r="FC137" s="51" t="str">
        <f t="shared" si="64"/>
        <v/>
      </c>
      <c r="FD137" s="51" t="str">
        <f t="shared" si="54"/>
        <v/>
      </c>
      <c r="FE137" s="52" t="str">
        <f t="shared" si="65"/>
        <v/>
      </c>
    </row>
    <row r="138" spans="1:161" ht="14.5">
      <c r="A138" s="11"/>
      <c r="B138" s="32"/>
      <c r="C138" s="95"/>
      <c r="D138" s="95"/>
      <c r="E138" s="95"/>
      <c r="F138" s="95"/>
      <c r="G138" s="96"/>
      <c r="H138" s="108"/>
      <c r="I138" s="108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109"/>
      <c r="AQ138" s="109"/>
      <c r="AR138" s="227"/>
      <c r="AS138" s="109"/>
      <c r="AT138" s="227"/>
      <c r="AU138" s="227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77">
        <f t="shared" si="55"/>
        <v>0</v>
      </c>
      <c r="ES138" s="13">
        <f t="shared" si="56"/>
        <v>0</v>
      </c>
      <c r="ET138" s="13">
        <f t="shared" si="57"/>
        <v>0</v>
      </c>
      <c r="EU138" s="13">
        <f t="shared" si="58"/>
        <v>0</v>
      </c>
      <c r="EV138" s="13">
        <f t="shared" si="59"/>
        <v>0</v>
      </c>
      <c r="EW138" s="13">
        <f t="shared" si="60"/>
        <v>0</v>
      </c>
      <c r="EX138" s="13">
        <f t="shared" si="61"/>
        <v>0</v>
      </c>
      <c r="EY138" s="21">
        <f t="shared" si="62"/>
        <v>0</v>
      </c>
      <c r="FA138" s="44" t="str">
        <f t="shared" si="63"/>
        <v/>
      </c>
      <c r="FB138" s="51" t="str">
        <f t="shared" si="53"/>
        <v/>
      </c>
      <c r="FC138" s="51" t="str">
        <f t="shared" si="64"/>
        <v/>
      </c>
      <c r="FD138" s="51" t="str">
        <f t="shared" si="54"/>
        <v/>
      </c>
      <c r="FE138" s="52" t="str">
        <f t="shared" si="65"/>
        <v/>
      </c>
    </row>
    <row r="139" spans="1:161" ht="14.5">
      <c r="A139" s="11"/>
      <c r="B139" s="32"/>
      <c r="C139" s="95"/>
      <c r="D139" s="95"/>
      <c r="E139" s="95"/>
      <c r="F139" s="95"/>
      <c r="G139" s="9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109"/>
      <c r="AQ139" s="109"/>
      <c r="AR139" s="227"/>
      <c r="AS139" s="109"/>
      <c r="AT139" s="227"/>
      <c r="AU139" s="227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77">
        <f t="shared" si="55"/>
        <v>0</v>
      </c>
      <c r="ES139" s="13">
        <f t="shared" si="56"/>
        <v>0</v>
      </c>
      <c r="ET139" s="13">
        <f t="shared" si="57"/>
        <v>0</v>
      </c>
      <c r="EU139" s="13">
        <f t="shared" si="58"/>
        <v>0</v>
      </c>
      <c r="EV139" s="13">
        <f t="shared" si="59"/>
        <v>0</v>
      </c>
      <c r="EW139" s="13">
        <f t="shared" si="60"/>
        <v>0</v>
      </c>
      <c r="EX139" s="13">
        <f t="shared" si="61"/>
        <v>0</v>
      </c>
      <c r="EY139" s="21">
        <f t="shared" si="62"/>
        <v>0</v>
      </c>
      <c r="FA139" s="44" t="str">
        <f t="shared" si="63"/>
        <v/>
      </c>
      <c r="FB139" s="51" t="str">
        <f t="shared" si="53"/>
        <v/>
      </c>
      <c r="FC139" s="51" t="str">
        <f t="shared" si="64"/>
        <v/>
      </c>
      <c r="FD139" s="51" t="str">
        <f t="shared" si="54"/>
        <v/>
      </c>
      <c r="FE139" s="52" t="str">
        <f t="shared" si="65"/>
        <v/>
      </c>
    </row>
    <row r="140" spans="1:161" ht="14.5">
      <c r="A140" s="5"/>
      <c r="B140" s="30"/>
      <c r="C140" s="85"/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109"/>
      <c r="AQ140" s="109"/>
      <c r="AR140" s="227"/>
      <c r="AS140" s="109"/>
      <c r="AT140" s="227"/>
      <c r="AU140" s="227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77">
        <f t="shared" si="55"/>
        <v>0</v>
      </c>
      <c r="ES140" s="13">
        <f t="shared" si="56"/>
        <v>0</v>
      </c>
      <c r="ET140" s="13">
        <f t="shared" si="57"/>
        <v>0</v>
      </c>
      <c r="EU140" s="13">
        <f t="shared" si="58"/>
        <v>0</v>
      </c>
      <c r="EV140" s="13">
        <f t="shared" si="59"/>
        <v>0</v>
      </c>
      <c r="EW140" s="13">
        <f t="shared" si="60"/>
        <v>0</v>
      </c>
      <c r="EX140" s="13">
        <f t="shared" si="61"/>
        <v>0</v>
      </c>
      <c r="EY140" s="21">
        <f t="shared" si="62"/>
        <v>0</v>
      </c>
      <c r="FA140" s="44" t="str">
        <f t="shared" si="63"/>
        <v/>
      </c>
      <c r="FB140" s="51" t="str">
        <f t="shared" si="53"/>
        <v/>
      </c>
      <c r="FC140" s="51" t="str">
        <f t="shared" si="64"/>
        <v/>
      </c>
      <c r="FD140" s="51" t="str">
        <f t="shared" si="54"/>
        <v/>
      </c>
      <c r="FE140" s="52" t="str">
        <f t="shared" si="65"/>
        <v/>
      </c>
    </row>
    <row r="141" spans="1:161" ht="14.5">
      <c r="A141" s="5"/>
      <c r="B141" s="30"/>
      <c r="C141" s="85"/>
      <c r="D141" s="85"/>
      <c r="E141" s="85"/>
      <c r="F141" s="85"/>
      <c r="G141" s="86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109"/>
      <c r="AQ141" s="109"/>
      <c r="AR141" s="227"/>
      <c r="AS141" s="109"/>
      <c r="AT141" s="227"/>
      <c r="AU141" s="227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77">
        <f t="shared" si="55"/>
        <v>0</v>
      </c>
      <c r="ES141" s="13">
        <f t="shared" si="56"/>
        <v>0</v>
      </c>
      <c r="ET141" s="13">
        <f t="shared" si="57"/>
        <v>0</v>
      </c>
      <c r="EU141" s="13">
        <f t="shared" si="58"/>
        <v>0</v>
      </c>
      <c r="EV141" s="13">
        <f t="shared" si="59"/>
        <v>0</v>
      </c>
      <c r="EW141" s="13">
        <f t="shared" si="60"/>
        <v>0</v>
      </c>
      <c r="EX141" s="13">
        <f t="shared" si="61"/>
        <v>0</v>
      </c>
      <c r="EY141" s="21">
        <f t="shared" si="62"/>
        <v>0</v>
      </c>
      <c r="FA141" s="44" t="str">
        <f t="shared" si="63"/>
        <v/>
      </c>
      <c r="FB141" s="51" t="str">
        <f t="shared" si="53"/>
        <v/>
      </c>
      <c r="FC141" s="51" t="str">
        <f t="shared" si="64"/>
        <v/>
      </c>
      <c r="FD141" s="51" t="str">
        <f t="shared" si="54"/>
        <v/>
      </c>
      <c r="FE141" s="52" t="str">
        <f t="shared" si="65"/>
        <v/>
      </c>
    </row>
    <row r="142" spans="1:161" ht="14.5">
      <c r="A142" s="5"/>
      <c r="B142" s="30"/>
      <c r="C142" s="85"/>
      <c r="D142" s="85"/>
      <c r="E142" s="85"/>
      <c r="F142" s="85"/>
      <c r="G142" s="8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109"/>
      <c r="AQ142" s="109"/>
      <c r="AR142" s="227"/>
      <c r="AS142" s="109"/>
      <c r="AT142" s="227"/>
      <c r="AU142" s="227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77">
        <f t="shared" si="55"/>
        <v>0</v>
      </c>
      <c r="ES142" s="13">
        <f t="shared" si="56"/>
        <v>0</v>
      </c>
      <c r="ET142" s="13">
        <f t="shared" si="57"/>
        <v>0</v>
      </c>
      <c r="EU142" s="13">
        <f t="shared" si="58"/>
        <v>0</v>
      </c>
      <c r="EV142" s="13">
        <f t="shared" si="59"/>
        <v>0</v>
      </c>
      <c r="EW142" s="13">
        <f t="shared" si="60"/>
        <v>0</v>
      </c>
      <c r="EX142" s="13">
        <f t="shared" si="61"/>
        <v>0</v>
      </c>
      <c r="EY142" s="21">
        <f t="shared" si="62"/>
        <v>0</v>
      </c>
      <c r="FA142" s="44" t="str">
        <f t="shared" si="63"/>
        <v/>
      </c>
      <c r="FB142" s="51" t="str">
        <f t="shared" si="53"/>
        <v/>
      </c>
      <c r="FC142" s="51" t="str">
        <f t="shared" si="64"/>
        <v/>
      </c>
      <c r="FD142" s="51" t="str">
        <f t="shared" si="54"/>
        <v/>
      </c>
      <c r="FE142" s="52" t="str">
        <f t="shared" si="65"/>
        <v/>
      </c>
    </row>
    <row r="143" spans="1:161" ht="14.5">
      <c r="A143" s="5"/>
      <c r="B143" s="30"/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109"/>
      <c r="AQ143" s="109"/>
      <c r="AR143" s="227"/>
      <c r="AS143" s="109"/>
      <c r="AT143" s="227"/>
      <c r="AU143" s="227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77">
        <f t="shared" si="55"/>
        <v>0</v>
      </c>
      <c r="ES143" s="13">
        <f t="shared" si="56"/>
        <v>0</v>
      </c>
      <c r="ET143" s="13">
        <f t="shared" si="57"/>
        <v>0</v>
      </c>
      <c r="EU143" s="13">
        <f t="shared" si="58"/>
        <v>0</v>
      </c>
      <c r="EV143" s="13">
        <f t="shared" si="59"/>
        <v>0</v>
      </c>
      <c r="EW143" s="13">
        <f t="shared" si="60"/>
        <v>0</v>
      </c>
      <c r="EX143" s="13">
        <f t="shared" si="61"/>
        <v>0</v>
      </c>
      <c r="EY143" s="21">
        <f t="shared" si="62"/>
        <v>0</v>
      </c>
      <c r="FA143" s="44" t="str">
        <f t="shared" si="63"/>
        <v/>
      </c>
      <c r="FB143" s="51" t="str">
        <f t="shared" si="53"/>
        <v/>
      </c>
      <c r="FC143" s="51" t="str">
        <f t="shared" si="64"/>
        <v/>
      </c>
      <c r="FD143" s="51" t="str">
        <f t="shared" si="54"/>
        <v/>
      </c>
      <c r="FE143" s="52" t="str">
        <f t="shared" si="65"/>
        <v/>
      </c>
    </row>
    <row r="144" spans="1:161" ht="14.5">
      <c r="A144" s="5"/>
      <c r="B144" s="30"/>
      <c r="C144" s="85"/>
      <c r="D144" s="85"/>
      <c r="E144" s="85"/>
      <c r="F144" s="85"/>
      <c r="G144" s="86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109"/>
      <c r="AQ144" s="109"/>
      <c r="AR144" s="227"/>
      <c r="AS144" s="109"/>
      <c r="AT144" s="227"/>
      <c r="AU144" s="227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77">
        <f t="shared" si="55"/>
        <v>0</v>
      </c>
      <c r="ES144" s="13">
        <f t="shared" si="56"/>
        <v>0</v>
      </c>
      <c r="ET144" s="13">
        <f t="shared" si="57"/>
        <v>0</v>
      </c>
      <c r="EU144" s="13">
        <f t="shared" si="58"/>
        <v>0</v>
      </c>
      <c r="EV144" s="13">
        <f t="shared" si="59"/>
        <v>0</v>
      </c>
      <c r="EW144" s="13">
        <f t="shared" si="60"/>
        <v>0</v>
      </c>
      <c r="EX144" s="13">
        <f t="shared" si="61"/>
        <v>0</v>
      </c>
      <c r="EY144" s="21">
        <f t="shared" si="62"/>
        <v>0</v>
      </c>
      <c r="FA144" s="44" t="str">
        <f t="shared" si="63"/>
        <v/>
      </c>
      <c r="FB144" s="51" t="str">
        <f t="shared" si="53"/>
        <v/>
      </c>
      <c r="FC144" s="51" t="str">
        <f t="shared" si="64"/>
        <v/>
      </c>
      <c r="FD144" s="51" t="str">
        <f t="shared" si="54"/>
        <v/>
      </c>
      <c r="FE144" s="52" t="str">
        <f t="shared" si="65"/>
        <v/>
      </c>
    </row>
    <row r="145" spans="1:161" ht="14.5">
      <c r="A145" s="5"/>
      <c r="B145" s="30"/>
      <c r="C145" s="85"/>
      <c r="D145" s="85"/>
      <c r="E145" s="85"/>
      <c r="F145" s="85"/>
      <c r="G145" s="8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109"/>
      <c r="AQ145" s="109"/>
      <c r="AR145" s="227"/>
      <c r="AS145" s="109"/>
      <c r="AT145" s="227"/>
      <c r="AU145" s="227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77">
        <f t="shared" si="55"/>
        <v>0</v>
      </c>
      <c r="ES145" s="13">
        <f t="shared" si="56"/>
        <v>0</v>
      </c>
      <c r="ET145" s="13">
        <f t="shared" si="57"/>
        <v>0</v>
      </c>
      <c r="EU145" s="13">
        <f t="shared" si="58"/>
        <v>0</v>
      </c>
      <c r="EV145" s="13">
        <f t="shared" si="59"/>
        <v>0</v>
      </c>
      <c r="EW145" s="13">
        <f t="shared" si="60"/>
        <v>0</v>
      </c>
      <c r="EX145" s="13">
        <f t="shared" si="61"/>
        <v>0</v>
      </c>
      <c r="EY145" s="21">
        <f t="shared" si="62"/>
        <v>0</v>
      </c>
      <c r="FA145" s="44" t="str">
        <f t="shared" si="63"/>
        <v/>
      </c>
      <c r="FB145" s="51" t="str">
        <f t="shared" si="53"/>
        <v/>
      </c>
      <c r="FC145" s="51" t="str">
        <f t="shared" si="64"/>
        <v/>
      </c>
      <c r="FD145" s="51" t="str">
        <f t="shared" si="54"/>
        <v/>
      </c>
      <c r="FE145" s="52" t="str">
        <f t="shared" si="65"/>
        <v/>
      </c>
    </row>
    <row r="146" spans="1:161" ht="14.5">
      <c r="A146" s="11"/>
      <c r="B146" s="32"/>
      <c r="C146" s="95"/>
      <c r="D146" s="95"/>
      <c r="E146" s="95"/>
      <c r="F146" s="95"/>
      <c r="G146" s="96"/>
      <c r="H146" s="108"/>
      <c r="I146" s="108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109"/>
      <c r="AQ146" s="109"/>
      <c r="AR146" s="227"/>
      <c r="AS146" s="109"/>
      <c r="AT146" s="227"/>
      <c r="AU146" s="227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77">
        <f t="shared" si="55"/>
        <v>0</v>
      </c>
      <c r="ES146" s="13">
        <f t="shared" si="56"/>
        <v>0</v>
      </c>
      <c r="ET146" s="13">
        <f t="shared" si="57"/>
        <v>0</v>
      </c>
      <c r="EU146" s="13">
        <f t="shared" si="58"/>
        <v>0</v>
      </c>
      <c r="EV146" s="13">
        <f t="shared" si="59"/>
        <v>0</v>
      </c>
      <c r="EW146" s="13">
        <f t="shared" si="60"/>
        <v>0</v>
      </c>
      <c r="EX146" s="13">
        <f t="shared" si="61"/>
        <v>0</v>
      </c>
      <c r="EY146" s="21">
        <f t="shared" si="62"/>
        <v>0</v>
      </c>
      <c r="FA146" s="44" t="str">
        <f t="shared" si="63"/>
        <v/>
      </c>
      <c r="FB146" s="51" t="str">
        <f t="shared" si="53"/>
        <v/>
      </c>
      <c r="FC146" s="51" t="str">
        <f t="shared" si="64"/>
        <v/>
      </c>
      <c r="FD146" s="51" t="str">
        <f t="shared" si="54"/>
        <v/>
      </c>
      <c r="FE146" s="52" t="str">
        <f t="shared" si="65"/>
        <v/>
      </c>
    </row>
    <row r="147" spans="1:161" ht="14.5">
      <c r="A147" s="11"/>
      <c r="B147" s="32"/>
      <c r="C147" s="95"/>
      <c r="D147" s="95"/>
      <c r="E147" s="95"/>
      <c r="F147" s="95"/>
      <c r="G147" s="96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109"/>
      <c r="AQ147" s="109"/>
      <c r="AR147" s="227"/>
      <c r="AS147" s="109"/>
      <c r="AT147" s="227"/>
      <c r="AU147" s="227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77">
        <f t="shared" si="55"/>
        <v>0</v>
      </c>
      <c r="ES147" s="13">
        <f t="shared" si="56"/>
        <v>0</v>
      </c>
      <c r="ET147" s="13">
        <f t="shared" si="57"/>
        <v>0</v>
      </c>
      <c r="EU147" s="13">
        <f t="shared" si="58"/>
        <v>0</v>
      </c>
      <c r="EV147" s="13">
        <f t="shared" si="59"/>
        <v>0</v>
      </c>
      <c r="EW147" s="13">
        <f t="shared" si="60"/>
        <v>0</v>
      </c>
      <c r="EX147" s="13">
        <f t="shared" si="61"/>
        <v>0</v>
      </c>
      <c r="EY147" s="21">
        <f t="shared" si="62"/>
        <v>0</v>
      </c>
      <c r="FA147" s="44" t="str">
        <f t="shared" si="63"/>
        <v/>
      </c>
      <c r="FB147" s="51" t="str">
        <f t="shared" si="53"/>
        <v/>
      </c>
      <c r="FC147" s="51" t="str">
        <f t="shared" si="64"/>
        <v/>
      </c>
      <c r="FD147" s="51" t="str">
        <f t="shared" si="54"/>
        <v/>
      </c>
      <c r="FE147" s="52" t="str">
        <f t="shared" si="65"/>
        <v/>
      </c>
    </row>
    <row r="148" spans="1:161" ht="14.5">
      <c r="A148" s="11"/>
      <c r="B148" s="32"/>
      <c r="C148" s="95"/>
      <c r="D148" s="95"/>
      <c r="E148" s="95"/>
      <c r="F148" s="95"/>
      <c r="G148" s="9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109"/>
      <c r="AQ148" s="109"/>
      <c r="AR148" s="227"/>
      <c r="AS148" s="109"/>
      <c r="AT148" s="227"/>
      <c r="AU148" s="227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77">
        <f t="shared" si="55"/>
        <v>0</v>
      </c>
      <c r="ES148" s="13">
        <f t="shared" si="56"/>
        <v>0</v>
      </c>
      <c r="ET148" s="13">
        <f t="shared" si="57"/>
        <v>0</v>
      </c>
      <c r="EU148" s="13">
        <f t="shared" si="58"/>
        <v>0</v>
      </c>
      <c r="EV148" s="13">
        <f t="shared" si="59"/>
        <v>0</v>
      </c>
      <c r="EW148" s="13">
        <f t="shared" si="60"/>
        <v>0</v>
      </c>
      <c r="EX148" s="13">
        <f t="shared" si="61"/>
        <v>0</v>
      </c>
      <c r="EY148" s="21">
        <f t="shared" si="62"/>
        <v>0</v>
      </c>
      <c r="FA148" s="44" t="str">
        <f t="shared" si="63"/>
        <v/>
      </c>
      <c r="FB148" s="51" t="str">
        <f t="shared" si="53"/>
        <v/>
      </c>
      <c r="FC148" s="51" t="str">
        <f t="shared" si="64"/>
        <v/>
      </c>
      <c r="FD148" s="51" t="str">
        <f t="shared" si="54"/>
        <v/>
      </c>
      <c r="FE148" s="52" t="str">
        <f t="shared" si="65"/>
        <v/>
      </c>
    </row>
    <row r="149" spans="1:161" thickBot="1">
      <c r="A149" s="12"/>
      <c r="B149" s="4"/>
      <c r="C149" s="99"/>
      <c r="D149" s="99"/>
      <c r="E149" s="99"/>
      <c r="F149" s="99"/>
      <c r="G149" s="100"/>
      <c r="H149" s="115"/>
      <c r="I149" s="115"/>
      <c r="J149" s="115"/>
      <c r="K149" s="115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116"/>
      <c r="AQ149" s="116"/>
      <c r="AR149" s="99"/>
      <c r="AS149" s="116"/>
      <c r="AT149" s="99"/>
      <c r="AU149" s="99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79">
        <f t="shared" si="55"/>
        <v>0</v>
      </c>
      <c r="ES149" s="14">
        <f t="shared" si="56"/>
        <v>0</v>
      </c>
      <c r="ET149" s="14">
        <f t="shared" si="57"/>
        <v>0</v>
      </c>
      <c r="EU149" s="14">
        <f t="shared" si="58"/>
        <v>0</v>
      </c>
      <c r="EV149" s="14">
        <f t="shared" si="59"/>
        <v>0</v>
      </c>
      <c r="EW149" s="14">
        <f t="shared" si="60"/>
        <v>0</v>
      </c>
      <c r="EX149" s="14">
        <f t="shared" si="61"/>
        <v>0</v>
      </c>
      <c r="EY149" s="22">
        <f t="shared" si="62"/>
        <v>0</v>
      </c>
      <c r="FA149" s="44" t="str">
        <f t="shared" si="63"/>
        <v/>
      </c>
      <c r="FB149" s="51" t="str">
        <f t="shared" si="53"/>
        <v/>
      </c>
      <c r="FC149" s="51" t="str">
        <f t="shared" si="64"/>
        <v/>
      </c>
      <c r="FD149" s="51" t="str">
        <f t="shared" si="54"/>
        <v/>
      </c>
      <c r="FE149" s="52" t="str">
        <f t="shared" si="65"/>
        <v/>
      </c>
    </row>
    <row r="150" spans="1:161" thickTop="1">
      <c r="A150" s="236"/>
      <c r="B150" s="236"/>
      <c r="C150" s="236"/>
      <c r="D150" s="236"/>
      <c r="E150" s="236"/>
      <c r="F150" s="236"/>
      <c r="G150" s="236"/>
    </row>
  </sheetData>
  <sortState xmlns:xlrd2="http://schemas.microsoft.com/office/spreadsheetml/2017/richdata2" ref="A7:FP88">
    <sortCondition ref="A7:A88"/>
  </sortState>
  <mergeCells count="10">
    <mergeCell ref="A5:G5"/>
    <mergeCell ref="FA5:FE5"/>
    <mergeCell ref="A6:B6"/>
    <mergeCell ref="A150:G150"/>
    <mergeCell ref="A1:G1"/>
    <mergeCell ref="A2:G2"/>
    <mergeCell ref="FA2:FE2"/>
    <mergeCell ref="A3:G3"/>
    <mergeCell ref="A4:G4"/>
    <mergeCell ref="FA4:FE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S192"/>
  <sheetViews>
    <sheetView zoomScale="96" zoomScaleNormal="96" workbookViewId="0">
      <pane xSplit="7" ySplit="6" topLeftCell="EA8" activePane="bottomRight" state="frozen"/>
      <selection pane="topRight" activeCell="H1" sqref="H1"/>
      <selection pane="bottomLeft" activeCell="A7" sqref="A7"/>
      <selection pane="bottomRight" activeCell="EI5" sqref="EI5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1" width="4.453125" customWidth="1"/>
    <col min="42" max="42" width="5.54296875" customWidth="1"/>
    <col min="43" max="48" width="4.453125" customWidth="1"/>
    <col min="49" max="50" width="5.453125" customWidth="1"/>
    <col min="51" max="56" width="4.453125" customWidth="1"/>
    <col min="57" max="57" width="4" bestFit="1" customWidth="1"/>
    <col min="58" max="72" width="4.453125" customWidth="1"/>
    <col min="73" max="73" width="6.1796875" customWidth="1"/>
    <col min="74" max="87" width="4.453125" customWidth="1"/>
    <col min="88" max="88" width="5.54296875" customWidth="1"/>
    <col min="89" max="96" width="4.453125" customWidth="1"/>
    <col min="97" max="97" width="4" bestFit="1" customWidth="1"/>
    <col min="98" max="98" width="4.453125" customWidth="1"/>
    <col min="99" max="99" width="5.54296875" customWidth="1"/>
    <col min="100" max="113" width="4.453125" customWidth="1"/>
    <col min="114" max="114" width="3.81640625" customWidth="1"/>
    <col min="115" max="118" width="4.453125" customWidth="1"/>
    <col min="119" max="119" width="5.1796875" customWidth="1"/>
    <col min="120" max="254" width="4.453125" customWidth="1"/>
    <col min="255" max="255" width="6.453125" customWidth="1"/>
    <col min="256" max="260" width="3.453125" bestFit="1" customWidth="1"/>
    <col min="261" max="261" width="3.453125" customWidth="1"/>
    <col min="262" max="262" width="8.54296875" bestFit="1" customWidth="1"/>
    <col min="263" max="263" width="5" customWidth="1"/>
    <col min="264" max="268" width="5.54296875" style="54" customWidth="1"/>
    <col min="270" max="270" width="14.453125" customWidth="1"/>
    <col min="271" max="271" width="3.453125" bestFit="1" customWidth="1"/>
    <col min="272" max="272" width="3.453125" customWidth="1"/>
    <col min="273" max="275" width="3.453125" bestFit="1" customWidth="1"/>
    <col min="276" max="276" width="3.54296875" customWidth="1"/>
    <col min="277" max="277" width="17.453125" bestFit="1" customWidth="1"/>
  </cols>
  <sheetData>
    <row r="1" spans="1:279" s="2" customFormat="1" ht="183" thickTop="1" thickBot="1">
      <c r="A1" s="237" t="s">
        <v>0</v>
      </c>
      <c r="B1" s="238"/>
      <c r="C1" s="238"/>
      <c r="D1" s="238"/>
      <c r="E1" s="238"/>
      <c r="F1" s="238"/>
      <c r="G1" s="239"/>
      <c r="H1" s="15" t="s">
        <v>408</v>
      </c>
      <c r="I1" s="15" t="s">
        <v>409</v>
      </c>
      <c r="J1" s="15" t="s">
        <v>3</v>
      </c>
      <c r="K1" s="15" t="s">
        <v>4</v>
      </c>
      <c r="L1" s="15" t="s">
        <v>410</v>
      </c>
      <c r="M1" s="15" t="s">
        <v>411</v>
      </c>
      <c r="N1" s="15" t="s">
        <v>412</v>
      </c>
      <c r="O1" s="15" t="s">
        <v>413</v>
      </c>
      <c r="P1" s="15" t="s">
        <v>414</v>
      </c>
      <c r="Q1" s="15" t="s">
        <v>415</v>
      </c>
      <c r="R1" s="15" t="s">
        <v>416</v>
      </c>
      <c r="S1" s="15" t="s">
        <v>417</v>
      </c>
      <c r="T1" s="15" t="s">
        <v>418</v>
      </c>
      <c r="U1" s="181">
        <v>44973</v>
      </c>
      <c r="V1" s="15" t="s">
        <v>419</v>
      </c>
      <c r="W1" s="15" t="s">
        <v>420</v>
      </c>
      <c r="X1" s="15" t="s">
        <v>421</v>
      </c>
      <c r="Y1" s="15" t="s">
        <v>422</v>
      </c>
      <c r="Z1" s="15" t="s">
        <v>423</v>
      </c>
      <c r="AA1" s="15" t="s">
        <v>424</v>
      </c>
      <c r="AB1" s="15" t="s">
        <v>425</v>
      </c>
      <c r="AC1" s="15" t="s">
        <v>426</v>
      </c>
      <c r="AD1" s="15" t="s">
        <v>427</v>
      </c>
      <c r="AE1" s="15" t="s">
        <v>428</v>
      </c>
      <c r="AF1" s="174" t="s">
        <v>429</v>
      </c>
      <c r="AG1" s="15" t="s">
        <v>430</v>
      </c>
      <c r="AH1" s="15" t="s">
        <v>431</v>
      </c>
      <c r="AI1" s="15" t="s">
        <v>432</v>
      </c>
      <c r="AJ1" s="15" t="s">
        <v>433</v>
      </c>
      <c r="AK1" s="15" t="s">
        <v>434</v>
      </c>
      <c r="AL1" s="15" t="s">
        <v>435</v>
      </c>
      <c r="AM1" s="15" t="s">
        <v>436</v>
      </c>
      <c r="AN1" s="15" t="s">
        <v>437</v>
      </c>
      <c r="AO1" s="15" t="s">
        <v>438</v>
      </c>
      <c r="AP1" s="15" t="s">
        <v>439</v>
      </c>
      <c r="AQ1" s="15" t="s">
        <v>440</v>
      </c>
      <c r="AR1" s="15" t="s">
        <v>441</v>
      </c>
      <c r="AS1" s="174" t="s">
        <v>442</v>
      </c>
      <c r="AT1" s="15" t="s">
        <v>443</v>
      </c>
      <c r="AU1" s="15" t="s">
        <v>444</v>
      </c>
      <c r="AV1" s="15" t="s">
        <v>445</v>
      </c>
      <c r="AW1" s="183" t="s">
        <v>446</v>
      </c>
      <c r="AX1" s="183" t="s">
        <v>446</v>
      </c>
      <c r="AY1" s="15" t="s">
        <v>447</v>
      </c>
      <c r="AZ1" s="15" t="s">
        <v>448</v>
      </c>
      <c r="BA1" s="15" t="s">
        <v>449</v>
      </c>
      <c r="BB1" s="15" t="s">
        <v>450</v>
      </c>
      <c r="BC1" s="15" t="s">
        <v>451</v>
      </c>
      <c r="BD1" s="15" t="s">
        <v>452</v>
      </c>
      <c r="BE1" s="15" t="s">
        <v>453</v>
      </c>
      <c r="BF1" s="15" t="s">
        <v>454</v>
      </c>
      <c r="BG1" s="15" t="s">
        <v>455</v>
      </c>
      <c r="BH1" s="15" t="s">
        <v>456</v>
      </c>
      <c r="BI1" s="15" t="s">
        <v>457</v>
      </c>
      <c r="BJ1" s="15" t="s">
        <v>458</v>
      </c>
      <c r="BK1" s="61" t="s">
        <v>459</v>
      </c>
      <c r="BL1" s="59" t="s">
        <v>460</v>
      </c>
      <c r="BM1" s="59" t="s">
        <v>461</v>
      </c>
      <c r="BN1" s="157" t="s">
        <v>462</v>
      </c>
      <c r="BO1" s="15" t="s">
        <v>463</v>
      </c>
      <c r="BP1" s="15" t="s">
        <v>464</v>
      </c>
      <c r="BQ1" s="157" t="s">
        <v>465</v>
      </c>
      <c r="BR1" s="15" t="s">
        <v>466</v>
      </c>
      <c r="BS1" s="15" t="s">
        <v>467</v>
      </c>
      <c r="BT1" s="59" t="s">
        <v>468</v>
      </c>
      <c r="BU1" s="183" t="s">
        <v>469</v>
      </c>
      <c r="BV1" s="174">
        <v>45119</v>
      </c>
      <c r="BW1" s="59" t="s">
        <v>470</v>
      </c>
      <c r="BX1" s="59" t="s">
        <v>471</v>
      </c>
      <c r="BY1" s="15" t="s">
        <v>472</v>
      </c>
      <c r="BZ1" s="59" t="s">
        <v>473</v>
      </c>
      <c r="CA1" s="59" t="s">
        <v>474</v>
      </c>
      <c r="CB1" s="15" t="s">
        <v>475</v>
      </c>
      <c r="CC1" s="15" t="s">
        <v>476</v>
      </c>
      <c r="CD1" s="59" t="s">
        <v>477</v>
      </c>
      <c r="CE1" s="15" t="s">
        <v>478</v>
      </c>
      <c r="CF1" s="15" t="s">
        <v>479</v>
      </c>
      <c r="CG1" s="15" t="s">
        <v>480</v>
      </c>
      <c r="CH1" s="15" t="s">
        <v>481</v>
      </c>
      <c r="CI1" s="15" t="s">
        <v>482</v>
      </c>
      <c r="CJ1" s="183" t="s">
        <v>483</v>
      </c>
      <c r="CK1" s="59" t="s">
        <v>484</v>
      </c>
      <c r="CL1" s="137" t="s">
        <v>485</v>
      </c>
      <c r="CM1" s="59" t="s">
        <v>486</v>
      </c>
      <c r="CN1" s="15" t="s">
        <v>487</v>
      </c>
      <c r="CO1" s="59" t="s">
        <v>488</v>
      </c>
      <c r="CP1" s="15" t="s">
        <v>489</v>
      </c>
      <c r="CQ1" s="15" t="s">
        <v>490</v>
      </c>
      <c r="CR1" s="15" t="s">
        <v>491</v>
      </c>
      <c r="CS1" s="15" t="s">
        <v>492</v>
      </c>
      <c r="CT1" s="15" t="s">
        <v>493</v>
      </c>
      <c r="CU1" s="180" t="s">
        <v>494</v>
      </c>
      <c r="CV1" s="15" t="s">
        <v>493</v>
      </c>
      <c r="CW1" s="15" t="s">
        <v>495</v>
      </c>
      <c r="CX1" s="181">
        <v>45178</v>
      </c>
      <c r="CY1" s="15" t="s">
        <v>496</v>
      </c>
      <c r="CZ1" s="15" t="s">
        <v>497</v>
      </c>
      <c r="DA1" s="15" t="s">
        <v>498</v>
      </c>
      <c r="DB1" s="59" t="s">
        <v>499</v>
      </c>
      <c r="DC1" s="15" t="s">
        <v>500</v>
      </c>
      <c r="DD1" s="59" t="s">
        <v>501</v>
      </c>
      <c r="DE1" s="15" t="s">
        <v>502</v>
      </c>
      <c r="DF1" s="181">
        <v>45189</v>
      </c>
      <c r="DG1" s="181">
        <v>45189</v>
      </c>
      <c r="DH1" s="181">
        <v>45189</v>
      </c>
      <c r="DI1" s="15" t="s">
        <v>503</v>
      </c>
      <c r="DJ1" s="15" t="s">
        <v>504</v>
      </c>
      <c r="DK1" s="15" t="s">
        <v>505</v>
      </c>
      <c r="DL1" s="59" t="s">
        <v>506</v>
      </c>
      <c r="DM1" s="181" t="s">
        <v>507</v>
      </c>
      <c r="DN1" s="15" t="s">
        <v>508</v>
      </c>
      <c r="DO1" s="15" t="s">
        <v>509</v>
      </c>
      <c r="DP1" s="15" t="s">
        <v>510</v>
      </c>
      <c r="DQ1" s="15" t="s">
        <v>511</v>
      </c>
      <c r="DR1" s="15" t="s">
        <v>512</v>
      </c>
      <c r="DS1" s="15" t="s">
        <v>513</v>
      </c>
      <c r="DT1" s="15" t="s">
        <v>512</v>
      </c>
      <c r="DU1" s="15" t="s">
        <v>514</v>
      </c>
      <c r="DV1" s="181">
        <v>45213</v>
      </c>
      <c r="DW1" s="181">
        <v>45213</v>
      </c>
      <c r="DX1" s="59" t="s">
        <v>515</v>
      </c>
      <c r="DY1" s="15" t="s">
        <v>516</v>
      </c>
      <c r="DZ1" s="15" t="s">
        <v>517</v>
      </c>
      <c r="EA1" s="15" t="s">
        <v>518</v>
      </c>
      <c r="EB1" s="15" t="s">
        <v>519</v>
      </c>
      <c r="EC1" s="15" t="s">
        <v>520</v>
      </c>
      <c r="ED1" s="181">
        <v>45227</v>
      </c>
      <c r="EE1" s="181" t="s">
        <v>521</v>
      </c>
      <c r="EF1" s="181" t="s">
        <v>522</v>
      </c>
      <c r="EG1" s="181" t="s">
        <v>523</v>
      </c>
      <c r="EH1" s="181" t="s">
        <v>522</v>
      </c>
      <c r="EI1" s="15" t="s">
        <v>524</v>
      </c>
      <c r="EJ1" s="181">
        <v>45246</v>
      </c>
      <c r="EK1" s="59" t="s">
        <v>525</v>
      </c>
      <c r="EL1" s="181">
        <v>45248</v>
      </c>
      <c r="EM1" s="59" t="s">
        <v>526</v>
      </c>
      <c r="EN1" s="15" t="s">
        <v>527</v>
      </c>
      <c r="EO1" s="15" t="s">
        <v>528</v>
      </c>
      <c r="EP1" s="15" t="s">
        <v>529</v>
      </c>
      <c r="EQ1" s="15" t="s">
        <v>530</v>
      </c>
      <c r="ER1" s="181">
        <v>45270</v>
      </c>
      <c r="ES1" s="181" t="s">
        <v>531</v>
      </c>
      <c r="ET1" s="181" t="s">
        <v>532</v>
      </c>
      <c r="EU1" s="15" t="s">
        <v>533</v>
      </c>
      <c r="EV1" s="15" t="s">
        <v>534</v>
      </c>
      <c r="EW1" s="15" t="s">
        <v>296</v>
      </c>
      <c r="EX1" s="15"/>
      <c r="EY1" s="15"/>
      <c r="EZ1" s="15"/>
      <c r="FA1" s="15"/>
      <c r="FB1" s="15"/>
      <c r="FC1" s="59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81"/>
      <c r="FS1" s="15"/>
      <c r="FT1" s="15"/>
      <c r="FU1" s="15"/>
      <c r="FV1" s="15"/>
      <c r="FW1" s="15"/>
      <c r="FX1" s="15"/>
      <c r="FY1" s="15"/>
      <c r="FZ1" s="15"/>
      <c r="GA1" s="15"/>
      <c r="GB1" s="174"/>
      <c r="GC1" s="15"/>
      <c r="GD1" s="15"/>
      <c r="GE1" s="15"/>
      <c r="GF1" s="15"/>
      <c r="GG1" s="15"/>
      <c r="GH1" s="15"/>
      <c r="GI1" s="15"/>
      <c r="GJ1" s="174"/>
      <c r="GK1" s="15"/>
      <c r="GL1" s="181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74"/>
      <c r="IQ1" s="15"/>
      <c r="IR1" s="15"/>
      <c r="IS1" s="15"/>
      <c r="IT1" s="15"/>
      <c r="IU1" s="15" t="s">
        <v>7</v>
      </c>
      <c r="IV1" s="15" t="s">
        <v>8</v>
      </c>
      <c r="IW1" s="15" t="s">
        <v>9</v>
      </c>
      <c r="IX1" s="15" t="s">
        <v>10</v>
      </c>
      <c r="IY1" s="15" t="s">
        <v>11</v>
      </c>
      <c r="IZ1" s="15" t="s">
        <v>12</v>
      </c>
      <c r="JA1" s="15" t="s">
        <v>13</v>
      </c>
      <c r="JB1" s="55" t="s">
        <v>14</v>
      </c>
      <c r="JD1" s="46" t="s">
        <v>15</v>
      </c>
      <c r="JE1" s="47" t="s">
        <v>16</v>
      </c>
      <c r="JF1" s="47" t="s">
        <v>17</v>
      </c>
      <c r="JG1" s="47" t="s">
        <v>18</v>
      </c>
      <c r="JH1" s="48" t="s">
        <v>19</v>
      </c>
      <c r="JI1"/>
      <c r="JJ1" s="133" t="s">
        <v>20</v>
      </c>
      <c r="JK1" s="2" t="s">
        <v>8</v>
      </c>
      <c r="JL1" s="2" t="s">
        <v>9</v>
      </c>
      <c r="JM1" s="2" t="s">
        <v>10</v>
      </c>
      <c r="JN1" s="2" t="s">
        <v>11</v>
      </c>
      <c r="JO1" s="2" t="s">
        <v>12</v>
      </c>
      <c r="JP1" s="2" t="s">
        <v>13</v>
      </c>
    </row>
    <row r="2" spans="1:279" s="2" customFormat="1" ht="15" thickTop="1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1</v>
      </c>
      <c r="O2" s="120">
        <v>1</v>
      </c>
      <c r="P2" s="120">
        <v>1</v>
      </c>
      <c r="Q2" s="120">
        <v>1</v>
      </c>
      <c r="R2" s="120">
        <v>1</v>
      </c>
      <c r="S2" s="120">
        <v>1</v>
      </c>
      <c r="T2" s="120">
        <v>1</v>
      </c>
      <c r="U2" s="51">
        <v>1</v>
      </c>
      <c r="V2" s="120">
        <v>3</v>
      </c>
      <c r="W2" s="120">
        <v>1</v>
      </c>
      <c r="X2" s="120">
        <v>2</v>
      </c>
      <c r="Y2" s="120">
        <v>1</v>
      </c>
      <c r="Z2" s="51">
        <v>1</v>
      </c>
      <c r="AA2" s="120">
        <v>1</v>
      </c>
      <c r="AB2" s="120">
        <v>1</v>
      </c>
      <c r="AC2" s="120">
        <v>1</v>
      </c>
      <c r="AD2" s="120">
        <v>2</v>
      </c>
      <c r="AE2" s="120">
        <v>1</v>
      </c>
      <c r="AF2" s="120">
        <v>1</v>
      </c>
      <c r="AG2" s="120">
        <v>1</v>
      </c>
      <c r="AH2" s="120">
        <v>2</v>
      </c>
      <c r="AI2" s="120">
        <v>1</v>
      </c>
      <c r="AJ2" s="120">
        <v>1</v>
      </c>
      <c r="AK2" s="120">
        <v>2</v>
      </c>
      <c r="AL2" s="120">
        <v>1</v>
      </c>
      <c r="AM2" s="120">
        <v>2</v>
      </c>
      <c r="AN2" s="120">
        <v>1</v>
      </c>
      <c r="AO2" s="120">
        <v>2</v>
      </c>
      <c r="AP2" s="103">
        <v>3</v>
      </c>
      <c r="AQ2" s="103">
        <v>1</v>
      </c>
      <c r="AR2" s="120">
        <v>1</v>
      </c>
      <c r="AS2" s="103">
        <v>2</v>
      </c>
      <c r="AT2" s="51">
        <v>1</v>
      </c>
      <c r="AU2" s="51">
        <v>1</v>
      </c>
      <c r="AV2" s="103">
        <v>1</v>
      </c>
      <c r="AW2" s="106">
        <v>3</v>
      </c>
      <c r="AX2" s="106">
        <v>3</v>
      </c>
      <c r="AY2" s="103">
        <v>1</v>
      </c>
      <c r="AZ2" s="103">
        <v>2</v>
      </c>
      <c r="BA2" s="103">
        <v>1</v>
      </c>
      <c r="BB2" s="103">
        <v>2</v>
      </c>
      <c r="BC2" s="103">
        <v>1</v>
      </c>
      <c r="BD2" s="103">
        <v>1</v>
      </c>
      <c r="BE2" s="103">
        <v>2</v>
      </c>
      <c r="BF2" s="103">
        <v>1</v>
      </c>
      <c r="BG2" s="103">
        <v>2</v>
      </c>
      <c r="BH2" s="103">
        <v>1</v>
      </c>
      <c r="BI2" s="103">
        <v>1</v>
      </c>
      <c r="BJ2" s="103">
        <v>1</v>
      </c>
      <c r="BK2" s="107">
        <v>3</v>
      </c>
      <c r="BL2" s="106">
        <v>1</v>
      </c>
      <c r="BM2" s="106">
        <v>1</v>
      </c>
      <c r="BN2" s="106">
        <v>3</v>
      </c>
      <c r="BO2" s="103">
        <v>1</v>
      </c>
      <c r="BP2" s="103">
        <v>1</v>
      </c>
      <c r="BQ2" s="107">
        <v>2</v>
      </c>
      <c r="BR2" s="107">
        <v>1</v>
      </c>
      <c r="BS2" s="103">
        <v>2</v>
      </c>
      <c r="BT2" s="106">
        <v>1</v>
      </c>
      <c r="BU2" s="106">
        <v>3</v>
      </c>
      <c r="BV2" s="103">
        <v>3</v>
      </c>
      <c r="BW2" s="106">
        <v>1</v>
      </c>
      <c r="BX2" s="106">
        <v>2</v>
      </c>
      <c r="BY2" s="103">
        <v>1</v>
      </c>
      <c r="BZ2" s="106">
        <v>1</v>
      </c>
      <c r="CA2" s="106">
        <v>2</v>
      </c>
      <c r="CB2" s="103">
        <v>1</v>
      </c>
      <c r="CC2" s="103">
        <v>1</v>
      </c>
      <c r="CD2" s="106">
        <v>2</v>
      </c>
      <c r="CE2" s="103">
        <v>1</v>
      </c>
      <c r="CF2" s="103">
        <v>1</v>
      </c>
      <c r="CG2" s="103">
        <v>2</v>
      </c>
      <c r="CH2" s="103">
        <v>1</v>
      </c>
      <c r="CI2" s="103">
        <v>1</v>
      </c>
      <c r="CJ2" s="106">
        <v>3</v>
      </c>
      <c r="CK2" s="106">
        <v>1</v>
      </c>
      <c r="CL2" s="103">
        <v>2</v>
      </c>
      <c r="CM2" s="106">
        <v>1</v>
      </c>
      <c r="CN2" s="103">
        <v>1</v>
      </c>
      <c r="CO2" s="106">
        <v>2</v>
      </c>
      <c r="CP2" s="103">
        <v>1</v>
      </c>
      <c r="CQ2" s="103">
        <v>2</v>
      </c>
      <c r="CR2" s="103">
        <v>1</v>
      </c>
      <c r="CS2" s="103">
        <v>2</v>
      </c>
      <c r="CT2" s="103">
        <v>1</v>
      </c>
      <c r="CU2" s="103">
        <v>3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1</v>
      </c>
      <c r="DB2" s="106">
        <v>2</v>
      </c>
      <c r="DC2" s="103">
        <v>1</v>
      </c>
      <c r="DD2" s="106">
        <v>1</v>
      </c>
      <c r="DE2" s="103">
        <v>3</v>
      </c>
      <c r="DF2" s="103">
        <v>3</v>
      </c>
      <c r="DG2" s="103">
        <v>3</v>
      </c>
      <c r="DH2" s="103">
        <v>3</v>
      </c>
      <c r="DI2" s="103">
        <v>1</v>
      </c>
      <c r="DJ2" s="103">
        <v>1</v>
      </c>
      <c r="DK2" s="103">
        <v>2</v>
      </c>
      <c r="DL2" s="106">
        <v>1</v>
      </c>
      <c r="DM2" s="103">
        <v>2</v>
      </c>
      <c r="DN2" s="103">
        <v>1</v>
      </c>
      <c r="DO2" s="103">
        <v>3</v>
      </c>
      <c r="DP2" s="103">
        <v>1</v>
      </c>
      <c r="DQ2" s="103">
        <v>2</v>
      </c>
      <c r="DR2" s="103">
        <v>1</v>
      </c>
      <c r="DS2" s="103">
        <v>3</v>
      </c>
      <c r="DT2" s="103">
        <v>1</v>
      </c>
      <c r="DU2" s="103">
        <v>2</v>
      </c>
      <c r="DV2" s="103">
        <v>1</v>
      </c>
      <c r="DW2" s="103">
        <v>1</v>
      </c>
      <c r="DX2" s="106">
        <v>2</v>
      </c>
      <c r="DY2" s="103">
        <v>1</v>
      </c>
      <c r="DZ2" s="103">
        <v>1</v>
      </c>
      <c r="EA2" s="103">
        <v>2</v>
      </c>
      <c r="EB2" s="103">
        <v>1</v>
      </c>
      <c r="EC2" s="103">
        <v>1</v>
      </c>
      <c r="ED2" s="103">
        <v>1</v>
      </c>
      <c r="EE2" s="103">
        <v>2</v>
      </c>
      <c r="EF2" s="103">
        <v>1</v>
      </c>
      <c r="EG2" s="103">
        <v>3</v>
      </c>
      <c r="EH2" s="103">
        <v>1</v>
      </c>
      <c r="EI2" s="103">
        <v>1</v>
      </c>
      <c r="EJ2" s="103">
        <v>1</v>
      </c>
      <c r="EK2" s="106">
        <v>2</v>
      </c>
      <c r="EL2" s="103">
        <v>1</v>
      </c>
      <c r="EM2" s="106">
        <v>1</v>
      </c>
      <c r="EN2" s="103">
        <v>2</v>
      </c>
      <c r="EO2" s="103">
        <v>1</v>
      </c>
      <c r="EP2" s="103">
        <v>1</v>
      </c>
      <c r="EQ2" s="103">
        <v>1</v>
      </c>
      <c r="ER2" s="103">
        <v>1</v>
      </c>
      <c r="ES2" s="103">
        <v>2</v>
      </c>
      <c r="ET2" s="103">
        <v>1</v>
      </c>
      <c r="EU2" s="103">
        <v>2</v>
      </c>
      <c r="EV2" s="103">
        <v>1</v>
      </c>
      <c r="EW2" s="119">
        <v>0</v>
      </c>
      <c r="EX2" s="103"/>
      <c r="EY2" s="103"/>
      <c r="EZ2" s="103"/>
      <c r="FA2" s="103"/>
      <c r="FB2" s="103"/>
      <c r="FC2" s="106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63">
        <f>SUM(H2:IT2)</f>
        <v>212</v>
      </c>
      <c r="IV2" s="29">
        <f>COUNTIF(H4:IT4,"d")</f>
        <v>35</v>
      </c>
      <c r="IW2" s="29">
        <f>COUNTIF(H4:IT4,"w")</f>
        <v>16</v>
      </c>
      <c r="IX2" s="29">
        <f>COUNTIF(H4:IT4,"v")</f>
        <v>59</v>
      </c>
      <c r="IY2" s="29">
        <f>COUNTIF(H4:IT4,"s")</f>
        <v>3</v>
      </c>
      <c r="IZ2" s="29">
        <f>COUNTIF(H4:IT4,"m")</f>
        <v>2</v>
      </c>
      <c r="JA2" s="28">
        <f>COUNTIF(H4:IT4,"r")</f>
        <v>1</v>
      </c>
      <c r="JB2" s="72"/>
      <c r="JD2" s="243" t="s">
        <v>22</v>
      </c>
      <c r="JE2" s="244"/>
      <c r="JF2" s="244"/>
      <c r="JG2" s="244"/>
      <c r="JH2" s="245"/>
      <c r="JI2"/>
      <c r="JJ2" t="s">
        <v>23</v>
      </c>
      <c r="JK2">
        <v>8</v>
      </c>
      <c r="JL2">
        <v>0</v>
      </c>
      <c r="JM2">
        <v>1</v>
      </c>
      <c r="JN2">
        <v>0</v>
      </c>
      <c r="JO2">
        <v>0</v>
      </c>
      <c r="JP2">
        <v>0</v>
      </c>
      <c r="JQ2"/>
      <c r="JR2"/>
      <c r="JS2"/>
    </row>
    <row r="3" spans="1:279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 t="s">
        <v>32</v>
      </c>
      <c r="I3" s="122">
        <v>0</v>
      </c>
      <c r="J3" s="122">
        <v>36</v>
      </c>
      <c r="K3" s="122">
        <v>0</v>
      </c>
      <c r="L3" s="123">
        <v>0</v>
      </c>
      <c r="M3" s="123"/>
      <c r="N3" s="123"/>
      <c r="O3" s="123"/>
      <c r="P3" s="123"/>
      <c r="Q3" s="123"/>
      <c r="R3" s="123"/>
      <c r="S3" s="123"/>
      <c r="T3" s="123"/>
      <c r="U3" s="123"/>
      <c r="V3" s="123">
        <v>990</v>
      </c>
      <c r="W3" s="123"/>
      <c r="X3" s="123">
        <v>136</v>
      </c>
      <c r="Y3" s="123"/>
      <c r="Z3" s="123"/>
      <c r="AA3" s="123"/>
      <c r="AB3" s="123">
        <v>114</v>
      </c>
      <c r="AC3" s="123"/>
      <c r="AD3" s="123">
        <v>274</v>
      </c>
      <c r="AE3" s="123"/>
      <c r="AF3" s="123"/>
      <c r="AG3" s="123"/>
      <c r="AH3" s="123">
        <v>148</v>
      </c>
      <c r="AI3" s="123"/>
      <c r="AJ3" s="123"/>
      <c r="AK3" s="123">
        <v>96</v>
      </c>
      <c r="AL3" s="123"/>
      <c r="AM3" s="123">
        <v>213</v>
      </c>
      <c r="AN3" s="123"/>
      <c r="AO3" s="123"/>
      <c r="AP3" s="124">
        <v>1025</v>
      </c>
      <c r="AQ3" s="124"/>
      <c r="AR3" s="123"/>
      <c r="AS3" s="124">
        <v>282</v>
      </c>
      <c r="AT3" s="123"/>
      <c r="AU3" s="123"/>
      <c r="AV3" s="124"/>
      <c r="AW3" s="127">
        <v>1375</v>
      </c>
      <c r="AX3" s="127">
        <v>380</v>
      </c>
      <c r="AY3" s="124"/>
      <c r="AZ3" s="124">
        <v>310</v>
      </c>
      <c r="BA3" s="124"/>
      <c r="BB3" s="124">
        <v>180</v>
      </c>
      <c r="BC3" s="124"/>
      <c r="BD3" s="124"/>
      <c r="BE3" s="124">
        <v>307</v>
      </c>
      <c r="BF3" s="124"/>
      <c r="BG3" s="124">
        <v>138</v>
      </c>
      <c r="BH3" s="124"/>
      <c r="BI3" s="124"/>
      <c r="BJ3" s="124"/>
      <c r="BK3" s="128">
        <v>800</v>
      </c>
      <c r="BL3" s="127"/>
      <c r="BM3" s="127"/>
      <c r="BN3" s="127"/>
      <c r="BO3" s="124"/>
      <c r="BP3" s="124"/>
      <c r="BQ3" s="128">
        <v>224</v>
      </c>
      <c r="BR3" s="128"/>
      <c r="BS3" s="124">
        <v>84</v>
      </c>
      <c r="BT3" s="127"/>
      <c r="BU3" s="127">
        <v>1300</v>
      </c>
      <c r="BV3" s="124"/>
      <c r="BW3" s="127"/>
      <c r="BX3" s="127">
        <v>227</v>
      </c>
      <c r="BY3" s="124"/>
      <c r="BZ3" s="127"/>
      <c r="CA3" s="127">
        <v>238</v>
      </c>
      <c r="CB3" s="124"/>
      <c r="CC3" s="124"/>
      <c r="CD3" s="127">
        <v>230</v>
      </c>
      <c r="CE3" s="124"/>
      <c r="CF3" s="124"/>
      <c r="CG3" s="124">
        <v>206</v>
      </c>
      <c r="CH3" s="124"/>
      <c r="CI3" s="124"/>
      <c r="CJ3" s="127">
        <v>1278</v>
      </c>
      <c r="CK3" s="127"/>
      <c r="CL3" s="124">
        <v>68</v>
      </c>
      <c r="CM3" s="127"/>
      <c r="CN3" s="124"/>
      <c r="CO3" s="127">
        <v>80</v>
      </c>
      <c r="CP3" s="124"/>
      <c r="CQ3" s="124">
        <v>80</v>
      </c>
      <c r="CR3" s="124"/>
      <c r="CS3" s="124">
        <v>160</v>
      </c>
      <c r="CT3" s="124"/>
      <c r="CU3" s="124">
        <v>800</v>
      </c>
      <c r="CV3" s="124"/>
      <c r="CW3" s="124"/>
      <c r="CX3" s="124"/>
      <c r="CY3" s="124">
        <v>213</v>
      </c>
      <c r="CZ3" s="124"/>
      <c r="DA3" s="124"/>
      <c r="DB3" s="127">
        <v>202</v>
      </c>
      <c r="DC3" s="124"/>
      <c r="DD3" s="127"/>
      <c r="DE3" s="124">
        <v>947</v>
      </c>
      <c r="DF3" s="124">
        <v>349</v>
      </c>
      <c r="DG3" s="124"/>
      <c r="DH3" s="124">
        <v>768</v>
      </c>
      <c r="DI3" s="124"/>
      <c r="DJ3" s="124"/>
      <c r="DK3" s="124">
        <v>177</v>
      </c>
      <c r="DL3" s="127"/>
      <c r="DM3" s="124">
        <v>432</v>
      </c>
      <c r="DN3" s="124"/>
      <c r="DO3" s="124">
        <v>1684</v>
      </c>
      <c r="DP3" s="124"/>
      <c r="DQ3" s="124">
        <v>196</v>
      </c>
      <c r="DR3" s="124"/>
      <c r="DS3" s="124">
        <v>797</v>
      </c>
      <c r="DT3" s="124"/>
      <c r="DU3" s="124">
        <v>70</v>
      </c>
      <c r="DV3" s="124"/>
      <c r="DW3" s="124"/>
      <c r="DX3" s="127">
        <v>167</v>
      </c>
      <c r="DY3" s="124"/>
      <c r="DZ3" s="124"/>
      <c r="EA3" s="124">
        <v>142</v>
      </c>
      <c r="EB3" s="124"/>
      <c r="EC3" s="124"/>
      <c r="ED3" s="124"/>
      <c r="EE3" s="124">
        <v>126</v>
      </c>
      <c r="EF3" s="124"/>
      <c r="EG3" s="124">
        <v>396</v>
      </c>
      <c r="EH3" s="124"/>
      <c r="EI3" s="124"/>
      <c r="EJ3" s="124"/>
      <c r="EK3" s="127">
        <v>87</v>
      </c>
      <c r="EL3" s="124"/>
      <c r="EM3" s="127"/>
      <c r="EN3" s="124">
        <v>125</v>
      </c>
      <c r="EO3" s="124"/>
      <c r="EP3" s="124"/>
      <c r="EQ3" s="124"/>
      <c r="ER3" s="124"/>
      <c r="ES3" s="124">
        <v>52</v>
      </c>
      <c r="ET3" s="124"/>
      <c r="EU3" s="124">
        <v>126</v>
      </c>
      <c r="EV3" s="124"/>
      <c r="EW3" s="122">
        <v>0</v>
      </c>
      <c r="EX3" s="124"/>
      <c r="EY3" s="124"/>
      <c r="EZ3" s="124"/>
      <c r="FA3" s="124"/>
      <c r="FB3" s="124"/>
      <c r="FC3" s="127"/>
      <c r="FD3" s="124"/>
      <c r="FE3" s="124"/>
      <c r="FF3" s="124"/>
      <c r="FG3" s="124"/>
      <c r="FH3" s="124"/>
      <c r="FI3" s="124"/>
      <c r="FJ3" s="124"/>
      <c r="FK3" s="124"/>
      <c r="FL3" s="124"/>
      <c r="FM3" s="124"/>
      <c r="FN3" s="124"/>
      <c r="FO3" s="124"/>
      <c r="FP3" s="124"/>
      <c r="FQ3" s="124"/>
      <c r="FR3" s="124"/>
      <c r="FS3" s="124"/>
      <c r="FT3" s="124"/>
      <c r="FU3" s="124"/>
      <c r="FV3" s="124"/>
      <c r="FW3" s="124"/>
      <c r="FX3" s="124"/>
      <c r="FY3" s="124"/>
      <c r="FZ3" s="124"/>
      <c r="GA3" s="124"/>
      <c r="GB3" s="124"/>
      <c r="GC3" s="124"/>
      <c r="GD3" s="124"/>
      <c r="GE3" s="124"/>
      <c r="GF3" s="124"/>
      <c r="GG3" s="124"/>
      <c r="GH3" s="124"/>
      <c r="GI3" s="124"/>
      <c r="GJ3" s="124"/>
      <c r="GK3" s="124"/>
      <c r="GL3" s="124"/>
      <c r="GM3" s="124"/>
      <c r="GN3" s="124"/>
      <c r="GO3" s="124"/>
      <c r="GP3" s="124"/>
      <c r="GQ3" s="124"/>
      <c r="GR3" s="124"/>
      <c r="GS3" s="124"/>
      <c r="GT3" s="124"/>
      <c r="GU3" s="124"/>
      <c r="GV3" s="124"/>
      <c r="GW3" s="124"/>
      <c r="GX3" s="124"/>
      <c r="GY3" s="124"/>
      <c r="GZ3" s="124"/>
      <c r="HA3" s="124"/>
      <c r="HB3" s="124"/>
      <c r="HC3" s="124"/>
      <c r="HD3" s="124"/>
      <c r="HE3" s="124"/>
      <c r="HF3" s="124"/>
      <c r="HG3" s="124"/>
      <c r="HH3" s="124"/>
      <c r="HI3" s="124"/>
      <c r="HJ3" s="124"/>
      <c r="HK3" s="124"/>
      <c r="HL3" s="124"/>
      <c r="HM3" s="124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124"/>
      <c r="IM3" s="124"/>
      <c r="IN3" s="124"/>
      <c r="IO3" s="124"/>
      <c r="IP3" s="124"/>
      <c r="IQ3" s="124"/>
      <c r="IR3" s="124"/>
      <c r="IS3" s="124"/>
      <c r="IT3" s="124"/>
      <c r="IU3" s="77"/>
      <c r="IV3" s="1"/>
      <c r="IW3" s="1"/>
      <c r="IX3" s="1"/>
      <c r="IY3" s="1"/>
      <c r="IZ3" s="1"/>
      <c r="JA3" s="1"/>
      <c r="JB3" s="67">
        <f>SUM(H3:IT3)</f>
        <v>18835</v>
      </c>
      <c r="JD3" s="44">
        <f>COUNTA(C7:C191)</f>
        <v>47</v>
      </c>
      <c r="JE3" s="227">
        <f>COUNTA(D7:D191)</f>
        <v>32</v>
      </c>
      <c r="JF3" s="227">
        <f>COUNTA(E7:E191)</f>
        <v>16</v>
      </c>
      <c r="JG3" s="227">
        <f>COUNTA(F7:F191)</f>
        <v>5</v>
      </c>
      <c r="JH3" s="45">
        <f>COUNTA(G7:G191)</f>
        <v>4</v>
      </c>
      <c r="JI3"/>
      <c r="JJ3" t="s">
        <v>25</v>
      </c>
      <c r="JK3">
        <v>12</v>
      </c>
      <c r="JL3">
        <v>0</v>
      </c>
      <c r="JM3">
        <v>2</v>
      </c>
      <c r="JN3">
        <v>0</v>
      </c>
      <c r="JO3">
        <v>0</v>
      </c>
      <c r="JP3">
        <v>0</v>
      </c>
      <c r="JQ3"/>
      <c r="JR3"/>
      <c r="JS3"/>
    </row>
    <row r="4" spans="1:279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 t="s">
        <v>29</v>
      </c>
      <c r="K4" s="108" t="s">
        <v>30</v>
      </c>
      <c r="L4" s="227"/>
      <c r="M4" s="227"/>
      <c r="N4" s="227"/>
      <c r="O4" s="227" t="s">
        <v>402</v>
      </c>
      <c r="P4" s="227"/>
      <c r="Q4" s="227"/>
      <c r="R4" s="227" t="s">
        <v>402</v>
      </c>
      <c r="S4" s="227"/>
      <c r="T4" s="227"/>
      <c r="U4" s="227" t="s">
        <v>30</v>
      </c>
      <c r="V4" s="227" t="s">
        <v>291</v>
      </c>
      <c r="W4" s="227" t="s">
        <v>30</v>
      </c>
      <c r="X4" s="227" t="s">
        <v>29</v>
      </c>
      <c r="Y4" s="227" t="s">
        <v>30</v>
      </c>
      <c r="Z4" s="227"/>
      <c r="AA4" s="227"/>
      <c r="AB4" s="227" t="s">
        <v>29</v>
      </c>
      <c r="AC4" s="227" t="s">
        <v>30</v>
      </c>
      <c r="AD4" s="227" t="s">
        <v>29</v>
      </c>
      <c r="AE4" s="227" t="s">
        <v>30</v>
      </c>
      <c r="AF4" s="227" t="s">
        <v>30</v>
      </c>
      <c r="AG4" s="227"/>
      <c r="AH4" s="227" t="s">
        <v>29</v>
      </c>
      <c r="AI4" s="227" t="s">
        <v>30</v>
      </c>
      <c r="AJ4" s="227"/>
      <c r="AK4" s="227" t="s">
        <v>29</v>
      </c>
      <c r="AL4" s="227" t="s">
        <v>30</v>
      </c>
      <c r="AM4" s="227" t="s">
        <v>29</v>
      </c>
      <c r="AN4" s="227" t="s">
        <v>30</v>
      </c>
      <c r="AO4" s="227"/>
      <c r="AP4" s="109" t="s">
        <v>291</v>
      </c>
      <c r="AQ4" s="109" t="s">
        <v>30</v>
      </c>
      <c r="AR4" s="227" t="s">
        <v>30</v>
      </c>
      <c r="AS4" s="109" t="s">
        <v>29</v>
      </c>
      <c r="AT4" s="227" t="s">
        <v>30</v>
      </c>
      <c r="AU4" s="227"/>
      <c r="AV4" s="109" t="s">
        <v>30</v>
      </c>
      <c r="AW4" s="112" t="s">
        <v>291</v>
      </c>
      <c r="AX4" s="112" t="s">
        <v>291</v>
      </c>
      <c r="AY4" s="109"/>
      <c r="AZ4" s="109" t="s">
        <v>29</v>
      </c>
      <c r="BA4" s="109" t="s">
        <v>30</v>
      </c>
      <c r="BB4" s="109" t="s">
        <v>29</v>
      </c>
      <c r="BC4" s="109" t="s">
        <v>30</v>
      </c>
      <c r="BD4" s="109" t="s">
        <v>403</v>
      </c>
      <c r="BE4" s="109" t="s">
        <v>29</v>
      </c>
      <c r="BF4" s="109" t="s">
        <v>30</v>
      </c>
      <c r="BG4" s="109" t="s">
        <v>29</v>
      </c>
      <c r="BH4" s="109" t="s">
        <v>30</v>
      </c>
      <c r="BI4" s="109" t="s">
        <v>30</v>
      </c>
      <c r="BJ4" s="109"/>
      <c r="BK4" s="110" t="s">
        <v>291</v>
      </c>
      <c r="BL4" s="112" t="s">
        <v>30</v>
      </c>
      <c r="BM4" s="112" t="s">
        <v>30</v>
      </c>
      <c r="BN4" s="112"/>
      <c r="BO4" s="109"/>
      <c r="BP4" s="109" t="s">
        <v>30</v>
      </c>
      <c r="BQ4" s="158" t="s">
        <v>29</v>
      </c>
      <c r="BR4" s="158" t="s">
        <v>30</v>
      </c>
      <c r="BS4" s="109" t="s">
        <v>29</v>
      </c>
      <c r="BT4" s="112" t="s">
        <v>30</v>
      </c>
      <c r="BU4" s="112" t="s">
        <v>291</v>
      </c>
      <c r="BV4" s="109" t="s">
        <v>291</v>
      </c>
      <c r="BW4" s="112"/>
      <c r="BX4" s="112" t="s">
        <v>29</v>
      </c>
      <c r="BY4" s="109" t="s">
        <v>30</v>
      </c>
      <c r="BZ4" s="112"/>
      <c r="CA4" s="112" t="s">
        <v>29</v>
      </c>
      <c r="CB4" s="109" t="s">
        <v>30</v>
      </c>
      <c r="CC4" s="109" t="s">
        <v>30</v>
      </c>
      <c r="CD4" s="112" t="s">
        <v>29</v>
      </c>
      <c r="CE4" s="109" t="s">
        <v>30</v>
      </c>
      <c r="CF4" s="109" t="s">
        <v>30</v>
      </c>
      <c r="CG4" s="109" t="s">
        <v>29</v>
      </c>
      <c r="CH4" s="109" t="s">
        <v>30</v>
      </c>
      <c r="CI4" s="109"/>
      <c r="CJ4" s="112" t="s">
        <v>291</v>
      </c>
      <c r="CK4" s="112" t="s">
        <v>30</v>
      </c>
      <c r="CL4" s="109" t="s">
        <v>29</v>
      </c>
      <c r="CM4" s="112" t="s">
        <v>30</v>
      </c>
      <c r="CN4" s="109"/>
      <c r="CO4" s="112" t="s">
        <v>29</v>
      </c>
      <c r="CP4" s="109" t="s">
        <v>30</v>
      </c>
      <c r="CQ4" s="109" t="s">
        <v>29</v>
      </c>
      <c r="CR4" s="109" t="s">
        <v>30</v>
      </c>
      <c r="CS4" s="109" t="s">
        <v>29</v>
      </c>
      <c r="CT4" s="109" t="s">
        <v>30</v>
      </c>
      <c r="CU4" s="109" t="s">
        <v>291</v>
      </c>
      <c r="CV4" s="109" t="s">
        <v>30</v>
      </c>
      <c r="CW4" s="109"/>
      <c r="CX4" s="109" t="s">
        <v>30</v>
      </c>
      <c r="CY4" s="109" t="s">
        <v>29</v>
      </c>
      <c r="CZ4" s="109" t="s">
        <v>30</v>
      </c>
      <c r="DA4" s="109"/>
      <c r="DB4" s="112" t="s">
        <v>29</v>
      </c>
      <c r="DC4" s="109" t="s">
        <v>30</v>
      </c>
      <c r="DD4" s="112" t="s">
        <v>30</v>
      </c>
      <c r="DE4" s="109" t="s">
        <v>291</v>
      </c>
      <c r="DF4" s="109" t="s">
        <v>291</v>
      </c>
      <c r="DG4" s="109" t="s">
        <v>291</v>
      </c>
      <c r="DH4" s="109" t="s">
        <v>291</v>
      </c>
      <c r="DI4" s="109" t="s">
        <v>30</v>
      </c>
      <c r="DJ4" s="109"/>
      <c r="DK4" s="109" t="s">
        <v>29</v>
      </c>
      <c r="DL4" s="112" t="s">
        <v>30</v>
      </c>
      <c r="DM4" s="109" t="s">
        <v>29</v>
      </c>
      <c r="DN4" s="109" t="s">
        <v>30</v>
      </c>
      <c r="DO4" s="109" t="s">
        <v>291</v>
      </c>
      <c r="DP4" s="109" t="s">
        <v>30</v>
      </c>
      <c r="DQ4" s="109" t="s">
        <v>29</v>
      </c>
      <c r="DR4" s="109" t="s">
        <v>30</v>
      </c>
      <c r="DS4" s="109" t="s">
        <v>291</v>
      </c>
      <c r="DT4" s="109" t="s">
        <v>30</v>
      </c>
      <c r="DU4" s="109" t="s">
        <v>29</v>
      </c>
      <c r="DV4" s="109" t="s">
        <v>30</v>
      </c>
      <c r="DW4" s="109"/>
      <c r="DX4" s="112" t="s">
        <v>29</v>
      </c>
      <c r="DY4" s="109" t="s">
        <v>30</v>
      </c>
      <c r="DZ4" s="109"/>
      <c r="EA4" s="109" t="s">
        <v>29</v>
      </c>
      <c r="EB4" s="109" t="s">
        <v>30</v>
      </c>
      <c r="EC4" s="109"/>
      <c r="ED4" s="109" t="s">
        <v>30</v>
      </c>
      <c r="EE4" s="109" t="s">
        <v>29</v>
      </c>
      <c r="EF4" s="109" t="s">
        <v>30</v>
      </c>
      <c r="EG4" s="109" t="s">
        <v>291</v>
      </c>
      <c r="EH4" s="109" t="s">
        <v>30</v>
      </c>
      <c r="EI4" s="109"/>
      <c r="EJ4" s="109" t="s">
        <v>30</v>
      </c>
      <c r="EK4" s="112" t="s">
        <v>29</v>
      </c>
      <c r="EL4" s="109" t="s">
        <v>30</v>
      </c>
      <c r="EM4" s="112" t="s">
        <v>30</v>
      </c>
      <c r="EN4" s="109" t="s">
        <v>29</v>
      </c>
      <c r="EO4" s="109" t="s">
        <v>30</v>
      </c>
      <c r="EP4" s="109" t="s">
        <v>402</v>
      </c>
      <c r="EQ4" s="109"/>
      <c r="ER4" s="109" t="s">
        <v>30</v>
      </c>
      <c r="ES4" s="109" t="s">
        <v>29</v>
      </c>
      <c r="ET4" s="109" t="s">
        <v>30</v>
      </c>
      <c r="EU4" s="109" t="s">
        <v>29</v>
      </c>
      <c r="EV4" s="109" t="s">
        <v>30</v>
      </c>
      <c r="EW4" s="108" t="s">
        <v>28</v>
      </c>
      <c r="EX4" s="109"/>
      <c r="EY4" s="109"/>
      <c r="EZ4" s="109"/>
      <c r="FA4" s="109"/>
      <c r="FB4" s="109"/>
      <c r="FC4" s="112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130"/>
      <c r="IU4" s="76"/>
      <c r="IV4" s="1"/>
      <c r="IW4" s="1"/>
      <c r="IX4" s="1"/>
      <c r="IY4" s="1"/>
      <c r="IZ4" s="1"/>
      <c r="JA4" s="1"/>
      <c r="JB4" s="178"/>
      <c r="JD4" s="231"/>
      <c r="JE4" s="232"/>
      <c r="JF4" s="232"/>
      <c r="JG4" s="232"/>
      <c r="JH4" s="233"/>
      <c r="JI4"/>
      <c r="JJ4" t="s">
        <v>31</v>
      </c>
      <c r="JK4">
        <v>12</v>
      </c>
      <c r="JL4">
        <v>2</v>
      </c>
      <c r="JM4">
        <v>3</v>
      </c>
      <c r="JN4">
        <v>1</v>
      </c>
      <c r="JO4">
        <v>0</v>
      </c>
      <c r="JP4">
        <v>0</v>
      </c>
      <c r="JQ4"/>
      <c r="JR4"/>
      <c r="JS4"/>
    </row>
    <row r="5" spans="1:279" s="2" customFormat="1" ht="15" customHeight="1" thickBot="1">
      <c r="A5" s="228" t="s">
        <v>32</v>
      </c>
      <c r="B5" s="229"/>
      <c r="C5" s="229"/>
      <c r="D5" s="229"/>
      <c r="E5" s="229"/>
      <c r="F5" s="229"/>
      <c r="G5" s="230"/>
      <c r="H5" s="189">
        <f t="shared" ref="H5:AW5" si="0">IF(ISBLANK(H$1),"",COUNTA(H$7:H$191))</f>
        <v>14</v>
      </c>
      <c r="I5" s="190">
        <f t="shared" si="0"/>
        <v>5</v>
      </c>
      <c r="J5" s="190">
        <f t="shared" si="0"/>
        <v>34</v>
      </c>
      <c r="K5" s="190">
        <f t="shared" si="0"/>
        <v>6</v>
      </c>
      <c r="L5" s="190">
        <f t="shared" si="0"/>
        <v>29</v>
      </c>
      <c r="M5" s="190">
        <f t="shared" si="0"/>
        <v>44</v>
      </c>
      <c r="N5" s="190">
        <f t="shared" si="0"/>
        <v>21</v>
      </c>
      <c r="O5" s="190">
        <f t="shared" si="0"/>
        <v>27</v>
      </c>
      <c r="P5" s="190">
        <f t="shared" si="0"/>
        <v>21</v>
      </c>
      <c r="Q5" s="190">
        <f t="shared" si="0"/>
        <v>39</v>
      </c>
      <c r="R5" s="190">
        <f t="shared" si="0"/>
        <v>15</v>
      </c>
      <c r="S5" s="190">
        <f t="shared" si="0"/>
        <v>11</v>
      </c>
      <c r="T5" s="190">
        <f t="shared" si="0"/>
        <v>42</v>
      </c>
      <c r="U5" s="190">
        <f t="shared" si="0"/>
        <v>11</v>
      </c>
      <c r="V5" s="190">
        <f t="shared" si="0"/>
        <v>5</v>
      </c>
      <c r="W5" s="190">
        <f t="shared" si="0"/>
        <v>2</v>
      </c>
      <c r="X5" s="190">
        <f t="shared" si="0"/>
        <v>25</v>
      </c>
      <c r="Y5" s="190">
        <f t="shared" si="0"/>
        <v>6</v>
      </c>
      <c r="Z5" s="190">
        <f t="shared" si="0"/>
        <v>35</v>
      </c>
      <c r="AA5" s="190">
        <f t="shared" si="0"/>
        <v>19</v>
      </c>
      <c r="AB5" s="190">
        <f t="shared" si="0"/>
        <v>14</v>
      </c>
      <c r="AC5" s="190">
        <f t="shared" si="0"/>
        <v>4</v>
      </c>
      <c r="AD5" s="190">
        <f t="shared" si="0"/>
        <v>15</v>
      </c>
      <c r="AE5" s="190">
        <f t="shared" si="0"/>
        <v>4</v>
      </c>
      <c r="AF5" s="190">
        <f t="shared" si="0"/>
        <v>9</v>
      </c>
      <c r="AG5" s="190">
        <f t="shared" si="0"/>
        <v>33</v>
      </c>
      <c r="AH5" s="190">
        <f t="shared" si="0"/>
        <v>11</v>
      </c>
      <c r="AI5" s="190">
        <f t="shared" si="0"/>
        <v>4</v>
      </c>
      <c r="AJ5" s="190">
        <f t="shared" si="0"/>
        <v>22</v>
      </c>
      <c r="AK5" s="190">
        <f t="shared" si="0"/>
        <v>9</v>
      </c>
      <c r="AL5" s="190">
        <f t="shared" si="0"/>
        <v>2</v>
      </c>
      <c r="AM5" s="190">
        <f t="shared" si="0"/>
        <v>10</v>
      </c>
      <c r="AN5" s="190">
        <f t="shared" si="0"/>
        <v>2</v>
      </c>
      <c r="AO5" s="190">
        <f t="shared" si="0"/>
        <v>10</v>
      </c>
      <c r="AP5" s="190">
        <f t="shared" si="0"/>
        <v>3</v>
      </c>
      <c r="AQ5" s="190">
        <f t="shared" si="0"/>
        <v>2</v>
      </c>
      <c r="AR5" s="190">
        <f t="shared" si="0"/>
        <v>5</v>
      </c>
      <c r="AS5" s="190">
        <f t="shared" si="0"/>
        <v>8</v>
      </c>
      <c r="AT5" s="190">
        <f t="shared" si="0"/>
        <v>2</v>
      </c>
      <c r="AU5" s="190">
        <f t="shared" si="0"/>
        <v>19</v>
      </c>
      <c r="AV5" s="190">
        <f t="shared" si="0"/>
        <v>7</v>
      </c>
      <c r="AW5" s="190">
        <f t="shared" si="0"/>
        <v>5</v>
      </c>
      <c r="AX5" s="190">
        <v>1</v>
      </c>
      <c r="AY5" s="190">
        <f t="shared" ref="AY5:BK5" si="1">IF(ISBLANK(AY$1),"",COUNTA(AY$7:AY$191))</f>
        <v>13</v>
      </c>
      <c r="AZ5" s="190">
        <f t="shared" si="1"/>
        <v>6</v>
      </c>
      <c r="BA5" s="190">
        <f t="shared" si="1"/>
        <v>2</v>
      </c>
      <c r="BB5" s="190">
        <f t="shared" si="1"/>
        <v>11</v>
      </c>
      <c r="BC5" s="190">
        <f t="shared" si="1"/>
        <v>2</v>
      </c>
      <c r="BD5" s="190">
        <f t="shared" si="1"/>
        <v>2</v>
      </c>
      <c r="BE5" s="190">
        <f t="shared" si="1"/>
        <v>8</v>
      </c>
      <c r="BF5" s="190">
        <f t="shared" si="1"/>
        <v>2</v>
      </c>
      <c r="BG5" s="190">
        <f t="shared" si="1"/>
        <v>22</v>
      </c>
      <c r="BH5" s="190">
        <f t="shared" si="1"/>
        <v>4</v>
      </c>
      <c r="BI5" s="190">
        <f t="shared" si="1"/>
        <v>7</v>
      </c>
      <c r="BJ5" s="190">
        <f t="shared" si="1"/>
        <v>33</v>
      </c>
      <c r="BK5" s="190">
        <f t="shared" si="1"/>
        <v>6</v>
      </c>
      <c r="BL5" s="190">
        <v>2</v>
      </c>
      <c r="BM5" s="190">
        <f t="shared" ref="BM5:DX5" si="2">IF(ISBLANK(BM$1),"",COUNTA(BM$7:BM$191))</f>
        <v>4</v>
      </c>
      <c r="BN5" s="190">
        <f t="shared" si="2"/>
        <v>4</v>
      </c>
      <c r="BO5" s="190">
        <f t="shared" si="2"/>
        <v>11</v>
      </c>
      <c r="BP5" s="190">
        <f t="shared" si="2"/>
        <v>5</v>
      </c>
      <c r="BQ5" s="190">
        <f t="shared" si="2"/>
        <v>23</v>
      </c>
      <c r="BR5" s="190">
        <f t="shared" si="2"/>
        <v>6</v>
      </c>
      <c r="BS5" s="190">
        <f t="shared" si="2"/>
        <v>15</v>
      </c>
      <c r="BT5" s="190">
        <f t="shared" si="2"/>
        <v>4</v>
      </c>
      <c r="BU5" s="190">
        <f t="shared" si="2"/>
        <v>17</v>
      </c>
      <c r="BV5" s="190">
        <f t="shared" si="2"/>
        <v>2</v>
      </c>
      <c r="BW5" s="190">
        <f t="shared" si="2"/>
        <v>17</v>
      </c>
      <c r="BX5" s="190">
        <f t="shared" si="2"/>
        <v>8</v>
      </c>
      <c r="BY5" s="190">
        <f t="shared" si="2"/>
        <v>2</v>
      </c>
      <c r="BZ5" s="190">
        <f t="shared" si="2"/>
        <v>9</v>
      </c>
      <c r="CA5" s="190">
        <f t="shared" si="2"/>
        <v>12</v>
      </c>
      <c r="CB5" s="190">
        <f t="shared" si="2"/>
        <v>4</v>
      </c>
      <c r="CC5" s="190">
        <f t="shared" si="2"/>
        <v>5</v>
      </c>
      <c r="CD5" s="190">
        <f t="shared" si="2"/>
        <v>10</v>
      </c>
      <c r="CE5" s="190">
        <f t="shared" si="2"/>
        <v>2</v>
      </c>
      <c r="CF5" s="190">
        <f t="shared" si="2"/>
        <v>7</v>
      </c>
      <c r="CG5" s="190">
        <f t="shared" si="2"/>
        <v>12</v>
      </c>
      <c r="CH5" s="190">
        <f t="shared" si="2"/>
        <v>2</v>
      </c>
      <c r="CI5" s="190">
        <f t="shared" si="2"/>
        <v>28</v>
      </c>
      <c r="CJ5" s="190">
        <f t="shared" si="2"/>
        <v>7</v>
      </c>
      <c r="CK5" s="190">
        <f t="shared" si="2"/>
        <v>4</v>
      </c>
      <c r="CL5" s="190">
        <f t="shared" si="2"/>
        <v>16</v>
      </c>
      <c r="CM5" s="190">
        <f t="shared" si="2"/>
        <v>4</v>
      </c>
      <c r="CN5" s="190">
        <f t="shared" si="2"/>
        <v>17</v>
      </c>
      <c r="CO5" s="190">
        <f t="shared" si="2"/>
        <v>13</v>
      </c>
      <c r="CP5" s="190">
        <f t="shared" si="2"/>
        <v>2</v>
      </c>
      <c r="CQ5" s="190">
        <f t="shared" si="2"/>
        <v>12</v>
      </c>
      <c r="CR5" s="190">
        <f t="shared" si="2"/>
        <v>2</v>
      </c>
      <c r="CS5" s="190">
        <f t="shared" si="2"/>
        <v>12</v>
      </c>
      <c r="CT5" s="190">
        <f t="shared" si="2"/>
        <v>2</v>
      </c>
      <c r="CU5" s="190">
        <f t="shared" si="2"/>
        <v>3</v>
      </c>
      <c r="CV5" s="190">
        <f t="shared" si="2"/>
        <v>2</v>
      </c>
      <c r="CW5" s="190">
        <f t="shared" si="2"/>
        <v>20</v>
      </c>
      <c r="CX5" s="190">
        <f t="shared" si="2"/>
        <v>10</v>
      </c>
      <c r="CY5" s="190">
        <f t="shared" si="2"/>
        <v>14</v>
      </c>
      <c r="CZ5" s="190">
        <f t="shared" si="2"/>
        <v>2</v>
      </c>
      <c r="DA5" s="190">
        <f t="shared" si="2"/>
        <v>29</v>
      </c>
      <c r="DB5" s="190">
        <f t="shared" si="2"/>
        <v>20</v>
      </c>
      <c r="DC5" s="190">
        <f t="shared" si="2"/>
        <v>6</v>
      </c>
      <c r="DD5" s="190">
        <f t="shared" si="2"/>
        <v>8</v>
      </c>
      <c r="DE5" s="190">
        <f t="shared" si="2"/>
        <v>10</v>
      </c>
      <c r="DF5" s="190">
        <f t="shared" si="2"/>
        <v>2</v>
      </c>
      <c r="DG5" s="190">
        <f t="shared" si="2"/>
        <v>2</v>
      </c>
      <c r="DH5" s="190">
        <f t="shared" si="2"/>
        <v>2</v>
      </c>
      <c r="DI5" s="190">
        <f t="shared" si="2"/>
        <v>6</v>
      </c>
      <c r="DJ5" s="190">
        <f t="shared" si="2"/>
        <v>4</v>
      </c>
      <c r="DK5" s="190">
        <f t="shared" si="2"/>
        <v>11</v>
      </c>
      <c r="DL5" s="190">
        <f t="shared" si="2"/>
        <v>4</v>
      </c>
      <c r="DM5" s="190">
        <f t="shared" si="2"/>
        <v>14</v>
      </c>
      <c r="DN5" s="190">
        <f t="shared" si="2"/>
        <v>4</v>
      </c>
      <c r="DO5" s="190">
        <f t="shared" si="2"/>
        <v>2</v>
      </c>
      <c r="DP5" s="190">
        <f t="shared" si="2"/>
        <v>3</v>
      </c>
      <c r="DQ5" s="190">
        <f t="shared" si="2"/>
        <v>10</v>
      </c>
      <c r="DR5" s="190">
        <f t="shared" si="2"/>
        <v>2</v>
      </c>
      <c r="DS5" s="190">
        <f t="shared" si="2"/>
        <v>6</v>
      </c>
      <c r="DT5" s="190">
        <f t="shared" si="2"/>
        <v>2</v>
      </c>
      <c r="DU5" s="190">
        <f t="shared" si="2"/>
        <v>23</v>
      </c>
      <c r="DV5" s="190">
        <f t="shared" si="2"/>
        <v>15</v>
      </c>
      <c r="DW5" s="190">
        <f t="shared" si="2"/>
        <v>18</v>
      </c>
      <c r="DX5" s="190">
        <f t="shared" si="2"/>
        <v>9</v>
      </c>
      <c r="DY5" s="190">
        <f t="shared" ref="DY5:GJ5" si="3">IF(ISBLANK(DY$1),"",COUNTA(DY$7:DY$191))</f>
        <v>2</v>
      </c>
      <c r="DZ5" s="190">
        <f t="shared" si="3"/>
        <v>7</v>
      </c>
      <c r="EA5" s="190">
        <f t="shared" si="3"/>
        <v>13</v>
      </c>
      <c r="EB5" s="190">
        <f t="shared" si="3"/>
        <v>4</v>
      </c>
      <c r="EC5" s="190">
        <f t="shared" si="3"/>
        <v>15</v>
      </c>
      <c r="ED5" s="190">
        <f t="shared" si="3"/>
        <v>11</v>
      </c>
      <c r="EE5" s="190">
        <f t="shared" si="3"/>
        <v>10</v>
      </c>
      <c r="EF5" s="190">
        <f t="shared" si="3"/>
        <v>2</v>
      </c>
      <c r="EG5" s="190">
        <f t="shared" si="3"/>
        <v>19</v>
      </c>
      <c r="EH5" s="190">
        <f t="shared" si="3"/>
        <v>2</v>
      </c>
      <c r="EI5" s="190">
        <f t="shared" si="3"/>
        <v>54</v>
      </c>
      <c r="EJ5" s="190">
        <f t="shared" si="3"/>
        <v>6</v>
      </c>
      <c r="EK5" s="190">
        <f t="shared" si="3"/>
        <v>10</v>
      </c>
      <c r="EL5" s="190">
        <f t="shared" si="3"/>
        <v>2</v>
      </c>
      <c r="EM5" s="190">
        <f t="shared" si="3"/>
        <v>5</v>
      </c>
      <c r="EN5" s="190">
        <f t="shared" si="3"/>
        <v>14</v>
      </c>
      <c r="EO5" s="190">
        <f t="shared" si="3"/>
        <v>2</v>
      </c>
      <c r="EP5" s="190">
        <f t="shared" si="3"/>
        <v>23</v>
      </c>
      <c r="EQ5" s="190">
        <f t="shared" si="3"/>
        <v>50</v>
      </c>
      <c r="ER5" s="190">
        <f t="shared" si="3"/>
        <v>10</v>
      </c>
      <c r="ES5" s="190">
        <f t="shared" si="3"/>
        <v>12</v>
      </c>
      <c r="ET5" s="190">
        <f t="shared" si="3"/>
        <v>4</v>
      </c>
      <c r="EU5" s="190">
        <f t="shared" si="3"/>
        <v>21</v>
      </c>
      <c r="EV5" s="190">
        <f t="shared" si="3"/>
        <v>4</v>
      </c>
      <c r="EW5" s="190">
        <f t="shared" si="3"/>
        <v>7</v>
      </c>
      <c r="EX5" s="190" t="str">
        <f t="shared" si="3"/>
        <v/>
      </c>
      <c r="EY5" s="190" t="str">
        <f t="shared" si="3"/>
        <v/>
      </c>
      <c r="EZ5" s="190" t="str">
        <f t="shared" si="3"/>
        <v/>
      </c>
      <c r="FA5" s="190" t="str">
        <f t="shared" si="3"/>
        <v/>
      </c>
      <c r="FB5" s="190" t="str">
        <f t="shared" si="3"/>
        <v/>
      </c>
      <c r="FC5" s="190" t="str">
        <f t="shared" si="3"/>
        <v/>
      </c>
      <c r="FD5" s="190" t="str">
        <f t="shared" si="3"/>
        <v/>
      </c>
      <c r="FE5" s="190" t="str">
        <f t="shared" si="3"/>
        <v/>
      </c>
      <c r="FF5" s="190" t="str">
        <f t="shared" si="3"/>
        <v/>
      </c>
      <c r="FG5" s="190" t="str">
        <f t="shared" si="3"/>
        <v/>
      </c>
      <c r="FH5" s="190" t="str">
        <f t="shared" si="3"/>
        <v/>
      </c>
      <c r="FI5" s="190" t="str">
        <f t="shared" si="3"/>
        <v/>
      </c>
      <c r="FJ5" s="190" t="str">
        <f t="shared" si="3"/>
        <v/>
      </c>
      <c r="FK5" s="190" t="str">
        <f t="shared" si="3"/>
        <v/>
      </c>
      <c r="FL5" s="190" t="str">
        <f t="shared" si="3"/>
        <v/>
      </c>
      <c r="FM5" s="190" t="str">
        <f t="shared" si="3"/>
        <v/>
      </c>
      <c r="FN5" s="190" t="str">
        <f t="shared" si="3"/>
        <v/>
      </c>
      <c r="FO5" s="190" t="str">
        <f t="shared" si="3"/>
        <v/>
      </c>
      <c r="FP5" s="190" t="str">
        <f t="shared" si="3"/>
        <v/>
      </c>
      <c r="FQ5" s="190" t="str">
        <f t="shared" si="3"/>
        <v/>
      </c>
      <c r="FR5" s="190" t="str">
        <f t="shared" si="3"/>
        <v/>
      </c>
      <c r="FS5" s="190" t="str">
        <f t="shared" si="3"/>
        <v/>
      </c>
      <c r="FT5" s="190" t="str">
        <f t="shared" si="3"/>
        <v/>
      </c>
      <c r="FU5" s="190" t="str">
        <f t="shared" si="3"/>
        <v/>
      </c>
      <c r="FV5" s="190" t="str">
        <f t="shared" si="3"/>
        <v/>
      </c>
      <c r="FW5" s="190" t="str">
        <f t="shared" si="3"/>
        <v/>
      </c>
      <c r="FX5" s="190" t="str">
        <f t="shared" si="3"/>
        <v/>
      </c>
      <c r="FY5" s="190" t="str">
        <f t="shared" si="3"/>
        <v/>
      </c>
      <c r="FZ5" s="190" t="str">
        <f t="shared" si="3"/>
        <v/>
      </c>
      <c r="GA5" s="190" t="str">
        <f t="shared" si="3"/>
        <v/>
      </c>
      <c r="GB5" s="190" t="str">
        <f t="shared" si="3"/>
        <v/>
      </c>
      <c r="GC5" s="190" t="str">
        <f t="shared" si="3"/>
        <v/>
      </c>
      <c r="GD5" s="190" t="str">
        <f t="shared" si="3"/>
        <v/>
      </c>
      <c r="GE5" s="190" t="str">
        <f t="shared" si="3"/>
        <v/>
      </c>
      <c r="GF5" s="190" t="str">
        <f t="shared" si="3"/>
        <v/>
      </c>
      <c r="GG5" s="190" t="str">
        <f t="shared" si="3"/>
        <v/>
      </c>
      <c r="GH5" s="190" t="str">
        <f t="shared" si="3"/>
        <v/>
      </c>
      <c r="GI5" s="190" t="str">
        <f t="shared" si="3"/>
        <v/>
      </c>
      <c r="GJ5" s="190" t="str">
        <f t="shared" si="3"/>
        <v/>
      </c>
      <c r="GK5" s="190" t="str">
        <f t="shared" ref="GK5:IT5" si="4">IF(ISBLANK(GK$1),"",COUNTA(GK$7:GK$191))</f>
        <v/>
      </c>
      <c r="GL5" s="190" t="str">
        <f t="shared" si="4"/>
        <v/>
      </c>
      <c r="GM5" s="190" t="str">
        <f t="shared" si="4"/>
        <v/>
      </c>
      <c r="GN5" s="190" t="str">
        <f t="shared" si="4"/>
        <v/>
      </c>
      <c r="GO5" s="190" t="str">
        <f t="shared" si="4"/>
        <v/>
      </c>
      <c r="GP5" s="190" t="str">
        <f t="shared" si="4"/>
        <v/>
      </c>
      <c r="GQ5" s="190" t="str">
        <f t="shared" si="4"/>
        <v/>
      </c>
      <c r="GR5" s="190" t="str">
        <f t="shared" si="4"/>
        <v/>
      </c>
      <c r="GS5" s="190" t="str">
        <f t="shared" si="4"/>
        <v/>
      </c>
      <c r="GT5" s="190" t="str">
        <f t="shared" si="4"/>
        <v/>
      </c>
      <c r="GU5" s="190" t="str">
        <f t="shared" si="4"/>
        <v/>
      </c>
      <c r="GV5" s="190" t="str">
        <f t="shared" si="4"/>
        <v/>
      </c>
      <c r="GW5" s="190" t="str">
        <f t="shared" si="4"/>
        <v/>
      </c>
      <c r="GX5" s="190" t="str">
        <f t="shared" si="4"/>
        <v/>
      </c>
      <c r="GY5" s="190" t="str">
        <f t="shared" si="4"/>
        <v/>
      </c>
      <c r="GZ5" s="190" t="str">
        <f t="shared" si="4"/>
        <v/>
      </c>
      <c r="HA5" s="190" t="str">
        <f t="shared" si="4"/>
        <v/>
      </c>
      <c r="HB5" s="190" t="str">
        <f t="shared" si="4"/>
        <v/>
      </c>
      <c r="HC5" s="190" t="str">
        <f t="shared" si="4"/>
        <v/>
      </c>
      <c r="HD5" s="190" t="str">
        <f t="shared" si="4"/>
        <v/>
      </c>
      <c r="HE5" s="190" t="str">
        <f t="shared" si="4"/>
        <v/>
      </c>
      <c r="HF5" s="190" t="str">
        <f t="shared" si="4"/>
        <v/>
      </c>
      <c r="HG5" s="190" t="str">
        <f t="shared" si="4"/>
        <v/>
      </c>
      <c r="HH5" s="190" t="str">
        <f t="shared" si="4"/>
        <v/>
      </c>
      <c r="HI5" s="190" t="str">
        <f t="shared" si="4"/>
        <v/>
      </c>
      <c r="HJ5" s="190" t="str">
        <f t="shared" si="4"/>
        <v/>
      </c>
      <c r="HK5" s="190" t="str">
        <f t="shared" si="4"/>
        <v/>
      </c>
      <c r="HL5" s="190" t="str">
        <f t="shared" si="4"/>
        <v/>
      </c>
      <c r="HM5" s="190" t="str">
        <f t="shared" si="4"/>
        <v/>
      </c>
      <c r="HN5" s="190" t="str">
        <f t="shared" si="4"/>
        <v/>
      </c>
      <c r="HO5" s="190" t="str">
        <f t="shared" si="4"/>
        <v/>
      </c>
      <c r="HP5" s="190" t="str">
        <f t="shared" si="4"/>
        <v/>
      </c>
      <c r="HQ5" s="190" t="str">
        <f t="shared" si="4"/>
        <v/>
      </c>
      <c r="HR5" s="190" t="str">
        <f t="shared" si="4"/>
        <v/>
      </c>
      <c r="HS5" s="190" t="str">
        <f t="shared" si="4"/>
        <v/>
      </c>
      <c r="HT5" s="190" t="str">
        <f t="shared" si="4"/>
        <v/>
      </c>
      <c r="HU5" s="190" t="str">
        <f t="shared" si="4"/>
        <v/>
      </c>
      <c r="HV5" s="190" t="str">
        <f t="shared" si="4"/>
        <v/>
      </c>
      <c r="HW5" s="190" t="str">
        <f t="shared" si="4"/>
        <v/>
      </c>
      <c r="HX5" s="190" t="str">
        <f t="shared" si="4"/>
        <v/>
      </c>
      <c r="HY5" s="190" t="str">
        <f t="shared" si="4"/>
        <v/>
      </c>
      <c r="HZ5" s="190" t="str">
        <f t="shared" si="4"/>
        <v/>
      </c>
      <c r="IA5" s="190" t="str">
        <f t="shared" si="4"/>
        <v/>
      </c>
      <c r="IB5" s="190" t="str">
        <f t="shared" si="4"/>
        <v/>
      </c>
      <c r="IC5" s="190" t="str">
        <f t="shared" si="4"/>
        <v/>
      </c>
      <c r="ID5" s="190" t="str">
        <f t="shared" si="4"/>
        <v/>
      </c>
      <c r="IE5" s="190" t="str">
        <f t="shared" si="4"/>
        <v/>
      </c>
      <c r="IF5" s="190" t="str">
        <f t="shared" si="4"/>
        <v/>
      </c>
      <c r="IG5" s="190" t="str">
        <f t="shared" si="4"/>
        <v/>
      </c>
      <c r="IH5" s="190" t="str">
        <f t="shared" si="4"/>
        <v/>
      </c>
      <c r="II5" s="190" t="str">
        <f t="shared" si="4"/>
        <v/>
      </c>
      <c r="IJ5" s="190" t="str">
        <f t="shared" si="4"/>
        <v/>
      </c>
      <c r="IK5" s="190" t="str">
        <f t="shared" si="4"/>
        <v/>
      </c>
      <c r="IL5" s="190" t="str">
        <f t="shared" si="4"/>
        <v/>
      </c>
      <c r="IM5" s="190" t="str">
        <f t="shared" si="4"/>
        <v/>
      </c>
      <c r="IN5" s="190" t="str">
        <f t="shared" si="4"/>
        <v/>
      </c>
      <c r="IO5" s="190" t="str">
        <f t="shared" si="4"/>
        <v/>
      </c>
      <c r="IP5" s="190" t="str">
        <f t="shared" si="4"/>
        <v/>
      </c>
      <c r="IQ5" s="190" t="str">
        <f t="shared" si="4"/>
        <v/>
      </c>
      <c r="IR5" s="190" t="str">
        <f t="shared" si="4"/>
        <v/>
      </c>
      <c r="IS5" s="190" t="str">
        <f t="shared" si="4"/>
        <v/>
      </c>
      <c r="IT5" s="190" t="str">
        <f t="shared" si="4"/>
        <v/>
      </c>
      <c r="IU5" s="191"/>
      <c r="IV5" s="80"/>
      <c r="IW5" s="80"/>
      <c r="IX5" s="80"/>
      <c r="IY5" s="80"/>
      <c r="IZ5" s="80"/>
      <c r="JA5" s="80"/>
      <c r="JB5" s="192"/>
      <c r="JD5" s="231" t="s">
        <v>33</v>
      </c>
      <c r="JE5" s="232"/>
      <c r="JF5" s="232"/>
      <c r="JG5" s="232"/>
      <c r="JH5" s="233"/>
      <c r="JI5"/>
      <c r="JJ5" t="s">
        <v>34</v>
      </c>
      <c r="JK5">
        <v>16</v>
      </c>
      <c r="JL5">
        <v>2</v>
      </c>
      <c r="JM5">
        <v>4</v>
      </c>
      <c r="JN5">
        <v>0</v>
      </c>
      <c r="JO5">
        <v>1</v>
      </c>
      <c r="JP5">
        <v>0</v>
      </c>
      <c r="JQ5"/>
      <c r="JR5"/>
      <c r="JS5"/>
    </row>
    <row r="6" spans="1:279" s="2" customFormat="1" ht="15" customHeight="1" thickTop="1" thickBot="1">
      <c r="A6" s="234" t="s">
        <v>35</v>
      </c>
      <c r="B6" s="235"/>
      <c r="C6" s="193" t="s">
        <v>36</v>
      </c>
      <c r="D6" s="193" t="s">
        <v>37</v>
      </c>
      <c r="E6" s="193" t="s">
        <v>31</v>
      </c>
      <c r="F6" s="193" t="s">
        <v>34</v>
      </c>
      <c r="G6" s="194" t="s">
        <v>38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7"/>
      <c r="AQ6" s="197"/>
      <c r="AR6" s="196"/>
      <c r="AS6" s="197"/>
      <c r="AT6" s="196"/>
      <c r="AU6" s="196"/>
      <c r="AV6" s="197"/>
      <c r="AW6" s="198"/>
      <c r="AX6" s="198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9"/>
      <c r="BL6" s="198"/>
      <c r="BM6" s="198"/>
      <c r="BN6" s="198"/>
      <c r="BO6" s="197"/>
      <c r="BP6" s="197"/>
      <c r="BQ6" s="200"/>
      <c r="BR6" s="200"/>
      <c r="BS6" s="197"/>
      <c r="BT6" s="198"/>
      <c r="BU6" s="198"/>
      <c r="BV6" s="197"/>
      <c r="BW6" s="198"/>
      <c r="BX6" s="198"/>
      <c r="BY6" s="197"/>
      <c r="BZ6" s="198"/>
      <c r="CA6" s="198"/>
      <c r="CB6" s="197"/>
      <c r="CC6" s="197"/>
      <c r="CD6" s="198"/>
      <c r="CE6" s="197"/>
      <c r="CF6" s="197"/>
      <c r="CG6" s="197"/>
      <c r="CH6" s="197"/>
      <c r="CI6" s="197"/>
      <c r="CJ6" s="198"/>
      <c r="CK6" s="198"/>
      <c r="CL6" s="197"/>
      <c r="CM6" s="198"/>
      <c r="CN6" s="197"/>
      <c r="CO6" s="198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8"/>
      <c r="DC6" s="197"/>
      <c r="DD6" s="198"/>
      <c r="DE6" s="197"/>
      <c r="DF6" s="197"/>
      <c r="DG6" s="197"/>
      <c r="DH6" s="197"/>
      <c r="DI6" s="197"/>
      <c r="DJ6" s="197"/>
      <c r="DK6" s="197"/>
      <c r="DL6" s="198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201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8"/>
      <c r="EL6" s="197"/>
      <c r="EM6" s="198"/>
      <c r="EN6" s="197"/>
      <c r="EO6" s="197"/>
      <c r="EP6" s="197"/>
      <c r="EQ6" s="197"/>
      <c r="ER6" s="197"/>
      <c r="ES6" s="197"/>
      <c r="ET6" s="197"/>
      <c r="EU6" s="197"/>
      <c r="EV6" s="197"/>
      <c r="EW6" s="195"/>
      <c r="EX6" s="197"/>
      <c r="EY6" s="197"/>
      <c r="EZ6" s="197"/>
      <c r="FA6" s="197"/>
      <c r="FB6" s="197"/>
      <c r="FC6" s="198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202"/>
      <c r="IV6" s="188"/>
      <c r="IW6" s="188"/>
      <c r="IX6" s="188"/>
      <c r="IY6" s="188"/>
      <c r="IZ6" s="188"/>
      <c r="JA6" s="188"/>
      <c r="JB6" s="203">
        <f>SUM(JB7:JB191)</f>
        <v>157394</v>
      </c>
      <c r="JD6" s="49">
        <f>COUNTIF(JD7:JD191,"Yes!")</f>
        <v>1</v>
      </c>
      <c r="JE6" s="50">
        <f>COUNTIF(JE7:JE191,"Yes!")</f>
        <v>1</v>
      </c>
      <c r="JF6" s="50">
        <f>COUNTIF(JF7:JF191,"Yes!")</f>
        <v>3</v>
      </c>
      <c r="JG6" s="50">
        <f>COUNTIF(JG7:JG191,"Yes!")</f>
        <v>1</v>
      </c>
      <c r="JH6" s="53">
        <f>COUNTIF(JH7:JH191,"Yes!")</f>
        <v>0</v>
      </c>
      <c r="JI6"/>
      <c r="JJ6" t="s">
        <v>39</v>
      </c>
      <c r="JK6">
        <v>20</v>
      </c>
      <c r="JL6">
        <v>2</v>
      </c>
      <c r="JM6">
        <v>5</v>
      </c>
      <c r="JN6">
        <v>0</v>
      </c>
      <c r="JO6">
        <v>0</v>
      </c>
      <c r="JP6">
        <v>1</v>
      </c>
      <c r="JQ6"/>
      <c r="JR6"/>
      <c r="JS6"/>
    </row>
    <row r="7" spans="1:279" ht="15.65" customHeight="1">
      <c r="A7" s="40" t="s">
        <v>40</v>
      </c>
      <c r="B7" s="41" t="s">
        <v>41</v>
      </c>
      <c r="C7" s="83"/>
      <c r="D7" s="83"/>
      <c r="E7" s="83"/>
      <c r="F7" s="83"/>
      <c r="G7" s="84"/>
      <c r="H7" s="102"/>
      <c r="I7" s="103"/>
      <c r="J7" s="51"/>
      <c r="K7" s="51"/>
      <c r="L7" s="51" t="s">
        <v>43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 t="s">
        <v>43</v>
      </c>
      <c r="AB7" s="51"/>
      <c r="AC7" s="51"/>
      <c r="AD7" s="51" t="s">
        <v>43</v>
      </c>
      <c r="AE7" s="51"/>
      <c r="AF7" s="51"/>
      <c r="AG7" s="51"/>
      <c r="AH7" s="51"/>
      <c r="AI7" s="51"/>
      <c r="AJ7" s="51" t="s">
        <v>43</v>
      </c>
      <c r="AK7" s="51"/>
      <c r="AL7" s="51"/>
      <c r="AM7" s="51"/>
      <c r="AN7" s="51"/>
      <c r="AO7" s="51"/>
      <c r="AP7" s="103"/>
      <c r="AQ7" s="103"/>
      <c r="AR7" s="51"/>
      <c r="AS7" s="103"/>
      <c r="AT7" s="51"/>
      <c r="AU7" s="51"/>
      <c r="AV7" s="51"/>
      <c r="AW7" s="106"/>
      <c r="AX7" s="106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184"/>
      <c r="BL7" s="185"/>
      <c r="BM7" s="185"/>
      <c r="BN7" s="185"/>
      <c r="BO7" s="103"/>
      <c r="BP7" s="103"/>
      <c r="BQ7" s="186"/>
      <c r="BR7" s="186"/>
      <c r="BS7" s="51"/>
      <c r="BT7" s="185"/>
      <c r="BU7" s="185"/>
      <c r="BV7" s="103"/>
      <c r="BW7" s="185"/>
      <c r="BX7" s="106"/>
      <c r="BY7" s="103"/>
      <c r="BZ7" s="106"/>
      <c r="CA7" s="106"/>
      <c r="CB7" s="103"/>
      <c r="CC7" s="103"/>
      <c r="CD7" s="106"/>
      <c r="CE7" s="103"/>
      <c r="CF7" s="103"/>
      <c r="CG7" s="103"/>
      <c r="CH7" s="103"/>
      <c r="CI7" s="103"/>
      <c r="CJ7" s="106"/>
      <c r="CK7" s="106"/>
      <c r="CL7" s="103"/>
      <c r="CM7" s="106"/>
      <c r="CN7" s="103"/>
      <c r="CO7" s="106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6"/>
      <c r="DC7" s="103"/>
      <c r="DD7" s="106"/>
      <c r="DE7" s="103"/>
      <c r="DF7" s="103"/>
      <c r="DG7" s="103"/>
      <c r="DH7" s="103"/>
      <c r="DI7" s="103"/>
      <c r="DJ7" s="103"/>
      <c r="DK7" s="103"/>
      <c r="DL7" s="106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45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 t="s">
        <v>43</v>
      </c>
      <c r="EJ7" s="103"/>
      <c r="EK7" s="106"/>
      <c r="EL7" s="103"/>
      <c r="EM7" s="106"/>
      <c r="EN7" s="103"/>
      <c r="EO7" s="103"/>
      <c r="EP7" s="103"/>
      <c r="EQ7" s="103" t="s">
        <v>43</v>
      </c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6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76">
        <f t="shared" ref="IU7:IU70" si="5">SUMIF(H7:IT7,"x",$H$2:$IT$2)</f>
        <v>7</v>
      </c>
      <c r="IV7" s="187">
        <f t="shared" ref="IV7:IV70" si="6">COUNTIFS(H7:IT7,"x",H$4:IT$4,"d")</f>
        <v>1</v>
      </c>
      <c r="IW7" s="187">
        <f t="shared" ref="IW7:IW70" si="7">COUNTIFS(H7:IT7,"x",H$4:IT$4,"w")</f>
        <v>0</v>
      </c>
      <c r="IX7" s="187">
        <f t="shared" ref="IX7:IX70" si="8">COUNTIFS(H7:IT7,"x",H$4:IT$4,"v")</f>
        <v>0</v>
      </c>
      <c r="IY7" s="187">
        <f t="shared" ref="IY7:IY70" si="9">COUNTIFS(H7:IT7,"x",H$4:IT$4,"s")</f>
        <v>0</v>
      </c>
      <c r="IZ7" s="187">
        <f t="shared" ref="IZ7:IZ70" si="10">COUNTIFS(H7:IT7,"x",H$4:IT$4,"m")</f>
        <v>0</v>
      </c>
      <c r="JA7" s="187">
        <f t="shared" ref="JA7:JA70" si="11">COUNTIFS(H7:IT7,"x",H$4:IT$4,"r")</f>
        <v>0</v>
      </c>
      <c r="JB7" s="72">
        <f t="shared" ref="JB7:JB70" si="12">SUMIF(H7:IT7,"x",$H$3:$IT$3)</f>
        <v>274</v>
      </c>
      <c r="JD7" s="44" t="str">
        <f>IF(ISBLANK(C7),IF(AND((IV7+IW7)&gt;=($JK$2+$JL$2),OR(IX7&gt;=$JM$2,H7="x")),"Yes!",""),"x")</f>
        <v/>
      </c>
      <c r="JE7" s="51" t="str">
        <f t="shared" ref="JE7:JE70" si="13">IF(ISBLANK(D7),IF(JD7="x",IF(AND((IV7+IW7)&gt;=($JK$3+$JL$3),OR(IX7&gt;=$JM$3,H7="x")),"Yes!",""),IF(JD7="Yes!",IF(AND((IV7+IW7)&gt;=($JK$2+$JK$3+$JL$2+$JL$3),OR(IX7&gt;=($JM$3+$JM$2),H7="x")),"Yes!",""),"")),"x")</f>
        <v/>
      </c>
      <c r="JF7" s="51" t="str">
        <f t="shared" ref="JF7:JF70" si="14">IF(ISBLANK(E7),IF(JE7="x",IF(AND((IV7+(IW7-$JL$4)&gt;=$JK$4),(IW7&gt;=$JL$4),OR(IX7&gt;=$JM$4,H7="x"),OR(IY7,IZ7)),"Yes!",""),IF(AND(JE7="Yes!",JD7="x"),IF(AND((IV7+(IW7-($JL$4+$JL$3))&gt;=$JK$3+$JK$4),(IW7&gt;=$JL$4),OR(IX7&gt;=($JM$3+$JM$4),H7="x"),OR(IY7,IZ7)),"Yes!",""),IF(AND(JE7="Yes!",JD7="Yes!"),IF(AND((IV7+(IW7-($JL$4+$JL$3+$JL$2))&gt;=$JK$2+$JK$3+$JK$4),(IW7&gt;=$JL$2+$JL$3+$JL$4),OR(IX7&gt;=($JM$2+$JM$3+$JM$4),H7="x"),OR(IY7,IZ7)),"Yes!",""),""))),"x")</f>
        <v/>
      </c>
      <c r="JG7" s="51" t="str">
        <f t="shared" ref="JG7:JG41" si="15">IF(ISBLANK(F7),IF(JF7="x",IF(AND(((IV7+(IW7-$JL$5))&gt;=$JK$5),(IW7&gt;=$JL$5),OR(IX7&gt;=$JM$5,H7="x"),IZ7),"Yes!",""),IF(AND(JF7="Yes!",JE7="x"),IF(AND(((IV7+(IW7-($JL4+$JL5)))&gt;=$JK$5+$JK$4),(IW7&gt;=$JL$5+$JL$4),OR(IX7&gt;=($JM$5+$JM$4),H7="x"),IY7,IZ7),"Yes!",""),IF(AND(JF7="Yes!",JE7="Yes!"),IF(AND((IV7+(IW7-($JL$5+$JL$4+$JL$3))&gt;=$JK$5+$JK$4+$JK$3),(IW7&gt;=$JL$5+$JL$4+$JL$3),OR(IX7&gt;=($JM$5+$JM$4+$JM$3),H7="x"),IY7,IZ7),"Yes!",""),""))),"x")</f>
        <v/>
      </c>
      <c r="JH7" s="52" t="str">
        <f t="shared" ref="JH7:JH70" si="16">IF(ISBLANK(G7),IF(JG7="x",IF(AND((IV7+(IW7-$JL$6)&gt;=$JK$6),(IW7&gt;=$JL$6),OR(IX7&gt;=$JM$6,H7="x"),JA7),"Yes!",""),IF(AND(JG7="Yes!",JF7="x"),IF(AND((IV7+(IW7-($JK$6+$JK$5))&gt;=$JK$6+$JK$5),(IW7&gt;=$JL$6+$JL$5),OR(IX7&gt;=($JM$6+$JM$5),H7="x"),IZ7,JA7),"Yes!",""),IF(AND(JG7="Yes!",JF7="Yes!"),IF(AND((IV7+(IW7-($JK$6+$JK$5+$JK$4))&gt;=$JK$6+$JK$5+$JK$4),(IW7&gt;=$JL$6+$JL$5+$JL$4),OR(IX7&gt;=($JM$6+$JM$5+$JM$4),H7="x"),IZ7,JA7),"Yes!",""),""))),"x")</f>
        <v/>
      </c>
    </row>
    <row r="8" spans="1:279" ht="15.5">
      <c r="A8" s="9" t="s">
        <v>40</v>
      </c>
      <c r="B8" s="38" t="s">
        <v>42</v>
      </c>
      <c r="C8" s="89" t="s">
        <v>43</v>
      </c>
      <c r="D8" s="89" t="s">
        <v>43</v>
      </c>
      <c r="E8" s="89"/>
      <c r="F8" s="89"/>
      <c r="G8" s="90"/>
      <c r="H8" s="108" t="s">
        <v>292</v>
      </c>
      <c r="I8" s="227"/>
      <c r="J8" s="108"/>
      <c r="K8" s="108"/>
      <c r="L8" s="227"/>
      <c r="M8" s="227"/>
      <c r="N8" s="227"/>
      <c r="O8" s="227"/>
      <c r="P8" s="227"/>
      <c r="Q8" s="227" t="s">
        <v>43</v>
      </c>
      <c r="R8" s="227"/>
      <c r="S8" s="227"/>
      <c r="T8" s="227"/>
      <c r="U8" s="227"/>
      <c r="V8" s="227"/>
      <c r="W8" s="227"/>
      <c r="X8" s="227" t="s">
        <v>43</v>
      </c>
      <c r="Y8" s="227"/>
      <c r="Z8" s="227" t="s">
        <v>43</v>
      </c>
      <c r="AA8" s="227"/>
      <c r="AB8" s="227" t="s">
        <v>43</v>
      </c>
      <c r="AC8" s="227"/>
      <c r="AD8" s="227"/>
      <c r="AE8" s="227"/>
      <c r="AF8" s="227"/>
      <c r="AG8" s="227" t="s">
        <v>43</v>
      </c>
      <c r="AH8" s="227"/>
      <c r="AI8" s="227"/>
      <c r="AJ8" s="227" t="s">
        <v>43</v>
      </c>
      <c r="AK8" s="227" t="s">
        <v>43</v>
      </c>
      <c r="AL8" s="227"/>
      <c r="AM8" s="227"/>
      <c r="AN8" s="227"/>
      <c r="AO8" s="227" t="s">
        <v>43</v>
      </c>
      <c r="AP8" s="109"/>
      <c r="AQ8" s="109"/>
      <c r="AR8" s="227"/>
      <c r="AS8" s="109"/>
      <c r="AT8" s="227"/>
      <c r="AU8" s="227" t="s">
        <v>43</v>
      </c>
      <c r="AV8" s="109"/>
      <c r="AW8" s="112"/>
      <c r="AX8" s="112"/>
      <c r="AY8" s="109"/>
      <c r="AZ8" s="109"/>
      <c r="BA8" s="109"/>
      <c r="BB8" s="109" t="s">
        <v>43</v>
      </c>
      <c r="BC8" s="109"/>
      <c r="BD8" s="109"/>
      <c r="BE8" s="109"/>
      <c r="BF8" s="109"/>
      <c r="BG8" s="109" t="s">
        <v>43</v>
      </c>
      <c r="BH8" s="109"/>
      <c r="BI8" s="109"/>
      <c r="BJ8" s="109" t="s">
        <v>43</v>
      </c>
      <c r="BK8" s="110"/>
      <c r="BL8" s="112"/>
      <c r="BM8" s="112"/>
      <c r="BN8" s="112"/>
      <c r="BO8" s="109"/>
      <c r="BP8" s="109"/>
      <c r="BQ8" s="113" t="s">
        <v>43</v>
      </c>
      <c r="BR8" s="113"/>
      <c r="BS8" s="109" t="s">
        <v>43</v>
      </c>
      <c r="BT8" s="112"/>
      <c r="BU8" s="112"/>
      <c r="BV8" s="109"/>
      <c r="BW8" s="112" t="s">
        <v>43</v>
      </c>
      <c r="BX8" s="112" t="s">
        <v>43</v>
      </c>
      <c r="BY8" s="109"/>
      <c r="BZ8" s="112"/>
      <c r="CA8" s="112" t="s">
        <v>43</v>
      </c>
      <c r="CB8" s="109"/>
      <c r="CC8" s="109"/>
      <c r="CD8" s="112"/>
      <c r="CE8" s="109"/>
      <c r="CF8" s="109"/>
      <c r="CG8" s="109" t="s">
        <v>43</v>
      </c>
      <c r="CH8" s="109"/>
      <c r="CI8" s="109" t="s">
        <v>43</v>
      </c>
      <c r="CJ8" s="112" t="s">
        <v>43</v>
      </c>
      <c r="CK8" s="112"/>
      <c r="CL8" s="109"/>
      <c r="CM8" s="112"/>
      <c r="CN8" s="109" t="s">
        <v>43</v>
      </c>
      <c r="CO8" s="112" t="s">
        <v>43</v>
      </c>
      <c r="CP8" s="109"/>
      <c r="CQ8" s="109"/>
      <c r="CR8" s="109"/>
      <c r="CS8" s="109" t="s">
        <v>43</v>
      </c>
      <c r="CT8" s="109"/>
      <c r="CU8" s="109"/>
      <c r="CV8" s="109"/>
      <c r="CW8" s="109" t="s">
        <v>43</v>
      </c>
      <c r="CX8" s="109" t="s">
        <v>43</v>
      </c>
      <c r="CY8" s="109" t="s">
        <v>43</v>
      </c>
      <c r="CZ8" s="109"/>
      <c r="DA8" s="109" t="s">
        <v>43</v>
      </c>
      <c r="DB8" s="112" t="s">
        <v>43</v>
      </c>
      <c r="DC8" s="109"/>
      <c r="DD8" s="112"/>
      <c r="DE8" s="109" t="s">
        <v>43</v>
      </c>
      <c r="DF8" s="109"/>
      <c r="DG8" s="109"/>
      <c r="DH8" s="109"/>
      <c r="DI8" s="109"/>
      <c r="DJ8" s="109"/>
      <c r="DK8" s="109"/>
      <c r="DL8" s="112"/>
      <c r="DM8" s="109" t="s">
        <v>43</v>
      </c>
      <c r="DN8" s="109"/>
      <c r="DO8" s="109"/>
      <c r="DP8" s="109"/>
      <c r="DQ8" s="109" t="s">
        <v>43</v>
      </c>
      <c r="DR8" s="109"/>
      <c r="DS8" s="109"/>
      <c r="DT8" s="109"/>
      <c r="DU8" s="109" t="s">
        <v>43</v>
      </c>
      <c r="DV8" s="109"/>
      <c r="DW8" s="109"/>
      <c r="DX8" s="147" t="s">
        <v>43</v>
      </c>
      <c r="DY8" s="109"/>
      <c r="DZ8" s="109"/>
      <c r="EA8" s="109" t="s">
        <v>43</v>
      </c>
      <c r="EB8" s="109"/>
      <c r="EC8" s="109"/>
      <c r="ED8" s="109"/>
      <c r="EE8" s="109" t="s">
        <v>43</v>
      </c>
      <c r="EF8" s="109"/>
      <c r="EG8" s="109"/>
      <c r="EH8" s="109"/>
      <c r="EI8" s="109" t="s">
        <v>43</v>
      </c>
      <c r="EJ8" s="109"/>
      <c r="EK8" s="112"/>
      <c r="EL8" s="109"/>
      <c r="EM8" s="112" t="s">
        <v>43</v>
      </c>
      <c r="EN8" s="109" t="s">
        <v>43</v>
      </c>
      <c r="EO8" s="109"/>
      <c r="EP8" s="109" t="s">
        <v>43</v>
      </c>
      <c r="EQ8" s="109" t="s">
        <v>43</v>
      </c>
      <c r="ER8" s="109"/>
      <c r="ES8" s="109"/>
      <c r="ET8" s="109"/>
      <c r="EU8" s="109" t="s">
        <v>43</v>
      </c>
      <c r="EV8" s="109"/>
      <c r="EW8" s="227" t="s">
        <v>43</v>
      </c>
      <c r="EX8" s="109"/>
      <c r="EY8" s="109"/>
      <c r="EZ8" s="109"/>
      <c r="FA8" s="109"/>
      <c r="FB8" s="109"/>
      <c r="FC8" s="112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77">
        <f t="shared" si="5"/>
        <v>67</v>
      </c>
      <c r="IV8" s="13">
        <f t="shared" si="6"/>
        <v>22</v>
      </c>
      <c r="IW8" s="13">
        <f t="shared" si="7"/>
        <v>2</v>
      </c>
      <c r="IX8" s="13">
        <f t="shared" si="8"/>
        <v>2</v>
      </c>
      <c r="IY8" s="13">
        <f t="shared" si="9"/>
        <v>1</v>
      </c>
      <c r="IZ8" s="13">
        <f t="shared" si="10"/>
        <v>1</v>
      </c>
      <c r="JA8" s="13">
        <f t="shared" si="11"/>
        <v>0</v>
      </c>
      <c r="JB8" s="21">
        <f t="shared" si="12"/>
        <v>5907</v>
      </c>
      <c r="JD8" s="139" t="s">
        <v>43</v>
      </c>
      <c r="JE8" s="140" t="s">
        <v>43</v>
      </c>
      <c r="JF8" s="51" t="str">
        <f t="shared" si="14"/>
        <v/>
      </c>
      <c r="JG8" s="51" t="str">
        <f t="shared" si="15"/>
        <v/>
      </c>
      <c r="JH8" s="52" t="str">
        <f t="shared" si="16"/>
        <v/>
      </c>
    </row>
    <row r="9" spans="1:279" ht="15.5">
      <c r="A9" s="34" t="s">
        <v>40</v>
      </c>
      <c r="B9" s="35" t="s">
        <v>44</v>
      </c>
      <c r="C9" s="85" t="s">
        <v>43</v>
      </c>
      <c r="D9" s="85" t="s">
        <v>43</v>
      </c>
      <c r="E9" s="85"/>
      <c r="F9" s="85"/>
      <c r="G9" s="86"/>
      <c r="H9" s="108" t="s">
        <v>43</v>
      </c>
      <c r="I9" s="227"/>
      <c r="J9" s="108" t="s">
        <v>43</v>
      </c>
      <c r="K9" s="108"/>
      <c r="L9" s="227" t="s">
        <v>43</v>
      </c>
      <c r="M9" s="227" t="s">
        <v>43</v>
      </c>
      <c r="N9" s="227"/>
      <c r="O9" s="227" t="s">
        <v>43</v>
      </c>
      <c r="P9" s="227" t="s">
        <v>43</v>
      </c>
      <c r="Q9" s="227" t="s">
        <v>43</v>
      </c>
      <c r="R9" s="227"/>
      <c r="S9" s="227" t="s">
        <v>43</v>
      </c>
      <c r="T9" s="227"/>
      <c r="U9" s="227"/>
      <c r="V9" s="227"/>
      <c r="W9" s="227"/>
      <c r="X9" s="227" t="s">
        <v>43</v>
      </c>
      <c r="Y9" s="227"/>
      <c r="Z9" s="227" t="s">
        <v>43</v>
      </c>
      <c r="AA9" s="227" t="s">
        <v>43</v>
      </c>
      <c r="AB9" s="227" t="s">
        <v>43</v>
      </c>
      <c r="AC9" s="227"/>
      <c r="AD9" s="227" t="s">
        <v>43</v>
      </c>
      <c r="AE9" s="227" t="s">
        <v>43</v>
      </c>
      <c r="AF9" s="227"/>
      <c r="AG9" s="227" t="s">
        <v>43</v>
      </c>
      <c r="AH9" s="227" t="s">
        <v>43</v>
      </c>
      <c r="AI9" s="227"/>
      <c r="AJ9" s="227" t="s">
        <v>43</v>
      </c>
      <c r="AK9" s="227"/>
      <c r="AL9" s="227"/>
      <c r="AM9" s="227"/>
      <c r="AN9" s="227"/>
      <c r="AO9" s="227"/>
      <c r="AP9" s="109"/>
      <c r="AQ9" s="109"/>
      <c r="AR9" s="227"/>
      <c r="AS9" s="109"/>
      <c r="AT9" s="227"/>
      <c r="AU9" s="227"/>
      <c r="AV9" s="109"/>
      <c r="AW9" s="112" t="s">
        <v>43</v>
      </c>
      <c r="AX9" s="112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10"/>
      <c r="BL9" s="112"/>
      <c r="BM9" s="112"/>
      <c r="BN9" s="112" t="s">
        <v>43</v>
      </c>
      <c r="BO9" s="109"/>
      <c r="BP9" s="109"/>
      <c r="BQ9" s="113"/>
      <c r="BR9" s="113"/>
      <c r="BS9" s="109" t="s">
        <v>43</v>
      </c>
      <c r="BT9" s="112"/>
      <c r="BU9" s="112" t="s">
        <v>43</v>
      </c>
      <c r="BV9" s="109"/>
      <c r="BW9" s="112"/>
      <c r="BX9" s="112"/>
      <c r="BY9" s="109"/>
      <c r="BZ9" s="112"/>
      <c r="CA9" s="112"/>
      <c r="CB9" s="109"/>
      <c r="CC9" s="109"/>
      <c r="CD9" s="112"/>
      <c r="CE9" s="109"/>
      <c r="CF9" s="109"/>
      <c r="CG9" s="109"/>
      <c r="CH9" s="109"/>
      <c r="CI9" s="109" t="s">
        <v>43</v>
      </c>
      <c r="CJ9" s="112"/>
      <c r="CK9" s="112"/>
      <c r="CL9" s="109"/>
      <c r="CM9" s="112"/>
      <c r="CN9" s="109" t="s">
        <v>43</v>
      </c>
      <c r="CO9" s="112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12"/>
      <c r="DC9" s="109"/>
      <c r="DD9" s="112"/>
      <c r="DE9" s="109"/>
      <c r="DF9" s="109"/>
      <c r="DG9" s="109"/>
      <c r="DH9" s="109"/>
      <c r="DI9" s="109"/>
      <c r="DJ9" s="109" t="s">
        <v>43</v>
      </c>
      <c r="DK9" s="109" t="s">
        <v>43</v>
      </c>
      <c r="DL9" s="112" t="s">
        <v>43</v>
      </c>
      <c r="DM9" s="109"/>
      <c r="DN9" s="109"/>
      <c r="DO9" s="109"/>
      <c r="DP9" s="109"/>
      <c r="DQ9" s="109"/>
      <c r="DR9" s="109"/>
      <c r="DS9" s="109"/>
      <c r="DT9" s="109"/>
      <c r="DU9" s="109"/>
      <c r="DV9" s="109" t="s">
        <v>43</v>
      </c>
      <c r="DW9" s="109" t="s">
        <v>43</v>
      </c>
      <c r="DX9" s="147"/>
      <c r="DY9" s="109"/>
      <c r="DZ9" s="109" t="s">
        <v>43</v>
      </c>
      <c r="EA9" s="109"/>
      <c r="EB9" s="109"/>
      <c r="EC9" s="109"/>
      <c r="ED9" s="109"/>
      <c r="EE9" s="109"/>
      <c r="EF9" s="109"/>
      <c r="EG9" s="109"/>
      <c r="EH9" s="109"/>
      <c r="EI9" s="109" t="s">
        <v>43</v>
      </c>
      <c r="EJ9" s="109"/>
      <c r="EK9" s="112"/>
      <c r="EL9" s="109"/>
      <c r="EM9" s="112"/>
      <c r="EN9" s="109"/>
      <c r="EO9" s="109"/>
      <c r="EP9" s="109" t="s">
        <v>43</v>
      </c>
      <c r="EQ9" s="109" t="s">
        <v>43</v>
      </c>
      <c r="ER9" s="109"/>
      <c r="ES9" s="109" t="s">
        <v>43</v>
      </c>
      <c r="ET9" s="109"/>
      <c r="EU9" s="109"/>
      <c r="EV9" s="109"/>
      <c r="EW9" s="227" t="s">
        <v>43</v>
      </c>
      <c r="EX9" s="109"/>
      <c r="EY9" s="109"/>
      <c r="EZ9" s="109"/>
      <c r="FA9" s="109"/>
      <c r="FB9" s="109"/>
      <c r="FC9" s="112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3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77">
        <f t="shared" si="5"/>
        <v>45</v>
      </c>
      <c r="IV9" s="13">
        <f t="shared" si="6"/>
        <v>8</v>
      </c>
      <c r="IW9" s="13">
        <f t="shared" si="7"/>
        <v>2</v>
      </c>
      <c r="IX9" s="13">
        <f t="shared" si="8"/>
        <v>3</v>
      </c>
      <c r="IY9" s="13">
        <f t="shared" si="9"/>
        <v>2</v>
      </c>
      <c r="IZ9" s="13">
        <f t="shared" si="10"/>
        <v>1</v>
      </c>
      <c r="JA9" s="13">
        <f t="shared" si="11"/>
        <v>0</v>
      </c>
      <c r="JB9" s="21">
        <f t="shared" si="12"/>
        <v>3696</v>
      </c>
      <c r="JD9" s="139" t="str">
        <f t="shared" ref="JD9:JD72" si="17">IF(ISBLANK(C9),IF(AND((IV9+IW9)&gt;=($JK$2+$JL$2),OR(IX9&gt;=$JM$2,H9="x")),"Yes!",""),"x")</f>
        <v>x</v>
      </c>
      <c r="JE9" s="140" t="str">
        <f t="shared" si="13"/>
        <v>x</v>
      </c>
      <c r="JF9" s="51" t="str">
        <f t="shared" si="14"/>
        <v/>
      </c>
      <c r="JG9" s="51" t="str">
        <f t="shared" si="15"/>
        <v/>
      </c>
      <c r="JH9" s="52" t="str">
        <f t="shared" si="16"/>
        <v/>
      </c>
    </row>
    <row r="10" spans="1:279" ht="15.5">
      <c r="A10" s="5" t="s">
        <v>45</v>
      </c>
      <c r="B10" s="35" t="s">
        <v>535</v>
      </c>
      <c r="C10" s="85"/>
      <c r="D10" s="85"/>
      <c r="E10" s="85"/>
      <c r="F10" s="85"/>
      <c r="G10" s="86"/>
      <c r="H10" s="108" t="s">
        <v>292</v>
      </c>
      <c r="I10" s="227"/>
      <c r="J10" s="108" t="s">
        <v>43</v>
      </c>
      <c r="K10" s="108"/>
      <c r="L10" s="227" t="s">
        <v>43</v>
      </c>
      <c r="M10" s="227"/>
      <c r="N10" s="227"/>
      <c r="O10" s="227"/>
      <c r="P10" s="227"/>
      <c r="Q10" s="227" t="s">
        <v>43</v>
      </c>
      <c r="R10" s="227"/>
      <c r="S10" s="227"/>
      <c r="T10" s="227" t="s">
        <v>43</v>
      </c>
      <c r="U10" s="227"/>
      <c r="V10" s="227"/>
      <c r="W10" s="227"/>
      <c r="X10" s="227"/>
      <c r="Y10" s="227"/>
      <c r="Z10" s="227"/>
      <c r="AA10" s="227" t="s">
        <v>43</v>
      </c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12"/>
      <c r="AX10" s="112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10"/>
      <c r="BL10" s="112"/>
      <c r="BM10" s="112"/>
      <c r="BN10" s="112"/>
      <c r="BO10" s="109"/>
      <c r="BP10" s="109"/>
      <c r="BQ10" s="113"/>
      <c r="BR10" s="113"/>
      <c r="BS10" s="109"/>
      <c r="BT10" s="112"/>
      <c r="BU10" s="112"/>
      <c r="BV10" s="109"/>
      <c r="BW10" s="112"/>
      <c r="BX10" s="112"/>
      <c r="BY10" s="109"/>
      <c r="BZ10" s="112"/>
      <c r="CA10" s="112"/>
      <c r="CB10" s="109"/>
      <c r="CC10" s="109"/>
      <c r="CD10" s="112"/>
      <c r="CE10" s="109"/>
      <c r="CF10" s="109"/>
      <c r="CG10" s="109"/>
      <c r="CH10" s="109"/>
      <c r="CI10" s="109"/>
      <c r="CJ10" s="112"/>
      <c r="CK10" s="112"/>
      <c r="CL10" s="109"/>
      <c r="CM10" s="112"/>
      <c r="CN10" s="109"/>
      <c r="CO10" s="112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12"/>
      <c r="DC10" s="109"/>
      <c r="DD10" s="112"/>
      <c r="DE10" s="109"/>
      <c r="DF10" s="109"/>
      <c r="DG10" s="109"/>
      <c r="DH10" s="109"/>
      <c r="DI10" s="109"/>
      <c r="DJ10" s="109"/>
      <c r="DK10" s="109"/>
      <c r="DL10" s="112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47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12"/>
      <c r="EL10" s="109"/>
      <c r="EM10" s="112"/>
      <c r="EN10" s="109"/>
      <c r="EO10" s="109"/>
      <c r="EP10" s="109"/>
      <c r="EQ10" s="109"/>
      <c r="ER10" s="109"/>
      <c r="ES10" s="109"/>
      <c r="ET10" s="109"/>
      <c r="EU10" s="109"/>
      <c r="EV10" s="109"/>
      <c r="EW10" s="227"/>
      <c r="EX10" s="109"/>
      <c r="EY10" s="109"/>
      <c r="EZ10" s="109"/>
      <c r="FA10" s="109"/>
      <c r="FB10" s="109"/>
      <c r="FC10" s="112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77">
        <f t="shared" si="5"/>
        <v>6</v>
      </c>
      <c r="IV10" s="13">
        <f t="shared" si="6"/>
        <v>1</v>
      </c>
      <c r="IW10" s="13">
        <f t="shared" si="7"/>
        <v>0</v>
      </c>
      <c r="IX10" s="13">
        <f t="shared" si="8"/>
        <v>0</v>
      </c>
      <c r="IY10" s="13">
        <f t="shared" si="9"/>
        <v>0</v>
      </c>
      <c r="IZ10" s="13">
        <f t="shared" si="10"/>
        <v>0</v>
      </c>
      <c r="JA10" s="13">
        <f t="shared" si="11"/>
        <v>0</v>
      </c>
      <c r="JB10" s="21">
        <f t="shared" si="12"/>
        <v>36</v>
      </c>
      <c r="JD10" s="44" t="str">
        <f t="shared" si="17"/>
        <v/>
      </c>
      <c r="JE10" s="51" t="str">
        <f t="shared" si="13"/>
        <v/>
      </c>
      <c r="JF10" s="51" t="str">
        <f t="shared" si="14"/>
        <v/>
      </c>
      <c r="JG10" s="51" t="str">
        <f t="shared" si="15"/>
        <v/>
      </c>
      <c r="JH10" s="52" t="str">
        <f t="shared" si="16"/>
        <v/>
      </c>
    </row>
    <row r="11" spans="1:279" ht="15.5">
      <c r="A11" s="9" t="s">
        <v>45</v>
      </c>
      <c r="B11" s="38" t="s">
        <v>536</v>
      </c>
      <c r="C11" s="89"/>
      <c r="D11" s="89"/>
      <c r="E11" s="89"/>
      <c r="F11" s="89"/>
      <c r="G11" s="90"/>
      <c r="H11" s="108" t="s">
        <v>292</v>
      </c>
      <c r="I11" s="227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12"/>
      <c r="AX11" s="112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10"/>
      <c r="BL11" s="112"/>
      <c r="BM11" s="112"/>
      <c r="BN11" s="112"/>
      <c r="BO11" s="109"/>
      <c r="BP11" s="109"/>
      <c r="BQ11" s="113"/>
      <c r="BR11" s="113"/>
      <c r="BS11" s="109"/>
      <c r="BT11" s="112"/>
      <c r="BU11" s="112"/>
      <c r="BV11" s="109"/>
      <c r="BW11" s="112"/>
      <c r="BX11" s="112"/>
      <c r="BY11" s="109"/>
      <c r="BZ11" s="112"/>
      <c r="CA11" s="112"/>
      <c r="CB11" s="109"/>
      <c r="CC11" s="109"/>
      <c r="CD11" s="112"/>
      <c r="CE11" s="109"/>
      <c r="CF11" s="109"/>
      <c r="CG11" s="109"/>
      <c r="CH11" s="109"/>
      <c r="CI11" s="109"/>
      <c r="CJ11" s="112"/>
      <c r="CK11" s="112"/>
      <c r="CL11" s="109"/>
      <c r="CM11" s="112"/>
      <c r="CN11" s="109"/>
      <c r="CO11" s="112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12"/>
      <c r="DC11" s="109"/>
      <c r="DD11" s="112"/>
      <c r="DE11" s="109"/>
      <c r="DF11" s="109"/>
      <c r="DG11" s="109"/>
      <c r="DH11" s="109"/>
      <c r="DI11" s="109"/>
      <c r="DJ11" s="109"/>
      <c r="DK11" s="109"/>
      <c r="DL11" s="112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47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12"/>
      <c r="EL11" s="109"/>
      <c r="EM11" s="112"/>
      <c r="EN11" s="109"/>
      <c r="EO11" s="109"/>
      <c r="EP11" s="109"/>
      <c r="EQ11" s="109"/>
      <c r="ER11" s="109"/>
      <c r="ES11" s="109"/>
      <c r="ET11" s="109"/>
      <c r="EU11" s="109"/>
      <c r="EV11" s="109"/>
      <c r="EW11" s="227"/>
      <c r="EX11" s="109"/>
      <c r="EY11" s="109"/>
      <c r="EZ11" s="109"/>
      <c r="FA11" s="109"/>
      <c r="FB11" s="109"/>
      <c r="FC11" s="112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77">
        <f t="shared" si="5"/>
        <v>0</v>
      </c>
      <c r="IV11" s="13">
        <f t="shared" si="6"/>
        <v>0</v>
      </c>
      <c r="IW11" s="13">
        <f t="shared" si="7"/>
        <v>0</v>
      </c>
      <c r="IX11" s="13">
        <f t="shared" si="8"/>
        <v>0</v>
      </c>
      <c r="IY11" s="13">
        <f t="shared" si="9"/>
        <v>0</v>
      </c>
      <c r="IZ11" s="13">
        <f t="shared" si="10"/>
        <v>0</v>
      </c>
      <c r="JA11" s="13">
        <f t="shared" si="11"/>
        <v>0</v>
      </c>
      <c r="JB11" s="21">
        <f t="shared" si="12"/>
        <v>0</v>
      </c>
      <c r="JD11" s="44" t="str">
        <f t="shared" si="17"/>
        <v/>
      </c>
      <c r="JE11" s="51" t="str">
        <f t="shared" si="13"/>
        <v/>
      </c>
      <c r="JF11" s="51" t="str">
        <f t="shared" si="14"/>
        <v/>
      </c>
      <c r="JG11" s="51" t="str">
        <f t="shared" si="15"/>
        <v/>
      </c>
      <c r="JH11" s="52" t="str">
        <f t="shared" si="16"/>
        <v/>
      </c>
    </row>
    <row r="12" spans="1:279" ht="15.5">
      <c r="A12" s="5" t="s">
        <v>47</v>
      </c>
      <c r="B12" s="35" t="s">
        <v>48</v>
      </c>
      <c r="C12" s="85" t="s">
        <v>43</v>
      </c>
      <c r="D12" s="85" t="s">
        <v>43</v>
      </c>
      <c r="E12" s="85"/>
      <c r="F12" s="85"/>
      <c r="G12" s="86"/>
      <c r="H12" s="108" t="s">
        <v>292</v>
      </c>
      <c r="I12" s="227"/>
      <c r="J12" s="108" t="s">
        <v>43</v>
      </c>
      <c r="K12" s="108"/>
      <c r="L12" s="227" t="s">
        <v>43</v>
      </c>
      <c r="M12" s="227" t="s">
        <v>43</v>
      </c>
      <c r="N12" s="227" t="s">
        <v>43</v>
      </c>
      <c r="O12" s="227"/>
      <c r="P12" s="227" t="s">
        <v>43</v>
      </c>
      <c r="Q12" s="227" t="s">
        <v>43</v>
      </c>
      <c r="R12" s="227"/>
      <c r="S12" s="227" t="s">
        <v>43</v>
      </c>
      <c r="T12" s="227" t="s">
        <v>43</v>
      </c>
      <c r="U12" s="227"/>
      <c r="V12" s="227"/>
      <c r="W12" s="227"/>
      <c r="X12" s="227"/>
      <c r="Y12" s="227"/>
      <c r="Z12" s="227"/>
      <c r="AA12" s="227" t="s">
        <v>43</v>
      </c>
      <c r="AB12" s="227"/>
      <c r="AC12" s="227"/>
      <c r="AD12" s="227"/>
      <c r="AE12" s="227"/>
      <c r="AF12" s="227"/>
      <c r="AG12" s="227" t="s">
        <v>43</v>
      </c>
      <c r="AH12" s="227"/>
      <c r="AI12" s="227"/>
      <c r="AJ12" s="227" t="s">
        <v>43</v>
      </c>
      <c r="AK12" s="227"/>
      <c r="AL12" s="227"/>
      <c r="AM12" s="227"/>
      <c r="AN12" s="227"/>
      <c r="AO12" s="227"/>
      <c r="AP12" s="109"/>
      <c r="AQ12" s="109"/>
      <c r="AR12" s="227"/>
      <c r="AS12" s="109"/>
      <c r="AT12" s="227"/>
      <c r="AU12" s="227"/>
      <c r="AV12" s="109"/>
      <c r="AW12" s="112"/>
      <c r="AX12" s="112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10"/>
      <c r="BL12" s="112"/>
      <c r="BM12" s="112"/>
      <c r="BN12" s="112"/>
      <c r="BO12" s="109"/>
      <c r="BP12" s="109" t="s">
        <v>43</v>
      </c>
      <c r="BQ12" s="158"/>
      <c r="BR12" s="113"/>
      <c r="BS12" s="109"/>
      <c r="BT12" s="112"/>
      <c r="BU12" s="112"/>
      <c r="BV12" s="109"/>
      <c r="BW12" s="112"/>
      <c r="BX12" s="112"/>
      <c r="BY12" s="109"/>
      <c r="BZ12" s="112" t="s">
        <v>43</v>
      </c>
      <c r="CA12" s="112"/>
      <c r="CB12" s="109"/>
      <c r="CC12" s="109" t="s">
        <v>43</v>
      </c>
      <c r="CD12" s="112"/>
      <c r="CE12" s="109"/>
      <c r="CF12" s="109" t="s">
        <v>43</v>
      </c>
      <c r="CG12" s="109"/>
      <c r="CH12" s="109"/>
      <c r="CI12" s="109"/>
      <c r="CJ12" s="112"/>
      <c r="CK12" s="112"/>
      <c r="CL12" s="109" t="s">
        <v>43</v>
      </c>
      <c r="CM12" s="112"/>
      <c r="CN12" s="109"/>
      <c r="CO12" s="112" t="s">
        <v>43</v>
      </c>
      <c r="CP12" s="109"/>
      <c r="CQ12" s="109"/>
      <c r="CR12" s="109"/>
      <c r="CS12" s="109"/>
      <c r="CT12" s="109"/>
      <c r="CU12" s="109"/>
      <c r="CV12" s="109"/>
      <c r="CW12" s="109" t="s">
        <v>43</v>
      </c>
      <c r="CX12" s="109"/>
      <c r="CY12" s="109" t="s">
        <v>43</v>
      </c>
      <c r="CZ12" s="109"/>
      <c r="DA12" s="109" t="s">
        <v>43</v>
      </c>
      <c r="DB12" s="112"/>
      <c r="DC12" s="109"/>
      <c r="DD12" s="112" t="s">
        <v>43</v>
      </c>
      <c r="DE12" s="109"/>
      <c r="DF12" s="109"/>
      <c r="DG12" s="109"/>
      <c r="DH12" s="109"/>
      <c r="DI12" s="109"/>
      <c r="DJ12" s="109"/>
      <c r="DK12" s="109"/>
      <c r="DL12" s="112"/>
      <c r="DM12" s="109"/>
      <c r="DN12" s="109"/>
      <c r="DO12" s="109"/>
      <c r="DP12" s="109"/>
      <c r="DQ12" s="109" t="s">
        <v>43</v>
      </c>
      <c r="DR12" s="109"/>
      <c r="DS12" s="109"/>
      <c r="DT12" s="109"/>
      <c r="DU12" s="109"/>
      <c r="DV12" s="109" t="s">
        <v>43</v>
      </c>
      <c r="DW12" s="109" t="s">
        <v>43</v>
      </c>
      <c r="DX12" s="147"/>
      <c r="DY12" s="109"/>
      <c r="DZ12" s="109"/>
      <c r="EA12" s="109"/>
      <c r="EB12" s="109"/>
      <c r="EC12" s="109"/>
      <c r="ED12" s="109"/>
      <c r="EE12" s="109"/>
      <c r="EF12" s="109"/>
      <c r="EG12" s="109" t="s">
        <v>43</v>
      </c>
      <c r="EH12" s="109"/>
      <c r="EI12" s="109" t="s">
        <v>43</v>
      </c>
      <c r="EJ12" s="109"/>
      <c r="EK12" s="112"/>
      <c r="EL12" s="109"/>
      <c r="EM12" s="112"/>
      <c r="EN12" s="109"/>
      <c r="EO12" s="109"/>
      <c r="EP12" s="109"/>
      <c r="EQ12" s="109" t="s">
        <v>43</v>
      </c>
      <c r="ER12" s="109" t="s">
        <v>43</v>
      </c>
      <c r="ES12" s="109"/>
      <c r="ET12" s="109"/>
      <c r="EU12" s="109" t="s">
        <v>43</v>
      </c>
      <c r="EV12" s="109"/>
      <c r="EW12" s="227"/>
      <c r="EX12" s="109"/>
      <c r="EY12" s="109"/>
      <c r="EZ12" s="109"/>
      <c r="FA12" s="109"/>
      <c r="FB12" s="109"/>
      <c r="FC12" s="112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77">
        <f t="shared" si="5"/>
        <v>37</v>
      </c>
      <c r="IV12" s="13">
        <f t="shared" si="6"/>
        <v>6</v>
      </c>
      <c r="IW12" s="13">
        <f t="shared" si="7"/>
        <v>1</v>
      </c>
      <c r="IX12" s="13">
        <f t="shared" si="8"/>
        <v>6</v>
      </c>
      <c r="IY12" s="13">
        <f t="shared" si="9"/>
        <v>0</v>
      </c>
      <c r="IZ12" s="13">
        <f t="shared" si="10"/>
        <v>0</v>
      </c>
      <c r="JA12" s="13">
        <f t="shared" si="11"/>
        <v>0</v>
      </c>
      <c r="JB12" s="21">
        <f t="shared" si="12"/>
        <v>1115</v>
      </c>
      <c r="JD12" s="139" t="str">
        <f t="shared" si="17"/>
        <v>x</v>
      </c>
      <c r="JE12" s="140" t="str">
        <f t="shared" si="13"/>
        <v>x</v>
      </c>
      <c r="JF12" s="51" t="str">
        <f t="shared" si="14"/>
        <v/>
      </c>
      <c r="JG12" s="51" t="str">
        <f t="shared" si="15"/>
        <v/>
      </c>
      <c r="JH12" s="52" t="str">
        <f t="shared" si="16"/>
        <v/>
      </c>
    </row>
    <row r="13" spans="1:279" ht="15.5">
      <c r="A13" s="5" t="s">
        <v>47</v>
      </c>
      <c r="B13" s="35" t="s">
        <v>49</v>
      </c>
      <c r="C13" s="85" t="s">
        <v>43</v>
      </c>
      <c r="D13" s="85" t="s">
        <v>43</v>
      </c>
      <c r="E13" s="85" t="s">
        <v>43</v>
      </c>
      <c r="F13" s="85"/>
      <c r="G13" s="86"/>
      <c r="H13" s="108" t="s">
        <v>43</v>
      </c>
      <c r="I13" s="227"/>
      <c r="J13" s="108" t="s">
        <v>43</v>
      </c>
      <c r="K13" s="108" t="s">
        <v>43</v>
      </c>
      <c r="L13" s="227" t="s">
        <v>43</v>
      </c>
      <c r="M13" s="227" t="s">
        <v>43</v>
      </c>
      <c r="N13" s="227" t="s">
        <v>43</v>
      </c>
      <c r="O13" s="227" t="s">
        <v>43</v>
      </c>
      <c r="P13" s="227" t="s">
        <v>43</v>
      </c>
      <c r="Q13" s="227" t="s">
        <v>43</v>
      </c>
      <c r="R13" s="227" t="s">
        <v>43</v>
      </c>
      <c r="S13" s="227" t="s">
        <v>43</v>
      </c>
      <c r="T13" s="227" t="s">
        <v>43</v>
      </c>
      <c r="U13" s="227"/>
      <c r="V13" s="227"/>
      <c r="W13" s="227"/>
      <c r="X13" s="227"/>
      <c r="Y13" s="227"/>
      <c r="Z13" s="227" t="s">
        <v>43</v>
      </c>
      <c r="AA13" s="227" t="s">
        <v>43</v>
      </c>
      <c r="AB13" s="227"/>
      <c r="AC13" s="227"/>
      <c r="AD13" s="227"/>
      <c r="AE13" s="227"/>
      <c r="AF13" s="227" t="s">
        <v>43</v>
      </c>
      <c r="AG13" s="227" t="s">
        <v>43</v>
      </c>
      <c r="AH13" s="227"/>
      <c r="AI13" s="227"/>
      <c r="AJ13" s="227" t="s">
        <v>43</v>
      </c>
      <c r="AK13" s="227"/>
      <c r="AL13" s="227"/>
      <c r="AM13" s="227"/>
      <c r="AN13" s="227"/>
      <c r="AO13" s="227"/>
      <c r="AP13" s="109"/>
      <c r="AQ13" s="109"/>
      <c r="AR13" s="227" t="s">
        <v>43</v>
      </c>
      <c r="AS13" s="109"/>
      <c r="AT13" s="227"/>
      <c r="AU13" s="227" t="s">
        <v>43</v>
      </c>
      <c r="AV13" s="109" t="s">
        <v>43</v>
      </c>
      <c r="AW13" s="112"/>
      <c r="AX13" s="112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 t="s">
        <v>43</v>
      </c>
      <c r="BJ13" s="109" t="s">
        <v>43</v>
      </c>
      <c r="BK13" s="110"/>
      <c r="BL13" s="112"/>
      <c r="BM13" s="112"/>
      <c r="BN13" s="112"/>
      <c r="BO13" s="109"/>
      <c r="BP13" s="109" t="s">
        <v>43</v>
      </c>
      <c r="BQ13" s="113"/>
      <c r="BR13" s="158"/>
      <c r="BS13" s="109"/>
      <c r="BT13" s="112"/>
      <c r="BU13" s="112"/>
      <c r="BV13" s="109"/>
      <c r="BW13" s="112" t="s">
        <v>43</v>
      </c>
      <c r="BX13" s="112"/>
      <c r="BY13" s="109"/>
      <c r="BZ13" s="112" t="s">
        <v>43</v>
      </c>
      <c r="CA13" s="112"/>
      <c r="CB13" s="109"/>
      <c r="CC13" s="109" t="s">
        <v>43</v>
      </c>
      <c r="CD13" s="112"/>
      <c r="CE13" s="109"/>
      <c r="CF13" s="109" t="s">
        <v>43</v>
      </c>
      <c r="CG13" s="109"/>
      <c r="CH13" s="109"/>
      <c r="CI13" s="109" t="s">
        <v>43</v>
      </c>
      <c r="CJ13" s="112"/>
      <c r="CK13" s="112"/>
      <c r="CL13" s="109" t="s">
        <v>43</v>
      </c>
      <c r="CM13" s="112"/>
      <c r="CN13" s="109"/>
      <c r="CO13" s="112" t="s">
        <v>43</v>
      </c>
      <c r="CP13" s="109"/>
      <c r="CQ13" s="109"/>
      <c r="CR13" s="109"/>
      <c r="CS13" s="109"/>
      <c r="CT13" s="109"/>
      <c r="CU13" s="109" t="s">
        <v>43</v>
      </c>
      <c r="CV13" s="109"/>
      <c r="CW13" s="109" t="s">
        <v>43</v>
      </c>
      <c r="CX13" s="109" t="s">
        <v>43</v>
      </c>
      <c r="CY13" s="109" t="s">
        <v>43</v>
      </c>
      <c r="CZ13" s="109"/>
      <c r="DA13" s="109" t="s">
        <v>43</v>
      </c>
      <c r="DB13" s="112"/>
      <c r="DC13" s="109"/>
      <c r="DD13" s="112" t="s">
        <v>43</v>
      </c>
      <c r="DE13" s="109"/>
      <c r="DF13" s="109"/>
      <c r="DG13" s="109"/>
      <c r="DH13" s="109"/>
      <c r="DI13" s="109"/>
      <c r="DJ13" s="109"/>
      <c r="DK13" s="109"/>
      <c r="DL13" s="112"/>
      <c r="DM13" s="109" t="s">
        <v>43</v>
      </c>
      <c r="DN13" s="109"/>
      <c r="DO13" s="109"/>
      <c r="DP13" s="109"/>
      <c r="DQ13" s="109" t="s">
        <v>43</v>
      </c>
      <c r="DR13" s="109" t="s">
        <v>43</v>
      </c>
      <c r="DS13" s="109"/>
      <c r="DT13" s="109"/>
      <c r="DU13" s="109"/>
      <c r="DV13" s="109" t="s">
        <v>43</v>
      </c>
      <c r="DW13" s="109" t="s">
        <v>43</v>
      </c>
      <c r="DX13" s="147"/>
      <c r="DY13" s="109"/>
      <c r="DZ13" s="109"/>
      <c r="EA13" s="109"/>
      <c r="EB13" s="109"/>
      <c r="EC13" s="109"/>
      <c r="ED13" s="109"/>
      <c r="EE13" s="109"/>
      <c r="EF13" s="109"/>
      <c r="EG13" s="109" t="s">
        <v>43</v>
      </c>
      <c r="EH13" s="109"/>
      <c r="EI13" s="109" t="s">
        <v>43</v>
      </c>
      <c r="EJ13" s="109"/>
      <c r="EK13" s="112"/>
      <c r="EL13" s="109"/>
      <c r="EM13" s="112"/>
      <c r="EN13" s="109" t="s">
        <v>43</v>
      </c>
      <c r="EO13" s="109"/>
      <c r="EP13" s="109" t="s">
        <v>43</v>
      </c>
      <c r="EQ13" s="109" t="s">
        <v>43</v>
      </c>
      <c r="ER13" s="109" t="s">
        <v>43</v>
      </c>
      <c r="ES13" s="109" t="s">
        <v>43</v>
      </c>
      <c r="ET13" s="109"/>
      <c r="EU13" s="109" t="s">
        <v>43</v>
      </c>
      <c r="EV13" s="109"/>
      <c r="EW13" s="227"/>
      <c r="EX13" s="109"/>
      <c r="EY13" s="109"/>
      <c r="EZ13" s="109"/>
      <c r="FA13" s="109"/>
      <c r="FB13" s="109"/>
      <c r="FC13" s="112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77">
        <f t="shared" si="5"/>
        <v>61</v>
      </c>
      <c r="IV13" s="13">
        <f t="shared" si="6"/>
        <v>9</v>
      </c>
      <c r="IW13" s="13">
        <f t="shared" si="7"/>
        <v>2</v>
      </c>
      <c r="IX13" s="13">
        <f t="shared" si="8"/>
        <v>13</v>
      </c>
      <c r="IY13" s="13">
        <f t="shared" si="9"/>
        <v>3</v>
      </c>
      <c r="IZ13" s="13">
        <f t="shared" si="10"/>
        <v>0</v>
      </c>
      <c r="JA13" s="13">
        <f t="shared" si="11"/>
        <v>0</v>
      </c>
      <c r="JB13" s="21">
        <f t="shared" si="12"/>
        <v>2524</v>
      </c>
      <c r="JD13" s="139" t="str">
        <f t="shared" si="17"/>
        <v>x</v>
      </c>
      <c r="JE13" s="140" t="str">
        <f t="shared" si="13"/>
        <v>x</v>
      </c>
      <c r="JF13" s="140" t="str">
        <f t="shared" si="14"/>
        <v>x</v>
      </c>
      <c r="JG13" s="51" t="str">
        <f t="shared" si="15"/>
        <v/>
      </c>
      <c r="JH13" s="52" t="str">
        <f t="shared" si="16"/>
        <v/>
      </c>
      <c r="JR13" s="54"/>
      <c r="JS13" s="54"/>
    </row>
    <row r="14" spans="1:279" ht="15.5">
      <c r="A14" s="5" t="s">
        <v>50</v>
      </c>
      <c r="B14" s="35" t="s">
        <v>51</v>
      </c>
      <c r="C14" s="85"/>
      <c r="D14" s="85"/>
      <c r="E14" s="85"/>
      <c r="F14" s="85"/>
      <c r="G14" s="86"/>
      <c r="H14" s="108"/>
      <c r="I14" s="227"/>
      <c r="J14" s="108"/>
      <c r="K14" s="108"/>
      <c r="L14" s="227"/>
      <c r="M14" s="227"/>
      <c r="N14" s="227"/>
      <c r="O14" s="227"/>
      <c r="P14" s="227"/>
      <c r="Q14" s="227"/>
      <c r="R14" s="227"/>
      <c r="S14" s="227"/>
      <c r="T14" s="227" t="s">
        <v>43</v>
      </c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 t="s">
        <v>43</v>
      </c>
      <c r="AH14" s="227"/>
      <c r="AI14" s="227"/>
      <c r="AJ14" s="227"/>
      <c r="AK14" s="227"/>
      <c r="AL14" s="227"/>
      <c r="AM14" s="227"/>
      <c r="AN14" s="227"/>
      <c r="AO14" s="227"/>
      <c r="AP14" s="109"/>
      <c r="AQ14" s="109"/>
      <c r="AR14" s="227"/>
      <c r="AS14" s="109"/>
      <c r="AT14" s="227"/>
      <c r="AU14" s="227"/>
      <c r="AV14" s="109"/>
      <c r="AW14" s="112"/>
      <c r="AX14" s="112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 t="s">
        <v>43</v>
      </c>
      <c r="BK14" s="110"/>
      <c r="BL14" s="112"/>
      <c r="BM14" s="112"/>
      <c r="BN14" s="112"/>
      <c r="BO14" s="109"/>
      <c r="BP14" s="109"/>
      <c r="BQ14" s="113" t="s">
        <v>43</v>
      </c>
      <c r="BR14" s="113"/>
      <c r="BS14" s="109"/>
      <c r="BT14" s="112"/>
      <c r="BU14" s="112"/>
      <c r="BV14" s="109"/>
      <c r="BW14" s="112"/>
      <c r="BX14" s="112"/>
      <c r="BY14" s="109"/>
      <c r="BZ14" s="112"/>
      <c r="CA14" s="112"/>
      <c r="CB14" s="109"/>
      <c r="CC14" s="109"/>
      <c r="CD14" s="112"/>
      <c r="CE14" s="109"/>
      <c r="CF14" s="109"/>
      <c r="CG14" s="109"/>
      <c r="CH14" s="109"/>
      <c r="CI14" s="109"/>
      <c r="CJ14" s="112"/>
      <c r="CK14" s="112"/>
      <c r="CL14" s="109"/>
      <c r="CM14" s="112"/>
      <c r="CN14" s="109"/>
      <c r="CO14" s="112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12"/>
      <c r="DC14" s="109"/>
      <c r="DD14" s="112"/>
      <c r="DE14" s="109"/>
      <c r="DF14" s="109"/>
      <c r="DG14" s="109"/>
      <c r="DH14" s="109"/>
      <c r="DI14" s="109"/>
      <c r="DJ14" s="109"/>
      <c r="DK14" s="109"/>
      <c r="DL14" s="112"/>
      <c r="DM14" s="109"/>
      <c r="DN14" s="109"/>
      <c r="DO14" s="109"/>
      <c r="DP14" s="109"/>
      <c r="DQ14" s="109"/>
      <c r="DR14" s="109"/>
      <c r="DS14" s="109"/>
      <c r="DT14" s="109"/>
      <c r="DU14" s="109" t="s">
        <v>43</v>
      </c>
      <c r="DV14" s="109"/>
      <c r="DW14" s="109"/>
      <c r="DX14" s="147"/>
      <c r="DY14" s="109"/>
      <c r="DZ14" s="109"/>
      <c r="EA14" s="109"/>
      <c r="EB14" s="109"/>
      <c r="EC14" s="109" t="s">
        <v>43</v>
      </c>
      <c r="ED14" s="109" t="s">
        <v>43</v>
      </c>
      <c r="EE14" s="109"/>
      <c r="EF14" s="109"/>
      <c r="EG14" s="109"/>
      <c r="EH14" s="109"/>
      <c r="EI14" s="109"/>
      <c r="EJ14" s="109"/>
      <c r="EK14" s="112"/>
      <c r="EL14" s="109"/>
      <c r="EM14" s="112"/>
      <c r="EN14" s="109"/>
      <c r="EO14" s="109"/>
      <c r="EP14" s="109"/>
      <c r="EQ14" s="109"/>
      <c r="ER14" s="109"/>
      <c r="ES14" s="109"/>
      <c r="ET14" s="109"/>
      <c r="EU14" s="109" t="s">
        <v>43</v>
      </c>
      <c r="EV14" s="109"/>
      <c r="EW14" s="227"/>
      <c r="EX14" s="109"/>
      <c r="EY14" s="109"/>
      <c r="EZ14" s="109"/>
      <c r="FA14" s="109"/>
      <c r="FB14" s="109"/>
      <c r="FC14" s="112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77">
        <f t="shared" si="5"/>
        <v>11</v>
      </c>
      <c r="IV14" s="13">
        <f t="shared" si="6"/>
        <v>3</v>
      </c>
      <c r="IW14" s="13">
        <f t="shared" si="7"/>
        <v>0</v>
      </c>
      <c r="IX14" s="13">
        <f t="shared" si="8"/>
        <v>1</v>
      </c>
      <c r="IY14" s="13">
        <f t="shared" si="9"/>
        <v>0</v>
      </c>
      <c r="IZ14" s="13">
        <f t="shared" si="10"/>
        <v>0</v>
      </c>
      <c r="JA14" s="13">
        <f t="shared" si="11"/>
        <v>0</v>
      </c>
      <c r="JB14" s="21">
        <f t="shared" si="12"/>
        <v>420</v>
      </c>
      <c r="JD14" s="44" t="str">
        <f t="shared" si="17"/>
        <v/>
      </c>
      <c r="JE14" s="51" t="str">
        <f t="shared" si="13"/>
        <v/>
      </c>
      <c r="JF14" s="51" t="str">
        <f t="shared" si="14"/>
        <v/>
      </c>
      <c r="JG14" s="51" t="str">
        <f t="shared" si="15"/>
        <v/>
      </c>
      <c r="JH14" s="52" t="str">
        <f t="shared" si="16"/>
        <v/>
      </c>
    </row>
    <row r="15" spans="1:279" ht="15.5">
      <c r="A15" s="6" t="s">
        <v>52</v>
      </c>
      <c r="B15" s="37" t="s">
        <v>53</v>
      </c>
      <c r="C15" s="87" t="s">
        <v>43</v>
      </c>
      <c r="D15" s="87" t="s">
        <v>43</v>
      </c>
      <c r="E15" s="87" t="s">
        <v>43</v>
      </c>
      <c r="F15" s="87"/>
      <c r="G15" s="88"/>
      <c r="H15" s="108"/>
      <c r="I15" s="227"/>
      <c r="J15" s="108" t="s">
        <v>43</v>
      </c>
      <c r="K15" s="108"/>
      <c r="L15" s="227" t="s">
        <v>43</v>
      </c>
      <c r="M15" s="227" t="s">
        <v>43</v>
      </c>
      <c r="N15" s="227"/>
      <c r="O15" s="227" t="s">
        <v>43</v>
      </c>
      <c r="P15" s="227"/>
      <c r="Q15" s="227" t="s">
        <v>43</v>
      </c>
      <c r="R15" s="227" t="s">
        <v>43</v>
      </c>
      <c r="S15" s="227"/>
      <c r="T15" s="227"/>
      <c r="U15" s="227"/>
      <c r="V15" s="227"/>
      <c r="W15" s="227"/>
      <c r="X15" s="227" t="s">
        <v>43</v>
      </c>
      <c r="Y15" s="227"/>
      <c r="Z15" s="227" t="s">
        <v>43</v>
      </c>
      <c r="AA15" s="227" t="s">
        <v>43</v>
      </c>
      <c r="AB15" s="227"/>
      <c r="AC15" s="227"/>
      <c r="AD15" s="227"/>
      <c r="AE15" s="227"/>
      <c r="AF15" s="227"/>
      <c r="AG15" s="227" t="s">
        <v>43</v>
      </c>
      <c r="AH15" s="227" t="s">
        <v>43</v>
      </c>
      <c r="AI15" s="227"/>
      <c r="AJ15" s="227" t="s">
        <v>43</v>
      </c>
      <c r="AK15" s="227"/>
      <c r="AL15" s="227"/>
      <c r="AM15" s="227" t="s">
        <v>43</v>
      </c>
      <c r="AN15" s="227"/>
      <c r="AO15" s="227"/>
      <c r="AP15" s="109"/>
      <c r="AQ15" s="109"/>
      <c r="AR15" s="227" t="s">
        <v>43</v>
      </c>
      <c r="AS15" s="109"/>
      <c r="AT15" s="227"/>
      <c r="AU15" s="227"/>
      <c r="AV15" s="109"/>
      <c r="AW15" s="112"/>
      <c r="AX15" s="112"/>
      <c r="AY15" s="109" t="s">
        <v>43</v>
      </c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 t="s">
        <v>43</v>
      </c>
      <c r="BK15" s="110"/>
      <c r="BL15" s="112"/>
      <c r="BM15" s="112"/>
      <c r="BN15" s="112"/>
      <c r="BO15" s="109" t="s">
        <v>43</v>
      </c>
      <c r="BP15" s="109"/>
      <c r="BQ15" s="113"/>
      <c r="BR15" s="113"/>
      <c r="BS15" s="109"/>
      <c r="BT15" s="112"/>
      <c r="BU15" s="112"/>
      <c r="BV15" s="109"/>
      <c r="BW15" s="112" t="s">
        <v>43</v>
      </c>
      <c r="BX15" s="112"/>
      <c r="BY15" s="109"/>
      <c r="BZ15" s="112"/>
      <c r="CA15" s="112" t="s">
        <v>43</v>
      </c>
      <c r="CB15" s="109"/>
      <c r="CC15" s="109"/>
      <c r="CD15" s="112" t="s">
        <v>43</v>
      </c>
      <c r="CE15" s="109"/>
      <c r="CF15" s="109"/>
      <c r="CG15" s="109" t="s">
        <v>43</v>
      </c>
      <c r="CH15" s="109"/>
      <c r="CI15" s="109"/>
      <c r="CJ15" s="112"/>
      <c r="CK15" s="112"/>
      <c r="CL15" s="109"/>
      <c r="CM15" s="112"/>
      <c r="CN15" s="109"/>
      <c r="CO15" s="112"/>
      <c r="CP15" s="109"/>
      <c r="CQ15" s="109" t="s">
        <v>43</v>
      </c>
      <c r="CR15" s="109"/>
      <c r="CS15" s="109" t="s">
        <v>43</v>
      </c>
      <c r="CT15" s="109"/>
      <c r="CU15" s="109"/>
      <c r="CV15" s="109"/>
      <c r="CW15" s="109"/>
      <c r="CX15" s="109"/>
      <c r="CY15" s="109"/>
      <c r="CZ15" s="109"/>
      <c r="DA15" s="109" t="s">
        <v>43</v>
      </c>
      <c r="DB15" s="112" t="s">
        <v>43</v>
      </c>
      <c r="DC15" s="109"/>
      <c r="DD15" s="112"/>
      <c r="DE15" s="109"/>
      <c r="DF15" s="109"/>
      <c r="DG15" s="109"/>
      <c r="DH15" s="109"/>
      <c r="DI15" s="109"/>
      <c r="DJ15" s="109"/>
      <c r="DK15" s="109"/>
      <c r="DL15" s="112"/>
      <c r="DM15" s="109"/>
      <c r="DN15" s="109"/>
      <c r="DO15" s="109"/>
      <c r="DP15" s="109"/>
      <c r="DQ15" s="109"/>
      <c r="DR15" s="109"/>
      <c r="DS15" s="109"/>
      <c r="DT15" s="109"/>
      <c r="DU15" s="109" t="s">
        <v>43</v>
      </c>
      <c r="DV15" s="109"/>
      <c r="DW15" s="109"/>
      <c r="DX15" s="147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 t="s">
        <v>43</v>
      </c>
      <c r="EJ15" s="109"/>
      <c r="EK15" s="112"/>
      <c r="EL15" s="109"/>
      <c r="EM15" s="112"/>
      <c r="EN15" s="109"/>
      <c r="EO15" s="109"/>
      <c r="EP15" s="109"/>
      <c r="EQ15" s="109" t="s">
        <v>43</v>
      </c>
      <c r="ER15" s="109"/>
      <c r="ES15" s="109"/>
      <c r="ET15" s="109"/>
      <c r="EU15" s="109"/>
      <c r="EV15" s="109"/>
      <c r="EW15" s="227"/>
      <c r="EX15" s="109"/>
      <c r="EY15" s="109"/>
      <c r="EZ15" s="109"/>
      <c r="FA15" s="109"/>
      <c r="FB15" s="109"/>
      <c r="FC15" s="112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77">
        <f t="shared" si="5"/>
        <v>39</v>
      </c>
      <c r="IV15" s="13">
        <f t="shared" si="6"/>
        <v>11</v>
      </c>
      <c r="IW15" s="13">
        <f t="shared" si="7"/>
        <v>0</v>
      </c>
      <c r="IX15" s="13">
        <f t="shared" si="8"/>
        <v>1</v>
      </c>
      <c r="IY15" s="13">
        <f t="shared" si="9"/>
        <v>2</v>
      </c>
      <c r="IZ15" s="13">
        <f t="shared" si="10"/>
        <v>0</v>
      </c>
      <c r="JA15" s="13">
        <f t="shared" si="11"/>
        <v>0</v>
      </c>
      <c r="JB15" s="21">
        <f t="shared" si="12"/>
        <v>1719</v>
      </c>
      <c r="JD15" s="139" t="str">
        <f t="shared" si="17"/>
        <v>x</v>
      </c>
      <c r="JE15" s="140" t="str">
        <f t="shared" si="13"/>
        <v>x</v>
      </c>
      <c r="JF15" s="140" t="str">
        <f t="shared" si="14"/>
        <v>x</v>
      </c>
      <c r="JG15" s="51" t="str">
        <f t="shared" si="15"/>
        <v/>
      </c>
      <c r="JH15" s="52" t="str">
        <f t="shared" si="16"/>
        <v/>
      </c>
      <c r="JR15" s="54"/>
      <c r="JS15" s="54"/>
    </row>
    <row r="16" spans="1:279" ht="15.5">
      <c r="A16" s="9" t="s">
        <v>52</v>
      </c>
      <c r="B16" s="38" t="s">
        <v>54</v>
      </c>
      <c r="C16" s="89" t="s">
        <v>43</v>
      </c>
      <c r="D16" s="89" t="s">
        <v>43</v>
      </c>
      <c r="E16" s="89"/>
      <c r="F16" s="89"/>
      <c r="G16" s="90"/>
      <c r="H16" s="108"/>
      <c r="I16" s="227"/>
      <c r="J16" s="108" t="s">
        <v>43</v>
      </c>
      <c r="K16" s="108"/>
      <c r="L16" s="227" t="s">
        <v>43</v>
      </c>
      <c r="M16" s="227" t="s">
        <v>43</v>
      </c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 t="s">
        <v>43</v>
      </c>
      <c r="Y16" s="227"/>
      <c r="Z16" s="227"/>
      <c r="AA16" s="227" t="s">
        <v>43</v>
      </c>
      <c r="AB16" s="227"/>
      <c r="AC16" s="227"/>
      <c r="AD16" s="227"/>
      <c r="AE16" s="227"/>
      <c r="AF16" s="227"/>
      <c r="AG16" s="227" t="s">
        <v>43</v>
      </c>
      <c r="AH16" s="227"/>
      <c r="AI16" s="227"/>
      <c r="AJ16" s="227" t="s">
        <v>43</v>
      </c>
      <c r="AK16" s="227" t="s">
        <v>43</v>
      </c>
      <c r="AL16" s="227"/>
      <c r="AM16" s="227" t="s">
        <v>43</v>
      </c>
      <c r="AN16" s="227"/>
      <c r="AO16" s="227"/>
      <c r="AP16" s="109"/>
      <c r="AQ16" s="109"/>
      <c r="AR16" s="227"/>
      <c r="AS16" s="109"/>
      <c r="AT16" s="227"/>
      <c r="AU16" s="227" t="s">
        <v>43</v>
      </c>
      <c r="AV16" s="109"/>
      <c r="AW16" s="112"/>
      <c r="AX16" s="112"/>
      <c r="AY16" s="109"/>
      <c r="AZ16" s="109"/>
      <c r="BA16" s="109"/>
      <c r="BB16" s="109"/>
      <c r="BC16" s="109"/>
      <c r="BD16" s="109"/>
      <c r="BE16" s="109" t="s">
        <v>43</v>
      </c>
      <c r="BF16" s="109"/>
      <c r="BG16" s="109"/>
      <c r="BH16" s="109"/>
      <c r="BI16" s="109"/>
      <c r="BJ16" s="109"/>
      <c r="BK16" s="110"/>
      <c r="BL16" s="112"/>
      <c r="BM16" s="112"/>
      <c r="BN16" s="112"/>
      <c r="BO16" s="109"/>
      <c r="BP16" s="109"/>
      <c r="BQ16" s="113"/>
      <c r="BR16" s="113"/>
      <c r="BS16" s="109"/>
      <c r="BT16" s="112"/>
      <c r="BU16" s="112"/>
      <c r="BV16" s="109"/>
      <c r="BW16" s="112"/>
      <c r="BX16" s="112"/>
      <c r="BY16" s="109"/>
      <c r="BZ16" s="112"/>
      <c r="CA16" s="112" t="s">
        <v>43</v>
      </c>
      <c r="CB16" s="109"/>
      <c r="CC16" s="109"/>
      <c r="CD16" s="112"/>
      <c r="CE16" s="109"/>
      <c r="CF16" s="109"/>
      <c r="CG16" s="109" t="s">
        <v>43</v>
      </c>
      <c r="CH16" s="109"/>
      <c r="CI16" s="109"/>
      <c r="CJ16" s="112"/>
      <c r="CK16" s="112"/>
      <c r="CL16" s="109" t="s">
        <v>43</v>
      </c>
      <c r="CM16" s="112"/>
      <c r="CN16" s="109"/>
      <c r="CO16" s="112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 t="s">
        <v>43</v>
      </c>
      <c r="DB16" s="112"/>
      <c r="DC16" s="109"/>
      <c r="DD16" s="112"/>
      <c r="DE16" s="109"/>
      <c r="DF16" s="109"/>
      <c r="DG16" s="109"/>
      <c r="DH16" s="109"/>
      <c r="DI16" s="109"/>
      <c r="DJ16" s="109"/>
      <c r="DK16" s="109"/>
      <c r="DL16" s="112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47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 t="s">
        <v>43</v>
      </c>
      <c r="EJ16" s="109"/>
      <c r="EK16" s="112"/>
      <c r="EL16" s="109"/>
      <c r="EM16" s="112"/>
      <c r="EN16" s="109"/>
      <c r="EO16" s="109"/>
      <c r="EP16" s="109"/>
      <c r="EQ16" s="109" t="s">
        <v>43</v>
      </c>
      <c r="ER16" s="109"/>
      <c r="ES16" s="109"/>
      <c r="ET16" s="109"/>
      <c r="EU16" s="109"/>
      <c r="EV16" s="109"/>
      <c r="EW16" s="227"/>
      <c r="EX16" s="109"/>
      <c r="EY16" s="109"/>
      <c r="EZ16" s="109"/>
      <c r="FA16" s="109"/>
      <c r="FB16" s="109"/>
      <c r="FC16" s="112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77">
        <f t="shared" si="5"/>
        <v>25</v>
      </c>
      <c r="IV16" s="13">
        <f t="shared" si="6"/>
        <v>8</v>
      </c>
      <c r="IW16" s="13">
        <f t="shared" si="7"/>
        <v>0</v>
      </c>
      <c r="IX16" s="13">
        <f t="shared" si="8"/>
        <v>0</v>
      </c>
      <c r="IY16" s="13">
        <f t="shared" si="9"/>
        <v>0</v>
      </c>
      <c r="IZ16" s="13">
        <f t="shared" si="10"/>
        <v>0</v>
      </c>
      <c r="JA16" s="13">
        <f t="shared" si="11"/>
        <v>0</v>
      </c>
      <c r="JB16" s="21">
        <f t="shared" si="12"/>
        <v>1300</v>
      </c>
      <c r="JD16" s="139" t="str">
        <f t="shared" si="17"/>
        <v>x</v>
      </c>
      <c r="JE16" s="140" t="str">
        <f t="shared" si="13"/>
        <v>x</v>
      </c>
      <c r="JF16" s="51" t="str">
        <f t="shared" si="14"/>
        <v/>
      </c>
      <c r="JG16" s="51" t="str">
        <f t="shared" si="15"/>
        <v/>
      </c>
      <c r="JH16" s="52" t="str">
        <f t="shared" si="16"/>
        <v/>
      </c>
      <c r="JR16" s="54"/>
      <c r="JS16" s="54"/>
    </row>
    <row r="17" spans="1:279" ht="15.5">
      <c r="A17" s="5" t="s">
        <v>537</v>
      </c>
      <c r="B17" s="35" t="s">
        <v>538</v>
      </c>
      <c r="C17" s="85"/>
      <c r="D17" s="85"/>
      <c r="E17" s="85"/>
      <c r="F17" s="85"/>
      <c r="G17" s="86"/>
      <c r="H17" s="108"/>
      <c r="I17" s="227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12"/>
      <c r="AX17" s="112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10"/>
      <c r="BL17" s="112"/>
      <c r="BM17" s="112"/>
      <c r="BN17" s="112"/>
      <c r="BO17" s="109"/>
      <c r="BP17" s="109"/>
      <c r="BQ17" s="113"/>
      <c r="BR17" s="113"/>
      <c r="BS17" s="109"/>
      <c r="BT17" s="112"/>
      <c r="BU17" s="112"/>
      <c r="BV17" s="109"/>
      <c r="BW17" s="112"/>
      <c r="BX17" s="112"/>
      <c r="BY17" s="109"/>
      <c r="BZ17" s="112"/>
      <c r="CA17" s="112"/>
      <c r="CB17" s="109"/>
      <c r="CC17" s="109"/>
      <c r="CD17" s="112"/>
      <c r="CE17" s="109"/>
      <c r="CF17" s="109"/>
      <c r="CG17" s="109"/>
      <c r="CH17" s="109"/>
      <c r="CI17" s="109"/>
      <c r="CJ17" s="112"/>
      <c r="CK17" s="112"/>
      <c r="CL17" s="109"/>
      <c r="CM17" s="112"/>
      <c r="CN17" s="109"/>
      <c r="CO17" s="112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12"/>
      <c r="DC17" s="109"/>
      <c r="DD17" s="112"/>
      <c r="DE17" s="109"/>
      <c r="DF17" s="109"/>
      <c r="DG17" s="109"/>
      <c r="DH17" s="109"/>
      <c r="DI17" s="109"/>
      <c r="DJ17" s="109"/>
      <c r="DK17" s="109"/>
      <c r="DL17" s="112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47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12"/>
      <c r="EL17" s="109"/>
      <c r="EM17" s="112"/>
      <c r="EN17" s="109"/>
      <c r="EO17" s="109"/>
      <c r="EP17" s="109"/>
      <c r="EQ17" s="109"/>
      <c r="ER17" s="109"/>
      <c r="ES17" s="109"/>
      <c r="ET17" s="109"/>
      <c r="EU17" s="109"/>
      <c r="EV17" s="109"/>
      <c r="EW17" s="227"/>
      <c r="EX17" s="109"/>
      <c r="EY17" s="109"/>
      <c r="EZ17" s="109"/>
      <c r="FA17" s="109"/>
      <c r="FB17" s="109"/>
      <c r="FC17" s="112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77">
        <f t="shared" si="5"/>
        <v>0</v>
      </c>
      <c r="IV17" s="13">
        <f t="shared" si="6"/>
        <v>0</v>
      </c>
      <c r="IW17" s="13">
        <f t="shared" si="7"/>
        <v>0</v>
      </c>
      <c r="IX17" s="13">
        <f t="shared" si="8"/>
        <v>0</v>
      </c>
      <c r="IY17" s="13">
        <f t="shared" si="9"/>
        <v>0</v>
      </c>
      <c r="IZ17" s="13">
        <f t="shared" si="10"/>
        <v>0</v>
      </c>
      <c r="JA17" s="13">
        <f t="shared" si="11"/>
        <v>0</v>
      </c>
      <c r="JB17" s="21">
        <f t="shared" si="12"/>
        <v>0</v>
      </c>
      <c r="JD17" s="44" t="str">
        <f t="shared" si="17"/>
        <v/>
      </c>
      <c r="JE17" s="51" t="str">
        <f t="shared" si="13"/>
        <v/>
      </c>
      <c r="JF17" s="51" t="str">
        <f t="shared" si="14"/>
        <v/>
      </c>
      <c r="JG17" s="51" t="str">
        <f t="shared" si="15"/>
        <v/>
      </c>
      <c r="JH17" s="52" t="str">
        <f t="shared" si="16"/>
        <v/>
      </c>
      <c r="JR17" s="54"/>
      <c r="JS17" s="54"/>
    </row>
    <row r="18" spans="1:279" ht="15.5">
      <c r="A18" s="5" t="s">
        <v>539</v>
      </c>
      <c r="B18" s="35" t="s">
        <v>109</v>
      </c>
      <c r="C18" s="85" t="s">
        <v>43</v>
      </c>
      <c r="D18" s="85"/>
      <c r="E18" s="85"/>
      <c r="F18" s="85"/>
      <c r="G18" s="86"/>
      <c r="H18" s="108"/>
      <c r="I18" s="227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109"/>
      <c r="AQ18" s="109"/>
      <c r="AR18" s="227"/>
      <c r="AS18" s="109"/>
      <c r="AT18" s="227"/>
      <c r="AU18" s="227"/>
      <c r="AV18" s="109"/>
      <c r="AW18" s="112"/>
      <c r="AX18" s="112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10"/>
      <c r="BL18" s="112"/>
      <c r="BM18" s="112"/>
      <c r="BN18" s="112"/>
      <c r="BO18" s="109"/>
      <c r="BP18" s="109"/>
      <c r="BQ18" s="113"/>
      <c r="BR18" s="113"/>
      <c r="BS18" s="109"/>
      <c r="BT18" s="112"/>
      <c r="BU18" s="112"/>
      <c r="BV18" s="109"/>
      <c r="BW18" s="112"/>
      <c r="BX18" s="112"/>
      <c r="BY18" s="109"/>
      <c r="BZ18" s="112"/>
      <c r="CA18" s="112"/>
      <c r="CB18" s="109"/>
      <c r="CC18" s="109"/>
      <c r="CD18" s="112"/>
      <c r="CE18" s="109"/>
      <c r="CF18" s="109"/>
      <c r="CG18" s="109"/>
      <c r="CH18" s="109"/>
      <c r="CI18" s="109"/>
      <c r="CJ18" s="112"/>
      <c r="CK18" s="112"/>
      <c r="CL18" s="109"/>
      <c r="CM18" s="112"/>
      <c r="CN18" s="109"/>
      <c r="CO18" s="112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2"/>
      <c r="DC18" s="109"/>
      <c r="DD18" s="112"/>
      <c r="DE18" s="109"/>
      <c r="DF18" s="109"/>
      <c r="DG18" s="109"/>
      <c r="DH18" s="109"/>
      <c r="DI18" s="109"/>
      <c r="DJ18" s="109"/>
      <c r="DK18" s="109"/>
      <c r="DL18" s="112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47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12"/>
      <c r="EL18" s="109"/>
      <c r="EM18" s="112"/>
      <c r="EN18" s="109"/>
      <c r="EO18" s="109"/>
      <c r="EP18" s="109"/>
      <c r="EQ18" s="109"/>
      <c r="ER18" s="109"/>
      <c r="ES18" s="109"/>
      <c r="ET18" s="109"/>
      <c r="EU18" s="109"/>
      <c r="EV18" s="109"/>
      <c r="EW18" s="227"/>
      <c r="EX18" s="109"/>
      <c r="EY18" s="109"/>
      <c r="EZ18" s="109"/>
      <c r="FA18" s="109"/>
      <c r="FB18" s="109"/>
      <c r="FC18" s="112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77">
        <f t="shared" si="5"/>
        <v>0</v>
      </c>
      <c r="IV18" s="13">
        <f t="shared" si="6"/>
        <v>0</v>
      </c>
      <c r="IW18" s="13">
        <f t="shared" si="7"/>
        <v>0</v>
      </c>
      <c r="IX18" s="13">
        <f t="shared" si="8"/>
        <v>0</v>
      </c>
      <c r="IY18" s="13">
        <f t="shared" si="9"/>
        <v>0</v>
      </c>
      <c r="IZ18" s="13">
        <f t="shared" si="10"/>
        <v>0</v>
      </c>
      <c r="JA18" s="13">
        <f t="shared" si="11"/>
        <v>0</v>
      </c>
      <c r="JB18" s="21">
        <f t="shared" si="12"/>
        <v>0</v>
      </c>
      <c r="JD18" s="139" t="str">
        <f t="shared" si="17"/>
        <v>x</v>
      </c>
      <c r="JE18" s="51" t="str">
        <f t="shared" si="13"/>
        <v/>
      </c>
      <c r="JF18" s="51" t="str">
        <f t="shared" si="14"/>
        <v/>
      </c>
      <c r="JG18" s="51" t="str">
        <f t="shared" si="15"/>
        <v/>
      </c>
      <c r="JH18" s="52" t="str">
        <f t="shared" si="16"/>
        <v/>
      </c>
      <c r="JR18" s="54"/>
      <c r="JS18" s="54"/>
    </row>
    <row r="19" spans="1:279" ht="15.5">
      <c r="A19" s="5" t="s">
        <v>55</v>
      </c>
      <c r="B19" s="35" t="s">
        <v>56</v>
      </c>
      <c r="C19" s="85" t="s">
        <v>43</v>
      </c>
      <c r="D19" s="85" t="s">
        <v>43</v>
      </c>
      <c r="E19" s="85"/>
      <c r="F19" s="85"/>
      <c r="G19" s="86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12"/>
      <c r="AX19" s="112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10"/>
      <c r="BL19" s="112"/>
      <c r="BM19" s="112"/>
      <c r="BN19" s="112"/>
      <c r="BO19" s="109"/>
      <c r="BP19" s="109"/>
      <c r="BQ19" s="113"/>
      <c r="BR19" s="113"/>
      <c r="BS19" s="109"/>
      <c r="BT19" s="112"/>
      <c r="BU19" s="112"/>
      <c r="BV19" s="109"/>
      <c r="BW19" s="112"/>
      <c r="BX19" s="112"/>
      <c r="BY19" s="109"/>
      <c r="BZ19" s="112"/>
      <c r="CA19" s="112"/>
      <c r="CB19" s="109"/>
      <c r="CC19" s="109"/>
      <c r="CD19" s="112"/>
      <c r="CE19" s="109"/>
      <c r="CF19" s="109"/>
      <c r="CG19" s="109"/>
      <c r="CH19" s="109"/>
      <c r="CI19" s="109"/>
      <c r="CJ19" s="112"/>
      <c r="CK19" s="112"/>
      <c r="CL19" s="109"/>
      <c r="CM19" s="112"/>
      <c r="CN19" s="109"/>
      <c r="CO19" s="112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2"/>
      <c r="DC19" s="109"/>
      <c r="DD19" s="112"/>
      <c r="DE19" s="109"/>
      <c r="DF19" s="109"/>
      <c r="DG19" s="109"/>
      <c r="DH19" s="109"/>
      <c r="DI19" s="109"/>
      <c r="DJ19" s="109"/>
      <c r="DK19" s="109"/>
      <c r="DL19" s="112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47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 t="s">
        <v>43</v>
      </c>
      <c r="EJ19" s="109"/>
      <c r="EK19" s="112"/>
      <c r="EL19" s="109"/>
      <c r="EM19" s="112"/>
      <c r="EN19" s="109"/>
      <c r="EO19" s="109"/>
      <c r="EP19" s="109"/>
      <c r="EQ19" s="109"/>
      <c r="ER19" s="109"/>
      <c r="ES19" s="109"/>
      <c r="ET19" s="109"/>
      <c r="EU19" s="109"/>
      <c r="EV19" s="109"/>
      <c r="EW19" s="227"/>
      <c r="EX19" s="109"/>
      <c r="EY19" s="109"/>
      <c r="EZ19" s="109"/>
      <c r="FA19" s="109"/>
      <c r="FB19" s="109"/>
      <c r="FC19" s="112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77">
        <f t="shared" si="5"/>
        <v>1</v>
      </c>
      <c r="IV19" s="13">
        <f t="shared" si="6"/>
        <v>0</v>
      </c>
      <c r="IW19" s="13">
        <f t="shared" si="7"/>
        <v>0</v>
      </c>
      <c r="IX19" s="13">
        <f t="shared" si="8"/>
        <v>0</v>
      </c>
      <c r="IY19" s="13">
        <f t="shared" si="9"/>
        <v>0</v>
      </c>
      <c r="IZ19" s="13">
        <f t="shared" si="10"/>
        <v>0</v>
      </c>
      <c r="JA19" s="13">
        <f t="shared" si="11"/>
        <v>0</v>
      </c>
      <c r="JB19" s="21">
        <f t="shared" si="12"/>
        <v>0</v>
      </c>
      <c r="JD19" s="139" t="str">
        <f t="shared" si="17"/>
        <v>x</v>
      </c>
      <c r="JE19" s="140" t="str">
        <f t="shared" si="13"/>
        <v>x</v>
      </c>
      <c r="JF19" s="51" t="str">
        <f t="shared" si="14"/>
        <v/>
      </c>
      <c r="JG19" s="51" t="str">
        <f t="shared" si="15"/>
        <v/>
      </c>
      <c r="JH19" s="52" t="str">
        <f t="shared" si="16"/>
        <v/>
      </c>
      <c r="JR19" s="54"/>
      <c r="JS19" s="54"/>
    </row>
    <row r="20" spans="1:279">
      <c r="A20" s="5" t="s">
        <v>540</v>
      </c>
      <c r="B20" s="35" t="s">
        <v>541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109"/>
      <c r="AQ20" s="109"/>
      <c r="AR20" s="227"/>
      <c r="AS20" s="109"/>
      <c r="AT20" s="227"/>
      <c r="AU20" s="227"/>
      <c r="AV20" s="109"/>
      <c r="AW20" s="112"/>
      <c r="AX20" s="112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12"/>
      <c r="BX20" s="112"/>
      <c r="BY20" s="109"/>
      <c r="BZ20" s="112"/>
      <c r="CA20" s="112"/>
      <c r="CB20" s="109"/>
      <c r="CC20" s="109"/>
      <c r="CD20" s="112"/>
      <c r="CE20" s="109"/>
      <c r="CF20" s="109"/>
      <c r="CG20" s="109"/>
      <c r="CH20" s="109"/>
      <c r="CI20" s="109"/>
      <c r="CJ20" s="112"/>
      <c r="CK20" s="112"/>
      <c r="CL20" s="109"/>
      <c r="CM20" s="112"/>
      <c r="CN20" s="109"/>
      <c r="CO20" s="112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2"/>
      <c r="DC20" s="109"/>
      <c r="DD20" s="112"/>
      <c r="DE20" s="109"/>
      <c r="DF20" s="109"/>
      <c r="DG20" s="109"/>
      <c r="DH20" s="109"/>
      <c r="DI20" s="109"/>
      <c r="DJ20" s="109"/>
      <c r="DK20" s="109"/>
      <c r="DL20" s="112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47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12"/>
      <c r="EL20" s="109"/>
      <c r="EM20" s="112"/>
      <c r="EN20" s="109"/>
      <c r="EO20" s="109"/>
      <c r="EP20" s="109"/>
      <c r="EQ20" s="109"/>
      <c r="ER20" s="109"/>
      <c r="ES20" s="109"/>
      <c r="ET20" s="109"/>
      <c r="EU20" s="109"/>
      <c r="EV20" s="109"/>
      <c r="EW20" s="227"/>
      <c r="EX20" s="109"/>
      <c r="EY20" s="109"/>
      <c r="EZ20" s="109"/>
      <c r="FA20" s="109"/>
      <c r="FB20" s="109"/>
      <c r="FC20" s="112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77">
        <f t="shared" si="5"/>
        <v>0</v>
      </c>
      <c r="IV20" s="13">
        <f t="shared" si="6"/>
        <v>0</v>
      </c>
      <c r="IW20" s="13">
        <f t="shared" si="7"/>
        <v>0</v>
      </c>
      <c r="IX20" s="13">
        <f t="shared" si="8"/>
        <v>0</v>
      </c>
      <c r="IY20" s="13">
        <f t="shared" si="9"/>
        <v>0</v>
      </c>
      <c r="IZ20" s="13">
        <f t="shared" si="10"/>
        <v>0</v>
      </c>
      <c r="JA20" s="13">
        <f t="shared" si="11"/>
        <v>0</v>
      </c>
      <c r="JB20" s="21">
        <f t="shared" si="12"/>
        <v>0</v>
      </c>
      <c r="JD20" s="44" t="str">
        <f t="shared" si="17"/>
        <v/>
      </c>
      <c r="JE20" s="51" t="str">
        <f t="shared" si="13"/>
        <v/>
      </c>
      <c r="JF20" s="51" t="str">
        <f t="shared" si="14"/>
        <v/>
      </c>
      <c r="JG20" s="51" t="str">
        <f t="shared" si="15"/>
        <v/>
      </c>
      <c r="JH20" s="52" t="str">
        <f t="shared" si="16"/>
        <v/>
      </c>
    </row>
    <row r="21" spans="1:279" ht="15.5">
      <c r="A21" s="5" t="s">
        <v>57</v>
      </c>
      <c r="B21" s="35" t="s">
        <v>58</v>
      </c>
      <c r="C21" s="85" t="s">
        <v>43</v>
      </c>
      <c r="D21" s="85" t="s">
        <v>43</v>
      </c>
      <c r="E21" s="85"/>
      <c r="F21" s="85"/>
      <c r="G21" s="86"/>
      <c r="H21" s="108"/>
      <c r="I21" s="227"/>
      <c r="J21" s="108" t="s">
        <v>43</v>
      </c>
      <c r="K21" s="108"/>
      <c r="L21" s="227" t="s">
        <v>43</v>
      </c>
      <c r="M21" s="227" t="s">
        <v>43</v>
      </c>
      <c r="N21" s="227"/>
      <c r="O21" s="227" t="s">
        <v>43</v>
      </c>
      <c r="P21" s="227"/>
      <c r="Q21" s="227" t="s">
        <v>43</v>
      </c>
      <c r="R21" s="227"/>
      <c r="S21" s="227"/>
      <c r="T21" s="227"/>
      <c r="U21" s="227"/>
      <c r="V21" s="227"/>
      <c r="W21" s="227"/>
      <c r="X21" s="227" t="s">
        <v>43</v>
      </c>
      <c r="Y21" s="227"/>
      <c r="Z21" s="227" t="s">
        <v>43</v>
      </c>
      <c r="AA21" s="227"/>
      <c r="AB21" s="227" t="s">
        <v>43</v>
      </c>
      <c r="AC21" s="227"/>
      <c r="AD21" s="227"/>
      <c r="AE21" s="227"/>
      <c r="AF21" s="227"/>
      <c r="AG21" s="227"/>
      <c r="AH21" s="227"/>
      <c r="AI21" s="227"/>
      <c r="AJ21" s="227"/>
      <c r="AK21" s="227" t="s">
        <v>43</v>
      </c>
      <c r="AL21" s="227"/>
      <c r="AM21" s="227" t="s">
        <v>43</v>
      </c>
      <c r="AN21" s="227"/>
      <c r="AO21" s="227"/>
      <c r="AP21" s="109"/>
      <c r="AQ21" s="109"/>
      <c r="AR21" s="227"/>
      <c r="AS21" s="109"/>
      <c r="AT21" s="227"/>
      <c r="AU21" s="227" t="s">
        <v>43</v>
      </c>
      <c r="AV21" s="109"/>
      <c r="AW21" s="112"/>
      <c r="AX21" s="112"/>
      <c r="AY21" s="109"/>
      <c r="AZ21" s="109"/>
      <c r="BA21" s="109"/>
      <c r="BB21" s="109" t="s">
        <v>43</v>
      </c>
      <c r="BC21" s="109"/>
      <c r="BD21" s="109"/>
      <c r="BE21" s="109" t="s">
        <v>43</v>
      </c>
      <c r="BF21" s="109"/>
      <c r="BG21" s="109" t="s">
        <v>43</v>
      </c>
      <c r="BH21" s="109"/>
      <c r="BI21" s="109"/>
      <c r="BJ21" s="109" t="s">
        <v>43</v>
      </c>
      <c r="BK21" s="110"/>
      <c r="BL21" s="112"/>
      <c r="BM21" s="112"/>
      <c r="BN21" s="112"/>
      <c r="BO21" s="109"/>
      <c r="BP21" s="109"/>
      <c r="BQ21" s="113" t="s">
        <v>43</v>
      </c>
      <c r="BR21" s="158"/>
      <c r="BS21" s="109"/>
      <c r="BT21" s="112"/>
      <c r="BU21" s="112"/>
      <c r="BV21" s="109"/>
      <c r="BW21" s="112"/>
      <c r="BX21" s="112"/>
      <c r="BY21" s="109"/>
      <c r="BZ21" s="112"/>
      <c r="CA21" s="112" t="s">
        <v>43</v>
      </c>
      <c r="CB21" s="109"/>
      <c r="CC21" s="109"/>
      <c r="CD21" s="112" t="s">
        <v>43</v>
      </c>
      <c r="CE21" s="109"/>
      <c r="CF21" s="109"/>
      <c r="CG21" s="109" t="s">
        <v>43</v>
      </c>
      <c r="CH21" s="109"/>
      <c r="CI21" s="109" t="s">
        <v>43</v>
      </c>
      <c r="CJ21" s="112"/>
      <c r="CK21" s="112"/>
      <c r="CL21" s="109" t="s">
        <v>43</v>
      </c>
      <c r="CM21" s="112"/>
      <c r="CN21" s="109"/>
      <c r="CO21" s="112" t="s">
        <v>43</v>
      </c>
      <c r="CP21" s="109"/>
      <c r="CQ21" s="109" t="s">
        <v>43</v>
      </c>
      <c r="CR21" s="109"/>
      <c r="CS21" s="109" t="s">
        <v>43</v>
      </c>
      <c r="CT21" s="109"/>
      <c r="CU21" s="109"/>
      <c r="CV21" s="109"/>
      <c r="CW21" s="109"/>
      <c r="CX21" s="109"/>
      <c r="CY21" s="109" t="s">
        <v>43</v>
      </c>
      <c r="CZ21" s="109"/>
      <c r="DA21" s="109" t="s">
        <v>43</v>
      </c>
      <c r="DB21" s="112" t="s">
        <v>43</v>
      </c>
      <c r="DC21" s="109"/>
      <c r="DD21" s="112"/>
      <c r="DE21" s="109"/>
      <c r="DF21" s="109"/>
      <c r="DG21" s="109"/>
      <c r="DH21" s="109"/>
      <c r="DI21" s="109"/>
      <c r="DJ21" s="109"/>
      <c r="DK21" s="109" t="s">
        <v>43</v>
      </c>
      <c r="DL21" s="112"/>
      <c r="DM21" s="109" t="s">
        <v>43</v>
      </c>
      <c r="DN21" s="109"/>
      <c r="DO21" s="109"/>
      <c r="DP21" s="109"/>
      <c r="DQ21" s="109" t="s">
        <v>43</v>
      </c>
      <c r="DR21" s="109"/>
      <c r="DS21" s="109"/>
      <c r="DT21" s="109"/>
      <c r="DU21" s="109" t="s">
        <v>43</v>
      </c>
      <c r="DV21" s="109"/>
      <c r="DW21" s="109"/>
      <c r="DX21" s="147" t="s">
        <v>43</v>
      </c>
      <c r="DY21" s="109"/>
      <c r="DZ21" s="109"/>
      <c r="EA21" s="109" t="s">
        <v>43</v>
      </c>
      <c r="EB21" s="109"/>
      <c r="EC21" s="109"/>
      <c r="ED21" s="109"/>
      <c r="EE21" s="109"/>
      <c r="EF21" s="109"/>
      <c r="EG21" s="109"/>
      <c r="EH21" s="109"/>
      <c r="EI21" s="109" t="s">
        <v>43</v>
      </c>
      <c r="EJ21" s="109"/>
      <c r="EK21" s="112"/>
      <c r="EL21" s="109"/>
      <c r="EM21" s="112" t="s">
        <v>43</v>
      </c>
      <c r="EN21" s="109" t="s">
        <v>43</v>
      </c>
      <c r="EO21" s="109"/>
      <c r="EP21" s="109" t="s">
        <v>43</v>
      </c>
      <c r="EQ21" s="109" t="s">
        <v>43</v>
      </c>
      <c r="ER21" s="109"/>
      <c r="ES21" s="109"/>
      <c r="ET21" s="109"/>
      <c r="EU21" s="109"/>
      <c r="EV21" s="109"/>
      <c r="EW21" s="227"/>
      <c r="EX21" s="109"/>
      <c r="EY21" s="109"/>
      <c r="EZ21" s="109"/>
      <c r="FA21" s="109"/>
      <c r="FB21" s="109"/>
      <c r="FC21" s="112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77">
        <f t="shared" si="5"/>
        <v>62</v>
      </c>
      <c r="IV21" s="13">
        <f t="shared" si="6"/>
        <v>25</v>
      </c>
      <c r="IW21" s="13">
        <f t="shared" si="7"/>
        <v>0</v>
      </c>
      <c r="IX21" s="13">
        <f t="shared" si="8"/>
        <v>1</v>
      </c>
      <c r="IY21" s="13">
        <f t="shared" si="9"/>
        <v>2</v>
      </c>
      <c r="IZ21" s="13">
        <f t="shared" si="10"/>
        <v>0</v>
      </c>
      <c r="JA21" s="13">
        <f t="shared" si="11"/>
        <v>0</v>
      </c>
      <c r="JB21" s="21">
        <f t="shared" si="12"/>
        <v>4230</v>
      </c>
      <c r="JD21" s="139" t="str">
        <f t="shared" si="17"/>
        <v>x</v>
      </c>
      <c r="JE21" s="140" t="str">
        <f t="shared" si="13"/>
        <v>x</v>
      </c>
      <c r="JF21" s="51" t="str">
        <f t="shared" si="14"/>
        <v/>
      </c>
      <c r="JG21" s="51" t="str">
        <f t="shared" si="15"/>
        <v/>
      </c>
      <c r="JH21" s="52" t="str">
        <f t="shared" si="16"/>
        <v/>
      </c>
    </row>
    <row r="22" spans="1:279" ht="15.5">
      <c r="A22" s="5" t="s">
        <v>59</v>
      </c>
      <c r="B22" s="35" t="s">
        <v>60</v>
      </c>
      <c r="C22" s="85" t="s">
        <v>43</v>
      </c>
      <c r="D22" s="85"/>
      <c r="E22" s="85"/>
      <c r="F22" s="85"/>
      <c r="G22" s="86"/>
      <c r="H22" s="108"/>
      <c r="I22" s="227"/>
      <c r="J22" s="108"/>
      <c r="K22" s="108"/>
      <c r="L22" s="227"/>
      <c r="M22" s="227" t="s">
        <v>43</v>
      </c>
      <c r="N22" s="227" t="s">
        <v>43</v>
      </c>
      <c r="O22" s="227"/>
      <c r="P22" s="227" t="s">
        <v>43</v>
      </c>
      <c r="Q22" s="227" t="s">
        <v>43</v>
      </c>
      <c r="R22" s="227"/>
      <c r="S22" s="227" t="s">
        <v>43</v>
      </c>
      <c r="T22" s="227" t="s">
        <v>43</v>
      </c>
      <c r="U22" s="227"/>
      <c r="V22" s="227"/>
      <c r="W22" s="227"/>
      <c r="X22" s="227"/>
      <c r="Y22" s="227"/>
      <c r="Z22" s="227" t="s">
        <v>43</v>
      </c>
      <c r="AA22" s="227"/>
      <c r="AB22" s="227"/>
      <c r="AC22" s="227"/>
      <c r="AD22" s="227"/>
      <c r="AE22" s="227"/>
      <c r="AF22" s="227"/>
      <c r="AG22" s="227" t="s">
        <v>43</v>
      </c>
      <c r="AH22" s="227"/>
      <c r="AI22" s="227"/>
      <c r="AJ22" s="227" t="s">
        <v>43</v>
      </c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 t="s">
        <v>43</v>
      </c>
      <c r="AV22" s="109"/>
      <c r="AW22" s="112"/>
      <c r="AX22" s="112"/>
      <c r="AY22" s="109"/>
      <c r="AZ22" s="109"/>
      <c r="BA22" s="109"/>
      <c r="BB22" s="109"/>
      <c r="BC22" s="109"/>
      <c r="BD22" s="109"/>
      <c r="BE22" s="109"/>
      <c r="BF22" s="109"/>
      <c r="BG22" s="109" t="s">
        <v>43</v>
      </c>
      <c r="BH22" s="109"/>
      <c r="BI22" s="109"/>
      <c r="BJ22" s="109" t="s">
        <v>43</v>
      </c>
      <c r="BK22" s="110" t="s">
        <v>43</v>
      </c>
      <c r="BL22" s="112"/>
      <c r="BM22" s="112"/>
      <c r="BN22" s="112"/>
      <c r="BO22" s="109" t="s">
        <v>43</v>
      </c>
      <c r="BP22" s="109"/>
      <c r="BQ22" s="113"/>
      <c r="BR22" s="113"/>
      <c r="BS22" s="109"/>
      <c r="BT22" s="112"/>
      <c r="BU22" s="112" t="s">
        <v>43</v>
      </c>
      <c r="BV22" s="109"/>
      <c r="BW22" s="112"/>
      <c r="BX22" s="112"/>
      <c r="BY22" s="109"/>
      <c r="BZ22" s="112"/>
      <c r="CA22" s="112"/>
      <c r="CB22" s="109"/>
      <c r="CC22" s="109"/>
      <c r="CD22" s="112"/>
      <c r="CE22" s="109"/>
      <c r="CF22" s="109"/>
      <c r="CG22" s="109"/>
      <c r="CH22" s="109"/>
      <c r="CI22" s="109" t="s">
        <v>43</v>
      </c>
      <c r="CJ22" s="112"/>
      <c r="CK22" s="112"/>
      <c r="CL22" s="109"/>
      <c r="CM22" s="112"/>
      <c r="CN22" s="109" t="s">
        <v>43</v>
      </c>
      <c r="CO22" s="112" t="s">
        <v>43</v>
      </c>
      <c r="CP22" s="109"/>
      <c r="CQ22" s="109"/>
      <c r="CR22" s="109"/>
      <c r="CS22" s="109"/>
      <c r="CT22" s="109"/>
      <c r="CU22" s="109"/>
      <c r="CV22" s="109"/>
      <c r="CW22" s="109" t="s">
        <v>43</v>
      </c>
      <c r="CX22" s="109"/>
      <c r="CY22" s="109"/>
      <c r="CZ22" s="109"/>
      <c r="DA22" s="109" t="s">
        <v>43</v>
      </c>
      <c r="DB22" s="112" t="s">
        <v>43</v>
      </c>
      <c r="DC22" s="109"/>
      <c r="DD22" s="112"/>
      <c r="DE22" s="109"/>
      <c r="DF22" s="109"/>
      <c r="DG22" s="109"/>
      <c r="DH22" s="109"/>
      <c r="DI22" s="109"/>
      <c r="DJ22" s="109"/>
      <c r="DK22" s="109"/>
      <c r="DL22" s="112"/>
      <c r="DM22" s="109" t="s">
        <v>43</v>
      </c>
      <c r="DN22" s="109"/>
      <c r="DO22" s="109"/>
      <c r="DP22" s="109"/>
      <c r="DQ22" s="109" t="s">
        <v>43</v>
      </c>
      <c r="DR22" s="109"/>
      <c r="DS22" s="109"/>
      <c r="DT22" s="109"/>
      <c r="DU22" s="109" t="s">
        <v>43</v>
      </c>
      <c r="DV22" s="109" t="s">
        <v>43</v>
      </c>
      <c r="DW22" s="109"/>
      <c r="DX22" s="147"/>
      <c r="DY22" s="109"/>
      <c r="DZ22" s="109" t="s">
        <v>43</v>
      </c>
      <c r="EA22" s="109"/>
      <c r="EB22" s="109"/>
      <c r="EC22" s="109"/>
      <c r="ED22" s="109"/>
      <c r="EE22" s="109"/>
      <c r="EF22" s="109"/>
      <c r="EG22" s="109"/>
      <c r="EH22" s="109"/>
      <c r="EI22" s="109" t="s">
        <v>43</v>
      </c>
      <c r="EJ22" s="109"/>
      <c r="EK22" s="112"/>
      <c r="EL22" s="109"/>
      <c r="EM22" s="112"/>
      <c r="EN22" s="109"/>
      <c r="EO22" s="109"/>
      <c r="EP22" s="109" t="s">
        <v>43</v>
      </c>
      <c r="EQ22" s="109" t="s">
        <v>43</v>
      </c>
      <c r="ER22" s="109"/>
      <c r="ES22" s="109"/>
      <c r="ET22" s="109"/>
      <c r="EU22" s="109"/>
      <c r="EV22" s="109"/>
      <c r="EW22" s="227"/>
      <c r="EX22" s="109"/>
      <c r="EY22" s="109"/>
      <c r="EZ22" s="109"/>
      <c r="FA22" s="109"/>
      <c r="FB22" s="109"/>
      <c r="FC22" s="112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77">
        <f t="shared" si="5"/>
        <v>39</v>
      </c>
      <c r="IV22" s="13">
        <f t="shared" si="6"/>
        <v>6</v>
      </c>
      <c r="IW22" s="13">
        <f t="shared" si="7"/>
        <v>2</v>
      </c>
      <c r="IX22" s="13">
        <f t="shared" si="8"/>
        <v>1</v>
      </c>
      <c r="IY22" s="13">
        <f t="shared" si="9"/>
        <v>1</v>
      </c>
      <c r="IZ22" s="13">
        <f t="shared" si="10"/>
        <v>0</v>
      </c>
      <c r="JA22" s="13">
        <f t="shared" si="11"/>
        <v>0</v>
      </c>
      <c r="JB22" s="21">
        <f t="shared" si="12"/>
        <v>3218</v>
      </c>
      <c r="JD22" s="139" t="str">
        <f t="shared" si="17"/>
        <v>x</v>
      </c>
      <c r="JE22" s="51" t="str">
        <f t="shared" si="13"/>
        <v/>
      </c>
      <c r="JF22" s="51" t="str">
        <f t="shared" si="14"/>
        <v/>
      </c>
      <c r="JG22" s="51" t="str">
        <f t="shared" si="15"/>
        <v/>
      </c>
      <c r="JH22" s="52" t="str">
        <f t="shared" si="16"/>
        <v/>
      </c>
      <c r="JR22" s="54"/>
      <c r="JS22" s="54"/>
    </row>
    <row r="23" spans="1:279" ht="15.5">
      <c r="A23" s="9" t="s">
        <v>61</v>
      </c>
      <c r="B23" s="35" t="s">
        <v>114</v>
      </c>
      <c r="C23" s="85"/>
      <c r="D23" s="85"/>
      <c r="E23" s="85"/>
      <c r="F23" s="85"/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12"/>
      <c r="AX23" s="112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10"/>
      <c r="BL23" s="112"/>
      <c r="BM23" s="112"/>
      <c r="BN23" s="112"/>
      <c r="BO23" s="109"/>
      <c r="BP23" s="109"/>
      <c r="BQ23" s="113"/>
      <c r="BR23" s="113"/>
      <c r="BS23" s="109"/>
      <c r="BT23" s="112"/>
      <c r="BU23" s="112"/>
      <c r="BV23" s="109"/>
      <c r="BW23" s="112"/>
      <c r="BX23" s="112"/>
      <c r="BY23" s="109"/>
      <c r="BZ23" s="112"/>
      <c r="CA23" s="112"/>
      <c r="CB23" s="109"/>
      <c r="CC23" s="109"/>
      <c r="CD23" s="112"/>
      <c r="CE23" s="109"/>
      <c r="CF23" s="109"/>
      <c r="CG23" s="109"/>
      <c r="CH23" s="109"/>
      <c r="CI23" s="109"/>
      <c r="CJ23" s="112"/>
      <c r="CK23" s="112"/>
      <c r="CL23" s="109"/>
      <c r="CM23" s="112"/>
      <c r="CN23" s="109"/>
      <c r="CO23" s="112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12"/>
      <c r="DC23" s="109"/>
      <c r="DD23" s="112"/>
      <c r="DE23" s="109"/>
      <c r="DF23" s="109"/>
      <c r="DG23" s="109"/>
      <c r="DH23" s="109"/>
      <c r="DI23" s="109"/>
      <c r="DJ23" s="109"/>
      <c r="DK23" s="109"/>
      <c r="DL23" s="112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47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12"/>
      <c r="EL23" s="109"/>
      <c r="EM23" s="112"/>
      <c r="EN23" s="109"/>
      <c r="EO23" s="109"/>
      <c r="EP23" s="109"/>
      <c r="EQ23" s="109"/>
      <c r="ER23" s="109"/>
      <c r="ES23" s="109"/>
      <c r="ET23" s="109"/>
      <c r="EU23" s="109"/>
      <c r="EV23" s="109"/>
      <c r="EW23" s="227"/>
      <c r="EX23" s="109"/>
      <c r="EY23" s="109"/>
      <c r="EZ23" s="109"/>
      <c r="FA23" s="109"/>
      <c r="FB23" s="109"/>
      <c r="FC23" s="112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77">
        <f t="shared" si="5"/>
        <v>0</v>
      </c>
      <c r="IV23" s="13">
        <f t="shared" si="6"/>
        <v>0</v>
      </c>
      <c r="IW23" s="13">
        <f t="shared" si="7"/>
        <v>0</v>
      </c>
      <c r="IX23" s="13">
        <f t="shared" si="8"/>
        <v>0</v>
      </c>
      <c r="IY23" s="13">
        <f t="shared" si="9"/>
        <v>0</v>
      </c>
      <c r="IZ23" s="13">
        <f t="shared" si="10"/>
        <v>0</v>
      </c>
      <c r="JA23" s="13">
        <f t="shared" si="11"/>
        <v>0</v>
      </c>
      <c r="JB23" s="21">
        <f t="shared" si="12"/>
        <v>0</v>
      </c>
      <c r="JD23" s="44" t="str">
        <f t="shared" si="17"/>
        <v/>
      </c>
      <c r="JE23" s="51" t="str">
        <f t="shared" si="13"/>
        <v/>
      </c>
      <c r="JF23" s="51" t="str">
        <f t="shared" si="14"/>
        <v/>
      </c>
      <c r="JG23" s="51" t="str">
        <f t="shared" si="15"/>
        <v/>
      </c>
      <c r="JH23" s="52" t="str">
        <f t="shared" si="16"/>
        <v/>
      </c>
      <c r="JR23" s="54"/>
      <c r="JS23" s="54"/>
    </row>
    <row r="24" spans="1:279" ht="15.5">
      <c r="A24" s="9" t="s">
        <v>61</v>
      </c>
      <c r="B24" s="38" t="s">
        <v>542</v>
      </c>
      <c r="C24" s="89"/>
      <c r="D24" s="89"/>
      <c r="E24" s="89"/>
      <c r="F24" s="89"/>
      <c r="G24" s="90"/>
      <c r="H24" s="108"/>
      <c r="I24" s="227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109"/>
      <c r="AQ24" s="109"/>
      <c r="AR24" s="227"/>
      <c r="AS24" s="109"/>
      <c r="AT24" s="227"/>
      <c r="AU24" s="227"/>
      <c r="AV24" s="109"/>
      <c r="AW24" s="112"/>
      <c r="AX24" s="112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10"/>
      <c r="BL24" s="112"/>
      <c r="BM24" s="112"/>
      <c r="BN24" s="112"/>
      <c r="BO24" s="109"/>
      <c r="BP24" s="109"/>
      <c r="BQ24" s="113"/>
      <c r="BR24" s="113"/>
      <c r="BS24" s="109"/>
      <c r="BT24" s="112"/>
      <c r="BU24" s="112"/>
      <c r="BV24" s="109"/>
      <c r="BW24" s="112"/>
      <c r="BX24" s="112"/>
      <c r="BY24" s="109"/>
      <c r="BZ24" s="112"/>
      <c r="CA24" s="112"/>
      <c r="CB24" s="109"/>
      <c r="CC24" s="109"/>
      <c r="CD24" s="112"/>
      <c r="CE24" s="109"/>
      <c r="CF24" s="109"/>
      <c r="CG24" s="109"/>
      <c r="CH24" s="109"/>
      <c r="CI24" s="109"/>
      <c r="CJ24" s="112"/>
      <c r="CK24" s="112"/>
      <c r="CL24" s="109"/>
      <c r="CM24" s="112"/>
      <c r="CN24" s="109"/>
      <c r="CO24" s="112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12"/>
      <c r="DC24" s="109"/>
      <c r="DD24" s="112"/>
      <c r="DE24" s="109"/>
      <c r="DF24" s="109"/>
      <c r="DG24" s="109"/>
      <c r="DH24" s="109"/>
      <c r="DI24" s="109"/>
      <c r="DJ24" s="109"/>
      <c r="DK24" s="109"/>
      <c r="DL24" s="112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47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12"/>
      <c r="EL24" s="109"/>
      <c r="EM24" s="112"/>
      <c r="EN24" s="109"/>
      <c r="EO24" s="109"/>
      <c r="EP24" s="109"/>
      <c r="EQ24" s="109"/>
      <c r="ER24" s="109"/>
      <c r="ES24" s="109"/>
      <c r="ET24" s="109"/>
      <c r="EU24" s="109"/>
      <c r="EV24" s="109"/>
      <c r="EW24" s="227"/>
      <c r="EX24" s="109"/>
      <c r="EY24" s="109"/>
      <c r="EZ24" s="109"/>
      <c r="FA24" s="109"/>
      <c r="FB24" s="109"/>
      <c r="FC24" s="112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77">
        <f t="shared" si="5"/>
        <v>0</v>
      </c>
      <c r="IV24" s="13">
        <f t="shared" si="6"/>
        <v>0</v>
      </c>
      <c r="IW24" s="13">
        <f t="shared" si="7"/>
        <v>0</v>
      </c>
      <c r="IX24" s="13">
        <f t="shared" si="8"/>
        <v>0</v>
      </c>
      <c r="IY24" s="13">
        <f t="shared" si="9"/>
        <v>0</v>
      </c>
      <c r="IZ24" s="13">
        <f t="shared" si="10"/>
        <v>0</v>
      </c>
      <c r="JA24" s="13">
        <f t="shared" si="11"/>
        <v>0</v>
      </c>
      <c r="JB24" s="21">
        <f t="shared" si="12"/>
        <v>0</v>
      </c>
      <c r="JD24" s="44" t="str">
        <f t="shared" si="17"/>
        <v/>
      </c>
      <c r="JE24" s="51" t="str">
        <f t="shared" si="13"/>
        <v/>
      </c>
      <c r="JF24" s="51" t="str">
        <f t="shared" si="14"/>
        <v/>
      </c>
      <c r="JG24" s="51" t="str">
        <f t="shared" si="15"/>
        <v/>
      </c>
      <c r="JH24" s="52" t="str">
        <f t="shared" si="16"/>
        <v/>
      </c>
    </row>
    <row r="25" spans="1:279" ht="15.5">
      <c r="A25" s="5" t="s">
        <v>61</v>
      </c>
      <c r="B25" s="35" t="s">
        <v>543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12"/>
      <c r="AX25" s="112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10"/>
      <c r="BL25" s="112"/>
      <c r="BM25" s="112"/>
      <c r="BN25" s="112"/>
      <c r="BO25" s="109"/>
      <c r="BP25" s="109"/>
      <c r="BQ25" s="113"/>
      <c r="BR25" s="113"/>
      <c r="BS25" s="109"/>
      <c r="BT25" s="112"/>
      <c r="BU25" s="112"/>
      <c r="BV25" s="109"/>
      <c r="BW25" s="112"/>
      <c r="BX25" s="112"/>
      <c r="BY25" s="109"/>
      <c r="BZ25" s="112"/>
      <c r="CA25" s="112"/>
      <c r="CB25" s="109"/>
      <c r="CC25" s="109"/>
      <c r="CD25" s="112"/>
      <c r="CE25" s="109"/>
      <c r="CF25" s="109"/>
      <c r="CG25" s="109"/>
      <c r="CH25" s="109"/>
      <c r="CI25" s="109"/>
      <c r="CJ25" s="112"/>
      <c r="CK25" s="112"/>
      <c r="CL25" s="109"/>
      <c r="CM25" s="112"/>
      <c r="CN25" s="109"/>
      <c r="CO25" s="112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12"/>
      <c r="DC25" s="109"/>
      <c r="DD25" s="112"/>
      <c r="DE25" s="109"/>
      <c r="DF25" s="109"/>
      <c r="DG25" s="109"/>
      <c r="DH25" s="109"/>
      <c r="DI25" s="109"/>
      <c r="DJ25" s="109"/>
      <c r="DK25" s="109"/>
      <c r="DL25" s="112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47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12"/>
      <c r="EL25" s="109"/>
      <c r="EM25" s="112"/>
      <c r="EN25" s="109"/>
      <c r="EO25" s="109"/>
      <c r="EP25" s="109"/>
      <c r="EQ25" s="109"/>
      <c r="ER25" s="109"/>
      <c r="ES25" s="109"/>
      <c r="ET25" s="109"/>
      <c r="EU25" s="109"/>
      <c r="EV25" s="109"/>
      <c r="EW25" s="227"/>
      <c r="EX25" s="109"/>
      <c r="EY25" s="109"/>
      <c r="EZ25" s="109"/>
      <c r="FA25" s="109"/>
      <c r="FB25" s="109"/>
      <c r="FC25" s="112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77">
        <f t="shared" si="5"/>
        <v>0</v>
      </c>
      <c r="IV25" s="13">
        <f t="shared" si="6"/>
        <v>0</v>
      </c>
      <c r="IW25" s="13">
        <f t="shared" si="7"/>
        <v>0</v>
      </c>
      <c r="IX25" s="13">
        <f t="shared" si="8"/>
        <v>0</v>
      </c>
      <c r="IY25" s="13">
        <f t="shared" si="9"/>
        <v>0</v>
      </c>
      <c r="IZ25" s="13">
        <f t="shared" si="10"/>
        <v>0</v>
      </c>
      <c r="JA25" s="13">
        <f t="shared" si="11"/>
        <v>0</v>
      </c>
      <c r="JB25" s="21">
        <f t="shared" si="12"/>
        <v>0</v>
      </c>
      <c r="JD25" s="44" t="str">
        <f t="shared" si="17"/>
        <v/>
      </c>
      <c r="JE25" s="51" t="str">
        <f t="shared" si="13"/>
        <v/>
      </c>
      <c r="JF25" s="51" t="str">
        <f t="shared" si="14"/>
        <v/>
      </c>
      <c r="JG25" s="51" t="str">
        <f t="shared" si="15"/>
        <v/>
      </c>
      <c r="JH25" s="52" t="str">
        <f t="shared" si="16"/>
        <v/>
      </c>
    </row>
    <row r="26" spans="1:279" ht="15.5">
      <c r="A26" s="5" t="s">
        <v>61</v>
      </c>
      <c r="B26" s="35" t="s">
        <v>544</v>
      </c>
      <c r="C26" s="85"/>
      <c r="D26" s="85"/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 t="s">
        <v>43</v>
      </c>
      <c r="R26" s="227"/>
      <c r="S26" s="227"/>
      <c r="T26" s="227" t="s">
        <v>43</v>
      </c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12"/>
      <c r="AX26" s="112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10"/>
      <c r="BL26" s="112"/>
      <c r="BM26" s="112"/>
      <c r="BN26" s="112"/>
      <c r="BO26" s="109"/>
      <c r="BP26" s="109"/>
      <c r="BQ26" s="113"/>
      <c r="BR26" s="113"/>
      <c r="BS26" s="109"/>
      <c r="BT26" s="112"/>
      <c r="BU26" s="112"/>
      <c r="BV26" s="109"/>
      <c r="BW26" s="112"/>
      <c r="BX26" s="112"/>
      <c r="BY26" s="109"/>
      <c r="BZ26" s="112"/>
      <c r="CA26" s="112"/>
      <c r="CB26" s="109"/>
      <c r="CC26" s="109"/>
      <c r="CD26" s="112"/>
      <c r="CE26" s="109"/>
      <c r="CF26" s="109"/>
      <c r="CG26" s="109"/>
      <c r="CH26" s="109"/>
      <c r="CI26" s="109"/>
      <c r="CJ26" s="112"/>
      <c r="CK26" s="112"/>
      <c r="CL26" s="109"/>
      <c r="CM26" s="112"/>
      <c r="CN26" s="109"/>
      <c r="CO26" s="112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12"/>
      <c r="DC26" s="109"/>
      <c r="DD26" s="112"/>
      <c r="DE26" s="109"/>
      <c r="DF26" s="109"/>
      <c r="DG26" s="109"/>
      <c r="DH26" s="109"/>
      <c r="DI26" s="109"/>
      <c r="DJ26" s="109"/>
      <c r="DK26" s="109"/>
      <c r="DL26" s="112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47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 t="s">
        <v>43</v>
      </c>
      <c r="EJ26" s="109"/>
      <c r="EK26" s="112"/>
      <c r="EL26" s="109"/>
      <c r="EM26" s="112"/>
      <c r="EN26" s="109"/>
      <c r="EO26" s="109"/>
      <c r="EP26" s="109"/>
      <c r="EQ26" s="109"/>
      <c r="ER26" s="109"/>
      <c r="ES26" s="109"/>
      <c r="ET26" s="109"/>
      <c r="EU26" s="109"/>
      <c r="EV26" s="109"/>
      <c r="EW26" s="227"/>
      <c r="EX26" s="109"/>
      <c r="EY26" s="109"/>
      <c r="EZ26" s="109"/>
      <c r="FA26" s="109"/>
      <c r="FB26" s="109"/>
      <c r="FC26" s="112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77">
        <f t="shared" si="5"/>
        <v>3</v>
      </c>
      <c r="IV26" s="13">
        <f t="shared" si="6"/>
        <v>0</v>
      </c>
      <c r="IW26" s="13">
        <f t="shared" si="7"/>
        <v>0</v>
      </c>
      <c r="IX26" s="13">
        <f t="shared" si="8"/>
        <v>0</v>
      </c>
      <c r="IY26" s="13">
        <f t="shared" si="9"/>
        <v>0</v>
      </c>
      <c r="IZ26" s="13">
        <f t="shared" si="10"/>
        <v>0</v>
      </c>
      <c r="JA26" s="13">
        <f t="shared" si="11"/>
        <v>0</v>
      </c>
      <c r="JB26" s="21">
        <f t="shared" si="12"/>
        <v>0</v>
      </c>
      <c r="JD26" s="44" t="str">
        <f t="shared" si="17"/>
        <v/>
      </c>
      <c r="JE26" s="51" t="str">
        <f t="shared" si="13"/>
        <v/>
      </c>
      <c r="JF26" s="51" t="str">
        <f t="shared" si="14"/>
        <v/>
      </c>
      <c r="JG26" s="51" t="str">
        <f t="shared" si="15"/>
        <v/>
      </c>
      <c r="JH26" s="52" t="str">
        <f t="shared" si="16"/>
        <v/>
      </c>
    </row>
    <row r="27" spans="1:279" ht="15.5">
      <c r="A27" s="5" t="s">
        <v>61</v>
      </c>
      <c r="B27" s="35" t="s">
        <v>62</v>
      </c>
      <c r="C27" s="85"/>
      <c r="D27" s="85"/>
      <c r="E27" s="85"/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 t="s">
        <v>43</v>
      </c>
      <c r="R27" s="227"/>
      <c r="S27" s="227"/>
      <c r="T27" s="227" t="s">
        <v>43</v>
      </c>
      <c r="U27" s="227"/>
      <c r="V27" s="227"/>
      <c r="W27" s="227"/>
      <c r="X27" s="227"/>
      <c r="Y27" s="227"/>
      <c r="Z27" s="227"/>
      <c r="AA27" s="227"/>
      <c r="AB27" s="227"/>
      <c r="AC27" s="227"/>
      <c r="AD27" s="227" t="s">
        <v>43</v>
      </c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109"/>
      <c r="AQ27" s="109"/>
      <c r="AR27" s="227"/>
      <c r="AS27" s="109"/>
      <c r="AT27" s="227"/>
      <c r="AU27" s="227"/>
      <c r="AV27" s="109"/>
      <c r="AW27" s="112"/>
      <c r="AX27" s="112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10"/>
      <c r="BL27" s="112"/>
      <c r="BM27" s="112"/>
      <c r="BN27" s="112"/>
      <c r="BO27" s="109"/>
      <c r="BP27" s="109"/>
      <c r="BQ27" s="113"/>
      <c r="BR27" s="158"/>
      <c r="BS27" s="109"/>
      <c r="BT27" s="112"/>
      <c r="BU27" s="112"/>
      <c r="BV27" s="109"/>
      <c r="BW27" s="112"/>
      <c r="BX27" s="112"/>
      <c r="BY27" s="109"/>
      <c r="BZ27" s="112"/>
      <c r="CA27" s="112"/>
      <c r="CB27" s="109"/>
      <c r="CC27" s="109"/>
      <c r="CD27" s="112"/>
      <c r="CE27" s="109"/>
      <c r="CF27" s="109"/>
      <c r="CG27" s="109"/>
      <c r="CH27" s="109"/>
      <c r="CI27" s="109"/>
      <c r="CJ27" s="112"/>
      <c r="CK27" s="112"/>
      <c r="CL27" s="109"/>
      <c r="CM27" s="112"/>
      <c r="CN27" s="109"/>
      <c r="CO27" s="112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12"/>
      <c r="DC27" s="109"/>
      <c r="DD27" s="112"/>
      <c r="DE27" s="109"/>
      <c r="DF27" s="109"/>
      <c r="DG27" s="109"/>
      <c r="DH27" s="109"/>
      <c r="DI27" s="109"/>
      <c r="DJ27" s="109"/>
      <c r="DK27" s="109"/>
      <c r="DL27" s="112"/>
      <c r="DM27" s="109"/>
      <c r="DN27" s="109"/>
      <c r="DO27" s="109"/>
      <c r="DP27" s="109"/>
      <c r="DQ27" s="109"/>
      <c r="DR27" s="109"/>
      <c r="DS27" s="109"/>
      <c r="DT27" s="109"/>
      <c r="DU27" s="109" t="s">
        <v>43</v>
      </c>
      <c r="DV27" s="109"/>
      <c r="DW27" s="109"/>
      <c r="DX27" s="147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 t="s">
        <v>43</v>
      </c>
      <c r="EJ27" s="109"/>
      <c r="EK27" s="112"/>
      <c r="EL27" s="109"/>
      <c r="EM27" s="112"/>
      <c r="EN27" s="109"/>
      <c r="EO27" s="109"/>
      <c r="EP27" s="109"/>
      <c r="EQ27" s="109"/>
      <c r="ER27" s="109"/>
      <c r="ES27" s="109"/>
      <c r="ET27" s="109"/>
      <c r="EU27" s="109"/>
      <c r="EV27" s="109"/>
      <c r="EW27" s="227"/>
      <c r="EX27" s="109"/>
      <c r="EY27" s="109"/>
      <c r="EZ27" s="109"/>
      <c r="FA27" s="109"/>
      <c r="FB27" s="109"/>
      <c r="FC27" s="112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77">
        <f t="shared" si="5"/>
        <v>7</v>
      </c>
      <c r="IV27" s="13">
        <f t="shared" si="6"/>
        <v>2</v>
      </c>
      <c r="IW27" s="13">
        <f t="shared" si="7"/>
        <v>0</v>
      </c>
      <c r="IX27" s="13">
        <f t="shared" si="8"/>
        <v>0</v>
      </c>
      <c r="IY27" s="13">
        <f t="shared" si="9"/>
        <v>0</v>
      </c>
      <c r="IZ27" s="13">
        <f t="shared" si="10"/>
        <v>0</v>
      </c>
      <c r="JA27" s="13">
        <f t="shared" si="11"/>
        <v>0</v>
      </c>
      <c r="JB27" s="21">
        <f t="shared" si="12"/>
        <v>344</v>
      </c>
      <c r="JD27" s="44" t="str">
        <f t="shared" si="17"/>
        <v/>
      </c>
      <c r="JE27" s="51" t="str">
        <f t="shared" si="13"/>
        <v/>
      </c>
      <c r="JF27" s="51" t="str">
        <f t="shared" si="14"/>
        <v/>
      </c>
      <c r="JG27" s="51" t="str">
        <f t="shared" si="15"/>
        <v/>
      </c>
      <c r="JH27" s="52" t="str">
        <f t="shared" si="16"/>
        <v/>
      </c>
    </row>
    <row r="28" spans="1:279" ht="15.5">
      <c r="A28" s="9" t="s">
        <v>545</v>
      </c>
      <c r="B28" s="35" t="s">
        <v>546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109"/>
      <c r="AQ28" s="109"/>
      <c r="AR28" s="227"/>
      <c r="AS28" s="109"/>
      <c r="AT28" s="227"/>
      <c r="AU28" s="227"/>
      <c r="AV28" s="109"/>
      <c r="AW28" s="112"/>
      <c r="AX28" s="112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10"/>
      <c r="BL28" s="112"/>
      <c r="BM28" s="112"/>
      <c r="BN28" s="112"/>
      <c r="BO28" s="109"/>
      <c r="BP28" s="109"/>
      <c r="BQ28" s="113"/>
      <c r="BR28" s="113"/>
      <c r="BS28" s="109"/>
      <c r="BT28" s="112"/>
      <c r="BU28" s="112"/>
      <c r="BV28" s="109"/>
      <c r="BW28" s="112"/>
      <c r="BX28" s="112" t="s">
        <v>43</v>
      </c>
      <c r="BY28" s="109"/>
      <c r="BZ28" s="112"/>
      <c r="CA28" s="112"/>
      <c r="CB28" s="109"/>
      <c r="CC28" s="109"/>
      <c r="CD28" s="112"/>
      <c r="CE28" s="109"/>
      <c r="CF28" s="109"/>
      <c r="CG28" s="109"/>
      <c r="CH28" s="109"/>
      <c r="CI28" s="109"/>
      <c r="CJ28" s="112"/>
      <c r="CK28" s="112"/>
      <c r="CL28" s="109"/>
      <c r="CM28" s="112"/>
      <c r="CN28" s="109"/>
      <c r="CO28" s="112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12"/>
      <c r="DC28" s="109"/>
      <c r="DD28" s="112"/>
      <c r="DE28" s="109"/>
      <c r="DF28" s="109"/>
      <c r="DG28" s="109"/>
      <c r="DH28" s="109"/>
      <c r="DI28" s="109"/>
      <c r="DJ28" s="109"/>
      <c r="DK28" s="109"/>
      <c r="DL28" s="112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 t="s">
        <v>43</v>
      </c>
      <c r="DX28" s="147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12"/>
      <c r="EL28" s="109"/>
      <c r="EM28" s="112"/>
      <c r="EN28" s="109"/>
      <c r="EO28" s="109"/>
      <c r="EP28" s="109"/>
      <c r="EQ28" s="109"/>
      <c r="ER28" s="109"/>
      <c r="ES28" s="109"/>
      <c r="ET28" s="109"/>
      <c r="EU28" s="109"/>
      <c r="EV28" s="109"/>
      <c r="EW28" s="227"/>
      <c r="EX28" s="109"/>
      <c r="EY28" s="109"/>
      <c r="EZ28" s="109"/>
      <c r="FA28" s="109"/>
      <c r="FB28" s="109"/>
      <c r="FC28" s="112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77">
        <f t="shared" si="5"/>
        <v>3</v>
      </c>
      <c r="IV28" s="13">
        <f t="shared" si="6"/>
        <v>1</v>
      </c>
      <c r="IW28" s="13">
        <f t="shared" si="7"/>
        <v>0</v>
      </c>
      <c r="IX28" s="13">
        <f t="shared" si="8"/>
        <v>0</v>
      </c>
      <c r="IY28" s="13">
        <f t="shared" si="9"/>
        <v>0</v>
      </c>
      <c r="IZ28" s="13">
        <f t="shared" si="10"/>
        <v>0</v>
      </c>
      <c r="JA28" s="13">
        <f t="shared" si="11"/>
        <v>0</v>
      </c>
      <c r="JB28" s="21">
        <f t="shared" si="12"/>
        <v>227</v>
      </c>
      <c r="JD28" s="44" t="str">
        <f t="shared" si="17"/>
        <v/>
      </c>
      <c r="JE28" s="51" t="str">
        <f t="shared" si="13"/>
        <v/>
      </c>
      <c r="JF28" s="51" t="str">
        <f t="shared" si="14"/>
        <v/>
      </c>
      <c r="JG28" s="51" t="str">
        <f t="shared" si="15"/>
        <v/>
      </c>
      <c r="JH28" s="52" t="str">
        <f t="shared" si="16"/>
        <v/>
      </c>
      <c r="JR28" s="54"/>
      <c r="JS28" s="54"/>
    </row>
    <row r="29" spans="1:279" ht="15.5">
      <c r="A29" s="5" t="s">
        <v>65</v>
      </c>
      <c r="B29" s="35" t="s">
        <v>66</v>
      </c>
      <c r="C29" s="85"/>
      <c r="D29" s="85"/>
      <c r="E29" s="85"/>
      <c r="F29" s="85"/>
      <c r="G29" s="86"/>
      <c r="H29" s="108"/>
      <c r="I29" s="227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109"/>
      <c r="AQ29" s="109"/>
      <c r="AR29" s="227"/>
      <c r="AS29" s="109"/>
      <c r="AT29" s="227"/>
      <c r="AU29" s="227"/>
      <c r="AV29" s="109"/>
      <c r="AW29" s="112"/>
      <c r="AX29" s="112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10"/>
      <c r="BL29" s="112"/>
      <c r="BM29" s="112"/>
      <c r="BN29" s="112"/>
      <c r="BO29" s="109"/>
      <c r="BP29" s="109"/>
      <c r="BQ29" s="113"/>
      <c r="BR29" s="113"/>
      <c r="BS29" s="109"/>
      <c r="BT29" s="112"/>
      <c r="BU29" s="112"/>
      <c r="BV29" s="109"/>
      <c r="BW29" s="112"/>
      <c r="BX29" s="112"/>
      <c r="BY29" s="109"/>
      <c r="BZ29" s="112"/>
      <c r="CA29" s="112"/>
      <c r="CB29" s="109"/>
      <c r="CC29" s="109"/>
      <c r="CD29" s="112"/>
      <c r="CE29" s="109"/>
      <c r="CF29" s="109"/>
      <c r="CG29" s="109"/>
      <c r="CH29" s="109"/>
      <c r="CI29" s="109"/>
      <c r="CJ29" s="112"/>
      <c r="CK29" s="112"/>
      <c r="CL29" s="109"/>
      <c r="CM29" s="112"/>
      <c r="CN29" s="109"/>
      <c r="CO29" s="112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12"/>
      <c r="DC29" s="109"/>
      <c r="DD29" s="112"/>
      <c r="DE29" s="109"/>
      <c r="DF29" s="109"/>
      <c r="DG29" s="109"/>
      <c r="DH29" s="109"/>
      <c r="DI29" s="109"/>
      <c r="DJ29" s="109"/>
      <c r="DK29" s="109"/>
      <c r="DL29" s="112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47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 t="s">
        <v>43</v>
      </c>
      <c r="EJ29" s="109"/>
      <c r="EK29" s="112"/>
      <c r="EL29" s="109"/>
      <c r="EM29" s="112"/>
      <c r="EN29" s="109"/>
      <c r="EO29" s="109"/>
      <c r="EP29" s="109"/>
      <c r="EQ29" s="109" t="s">
        <v>43</v>
      </c>
      <c r="ER29" s="109" t="s">
        <v>43</v>
      </c>
      <c r="ES29" s="109"/>
      <c r="ET29" s="109"/>
      <c r="EU29" s="109"/>
      <c r="EV29" s="109"/>
      <c r="EW29" s="227"/>
      <c r="EX29" s="109"/>
      <c r="EY29" s="109"/>
      <c r="EZ29" s="109"/>
      <c r="FA29" s="109"/>
      <c r="FB29" s="109"/>
      <c r="FC29" s="112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77">
        <f t="shared" si="5"/>
        <v>3</v>
      </c>
      <c r="IV29" s="13">
        <f t="shared" si="6"/>
        <v>0</v>
      </c>
      <c r="IW29" s="13">
        <f t="shared" si="7"/>
        <v>0</v>
      </c>
      <c r="IX29" s="13">
        <f t="shared" si="8"/>
        <v>1</v>
      </c>
      <c r="IY29" s="13">
        <f t="shared" si="9"/>
        <v>0</v>
      </c>
      <c r="IZ29" s="13">
        <f t="shared" si="10"/>
        <v>0</v>
      </c>
      <c r="JA29" s="13">
        <f t="shared" si="11"/>
        <v>0</v>
      </c>
      <c r="JB29" s="21">
        <f t="shared" si="12"/>
        <v>0</v>
      </c>
      <c r="JD29" s="44" t="str">
        <f t="shared" si="17"/>
        <v/>
      </c>
      <c r="JE29" s="51" t="str">
        <f t="shared" si="13"/>
        <v/>
      </c>
      <c r="JF29" s="51" t="str">
        <f t="shared" si="14"/>
        <v/>
      </c>
      <c r="JG29" s="51" t="str">
        <f t="shared" si="15"/>
        <v/>
      </c>
      <c r="JH29" s="52" t="str">
        <f t="shared" si="16"/>
        <v/>
      </c>
    </row>
    <row r="30" spans="1:279" ht="15.5">
      <c r="A30" s="5" t="s">
        <v>67</v>
      </c>
      <c r="B30" s="35" t="s">
        <v>68</v>
      </c>
      <c r="C30" s="85" t="s">
        <v>43</v>
      </c>
      <c r="D30" s="85" t="s">
        <v>43</v>
      </c>
      <c r="E30" s="85" t="s">
        <v>43</v>
      </c>
      <c r="F30" s="85" t="s">
        <v>43</v>
      </c>
      <c r="G30" s="86" t="s">
        <v>43</v>
      </c>
      <c r="H30" s="108"/>
      <c r="I30" s="227" t="s">
        <v>43</v>
      </c>
      <c r="J30" s="108"/>
      <c r="K30" s="108"/>
      <c r="L30" s="227"/>
      <c r="M30" s="227" t="s">
        <v>43</v>
      </c>
      <c r="N30" s="227" t="s">
        <v>43</v>
      </c>
      <c r="O30" s="227"/>
      <c r="P30" s="227" t="s">
        <v>43</v>
      </c>
      <c r="Q30" s="227" t="s">
        <v>43</v>
      </c>
      <c r="R30" s="227" t="s">
        <v>43</v>
      </c>
      <c r="S30" s="227"/>
      <c r="T30" s="227" t="s">
        <v>43</v>
      </c>
      <c r="U30" s="227" t="s">
        <v>43</v>
      </c>
      <c r="V30" s="227"/>
      <c r="W30" s="227"/>
      <c r="X30" s="227" t="s">
        <v>43</v>
      </c>
      <c r="Y30" s="227" t="s">
        <v>43</v>
      </c>
      <c r="Z30" s="227" t="s">
        <v>43</v>
      </c>
      <c r="AA30" s="227" t="s">
        <v>43</v>
      </c>
      <c r="AB30" s="227" t="s">
        <v>43</v>
      </c>
      <c r="AC30" s="227" t="s">
        <v>43</v>
      </c>
      <c r="AD30" s="227" t="s">
        <v>43</v>
      </c>
      <c r="AE30" s="227" t="s">
        <v>43</v>
      </c>
      <c r="AF30" s="227"/>
      <c r="AG30" s="227" t="s">
        <v>43</v>
      </c>
      <c r="AH30" s="227" t="s">
        <v>43</v>
      </c>
      <c r="AI30" s="227" t="s">
        <v>43</v>
      </c>
      <c r="AJ30" s="227" t="s">
        <v>43</v>
      </c>
      <c r="AK30" s="227" t="s">
        <v>43</v>
      </c>
      <c r="AL30" s="227" t="s">
        <v>43</v>
      </c>
      <c r="AM30" s="227"/>
      <c r="AN30" s="227"/>
      <c r="AO30" s="227"/>
      <c r="AP30" s="162" t="s">
        <v>43</v>
      </c>
      <c r="AQ30" s="109" t="s">
        <v>43</v>
      </c>
      <c r="AR30" s="227"/>
      <c r="AS30" s="109"/>
      <c r="AT30" s="227"/>
      <c r="AU30" s="227" t="s">
        <v>43</v>
      </c>
      <c r="AV30" s="109"/>
      <c r="AW30" s="112"/>
      <c r="AX30" s="112"/>
      <c r="AY30" s="109" t="s">
        <v>43</v>
      </c>
      <c r="AZ30" s="109" t="s">
        <v>43</v>
      </c>
      <c r="BA30" s="109" t="s">
        <v>43</v>
      </c>
      <c r="BB30" s="109" t="s">
        <v>43</v>
      </c>
      <c r="BC30" s="109" t="s">
        <v>43</v>
      </c>
      <c r="BD30" s="109" t="s">
        <v>43</v>
      </c>
      <c r="BE30" s="109" t="s">
        <v>43</v>
      </c>
      <c r="BF30" s="109" t="s">
        <v>43</v>
      </c>
      <c r="BG30" s="109" t="s">
        <v>43</v>
      </c>
      <c r="BH30" s="109"/>
      <c r="BI30" s="109"/>
      <c r="BJ30" s="109"/>
      <c r="BK30" s="110"/>
      <c r="BL30" s="112"/>
      <c r="BM30" s="112"/>
      <c r="BN30" s="112"/>
      <c r="BO30" s="109"/>
      <c r="BP30" s="109"/>
      <c r="BQ30" s="113" t="s">
        <v>43</v>
      </c>
      <c r="BR30" s="158" t="s">
        <v>43</v>
      </c>
      <c r="BS30" s="109"/>
      <c r="BT30" s="112"/>
      <c r="BU30" s="112"/>
      <c r="BV30" s="109"/>
      <c r="BW30" s="112" t="s">
        <v>43</v>
      </c>
      <c r="BX30" s="112" t="s">
        <v>43</v>
      </c>
      <c r="BY30" s="109" t="s">
        <v>43</v>
      </c>
      <c r="BZ30" s="112"/>
      <c r="CA30" s="112" t="s">
        <v>43</v>
      </c>
      <c r="CB30" s="109" t="s">
        <v>43</v>
      </c>
      <c r="CC30" s="109"/>
      <c r="CD30" s="112"/>
      <c r="CE30" s="109"/>
      <c r="CF30" s="109"/>
      <c r="CG30" s="109" t="s">
        <v>43</v>
      </c>
      <c r="CH30" s="109" t="s">
        <v>43</v>
      </c>
      <c r="CI30" s="109"/>
      <c r="CJ30" s="112" t="s">
        <v>43</v>
      </c>
      <c r="CK30" s="112" t="s">
        <v>43</v>
      </c>
      <c r="CL30" s="109"/>
      <c r="CM30" s="112"/>
      <c r="CN30" s="109"/>
      <c r="CO30" s="112" t="s">
        <v>43</v>
      </c>
      <c r="CP30" s="109"/>
      <c r="CQ30" s="109" t="s">
        <v>43</v>
      </c>
      <c r="CR30" s="109"/>
      <c r="CS30" s="109"/>
      <c r="CT30" s="109"/>
      <c r="CU30" s="109"/>
      <c r="CV30" s="109"/>
      <c r="CW30" s="109" t="s">
        <v>43</v>
      </c>
      <c r="CX30" s="109"/>
      <c r="CY30" s="109" t="s">
        <v>43</v>
      </c>
      <c r="CZ30" s="109" t="s">
        <v>43</v>
      </c>
      <c r="DA30" s="109" t="s">
        <v>43</v>
      </c>
      <c r="DB30" s="112" t="s">
        <v>43</v>
      </c>
      <c r="DC30" s="109" t="s">
        <v>43</v>
      </c>
      <c r="DD30" s="112"/>
      <c r="DE30" s="109" t="s">
        <v>43</v>
      </c>
      <c r="DF30" s="109"/>
      <c r="DG30" s="109"/>
      <c r="DH30" s="109"/>
      <c r="DI30" s="109" t="s">
        <v>43</v>
      </c>
      <c r="DJ30" s="109"/>
      <c r="DK30" s="109" t="s">
        <v>43</v>
      </c>
      <c r="DL30" s="112" t="s">
        <v>43</v>
      </c>
      <c r="DM30" s="109" t="s">
        <v>43</v>
      </c>
      <c r="DN30" s="109" t="s">
        <v>43</v>
      </c>
      <c r="DO30" s="162" t="s">
        <v>43</v>
      </c>
      <c r="DP30" s="109" t="s">
        <v>43</v>
      </c>
      <c r="DQ30" s="109"/>
      <c r="DR30" s="109"/>
      <c r="DS30" s="109"/>
      <c r="DT30" s="109"/>
      <c r="DU30" s="109" t="s">
        <v>43</v>
      </c>
      <c r="DV30" s="109" t="s">
        <v>43</v>
      </c>
      <c r="DW30" s="109"/>
      <c r="DX30" s="147"/>
      <c r="DY30" s="109"/>
      <c r="DZ30" s="109" t="s">
        <v>43</v>
      </c>
      <c r="EA30" s="109" t="s">
        <v>43</v>
      </c>
      <c r="EB30" s="109" t="s">
        <v>43</v>
      </c>
      <c r="EC30" s="109" t="s">
        <v>43</v>
      </c>
      <c r="ED30" s="109" t="s">
        <v>43</v>
      </c>
      <c r="EE30" s="109" t="s">
        <v>43</v>
      </c>
      <c r="EF30" s="109" t="s">
        <v>43</v>
      </c>
      <c r="EG30" s="109"/>
      <c r="EH30" s="109"/>
      <c r="EI30" s="109" t="s">
        <v>43</v>
      </c>
      <c r="EJ30" s="109" t="s">
        <v>43</v>
      </c>
      <c r="EK30" s="112"/>
      <c r="EL30" s="109"/>
      <c r="EM30" s="112" t="s">
        <v>43</v>
      </c>
      <c r="EN30" s="109"/>
      <c r="EO30" s="109"/>
      <c r="EP30" s="109" t="s">
        <v>43</v>
      </c>
      <c r="EQ30" s="109" t="s">
        <v>43</v>
      </c>
      <c r="ER30" s="109"/>
      <c r="ES30" s="109"/>
      <c r="ET30" s="109"/>
      <c r="EU30" s="109" t="s">
        <v>43</v>
      </c>
      <c r="EV30" s="109"/>
      <c r="EW30" s="227"/>
      <c r="EX30" s="109"/>
      <c r="EY30" s="109"/>
      <c r="EZ30" s="109"/>
      <c r="FA30" s="109"/>
      <c r="FB30" s="109"/>
      <c r="FC30" s="112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77">
        <f t="shared" si="5"/>
        <v>105</v>
      </c>
      <c r="IV30" s="13">
        <f t="shared" si="6"/>
        <v>23</v>
      </c>
      <c r="IW30" s="13">
        <f t="shared" si="7"/>
        <v>4</v>
      </c>
      <c r="IX30" s="13">
        <f t="shared" si="8"/>
        <v>27</v>
      </c>
      <c r="IY30" s="13">
        <f t="shared" si="9"/>
        <v>2</v>
      </c>
      <c r="IZ30" s="13">
        <f t="shared" si="10"/>
        <v>1</v>
      </c>
      <c r="JA30" s="13">
        <f t="shared" si="11"/>
        <v>1</v>
      </c>
      <c r="JB30" s="21">
        <f t="shared" si="12"/>
        <v>9180</v>
      </c>
      <c r="JD30" s="139" t="str">
        <f t="shared" si="17"/>
        <v>x</v>
      </c>
      <c r="JE30" s="140" t="str">
        <f t="shared" si="13"/>
        <v>x</v>
      </c>
      <c r="JF30" s="140" t="str">
        <f t="shared" si="14"/>
        <v>x</v>
      </c>
      <c r="JG30" s="140" t="str">
        <f t="shared" si="15"/>
        <v>x</v>
      </c>
      <c r="JH30" s="182" t="str">
        <f t="shared" si="16"/>
        <v>x</v>
      </c>
    </row>
    <row r="31" spans="1:279" ht="15.5">
      <c r="A31" s="5" t="s">
        <v>67</v>
      </c>
      <c r="B31" s="35" t="s">
        <v>69</v>
      </c>
      <c r="C31" s="85" t="s">
        <v>43</v>
      </c>
      <c r="D31" s="85" t="s">
        <v>43</v>
      </c>
      <c r="E31" s="85" t="s">
        <v>43</v>
      </c>
      <c r="F31" s="85" t="s">
        <v>43</v>
      </c>
      <c r="G31" s="86" t="s">
        <v>43</v>
      </c>
      <c r="H31" s="108"/>
      <c r="I31" s="227" t="s">
        <v>43</v>
      </c>
      <c r="J31" s="108"/>
      <c r="K31" s="108"/>
      <c r="L31" s="227"/>
      <c r="M31" s="227" t="s">
        <v>43</v>
      </c>
      <c r="N31" s="227" t="s">
        <v>43</v>
      </c>
      <c r="O31" s="227"/>
      <c r="P31" s="227" t="s">
        <v>43</v>
      </c>
      <c r="Q31" s="227" t="s">
        <v>43</v>
      </c>
      <c r="R31" s="227" t="s">
        <v>43</v>
      </c>
      <c r="S31" s="227"/>
      <c r="T31" s="227" t="s">
        <v>43</v>
      </c>
      <c r="U31" s="227" t="s">
        <v>43</v>
      </c>
      <c r="V31" s="227"/>
      <c r="W31" s="227"/>
      <c r="X31" s="227" t="s">
        <v>43</v>
      </c>
      <c r="Y31" s="227" t="s">
        <v>43</v>
      </c>
      <c r="Z31" s="227" t="s">
        <v>43</v>
      </c>
      <c r="AA31" s="227" t="s">
        <v>43</v>
      </c>
      <c r="AB31" s="227"/>
      <c r="AC31" s="227"/>
      <c r="AD31" s="227" t="s">
        <v>43</v>
      </c>
      <c r="AE31" s="227" t="s">
        <v>43</v>
      </c>
      <c r="AF31" s="227"/>
      <c r="AG31" s="227" t="s">
        <v>43</v>
      </c>
      <c r="AH31" s="227" t="s">
        <v>43</v>
      </c>
      <c r="AI31" s="227" t="s">
        <v>43</v>
      </c>
      <c r="AJ31" s="227" t="s">
        <v>43</v>
      </c>
      <c r="AK31" s="227" t="s">
        <v>43</v>
      </c>
      <c r="AL31" s="227" t="s">
        <v>43</v>
      </c>
      <c r="AM31" s="227"/>
      <c r="AN31" s="227"/>
      <c r="AO31" s="227"/>
      <c r="AP31" s="162" t="s">
        <v>43</v>
      </c>
      <c r="AQ31" s="109" t="s">
        <v>43</v>
      </c>
      <c r="AR31" s="227"/>
      <c r="AS31" s="109"/>
      <c r="AT31" s="227"/>
      <c r="AU31" s="227" t="s">
        <v>43</v>
      </c>
      <c r="AV31" s="109"/>
      <c r="AW31" s="112"/>
      <c r="AX31" s="112"/>
      <c r="AY31" s="109" t="s">
        <v>43</v>
      </c>
      <c r="AZ31" s="109" t="s">
        <v>43</v>
      </c>
      <c r="BA31" s="109" t="s">
        <v>43</v>
      </c>
      <c r="BB31" s="109" t="s">
        <v>43</v>
      </c>
      <c r="BC31" s="109" t="s">
        <v>43</v>
      </c>
      <c r="BD31" s="109" t="s">
        <v>43</v>
      </c>
      <c r="BE31" s="109" t="s">
        <v>43</v>
      </c>
      <c r="BF31" s="109" t="s">
        <v>43</v>
      </c>
      <c r="BG31" s="109" t="s">
        <v>43</v>
      </c>
      <c r="BH31" s="109"/>
      <c r="BI31" s="109"/>
      <c r="BJ31" s="109" t="s">
        <v>43</v>
      </c>
      <c r="BK31" s="110"/>
      <c r="BL31" s="112"/>
      <c r="BM31" s="112"/>
      <c r="BN31" s="112"/>
      <c r="BO31" s="109"/>
      <c r="BP31" s="109"/>
      <c r="BQ31" s="113" t="s">
        <v>43</v>
      </c>
      <c r="BR31" s="158" t="s">
        <v>43</v>
      </c>
      <c r="BS31" s="109"/>
      <c r="BT31" s="112"/>
      <c r="BU31" s="112"/>
      <c r="BV31" s="109"/>
      <c r="BW31" s="112" t="s">
        <v>43</v>
      </c>
      <c r="BX31" s="112" t="s">
        <v>43</v>
      </c>
      <c r="BY31" s="109" t="s">
        <v>43</v>
      </c>
      <c r="BZ31" s="112"/>
      <c r="CA31" s="112" t="s">
        <v>43</v>
      </c>
      <c r="CB31" s="109" t="s">
        <v>43</v>
      </c>
      <c r="CC31" s="109"/>
      <c r="CD31" s="112"/>
      <c r="CE31" s="109"/>
      <c r="CF31" s="109"/>
      <c r="CG31" s="109" t="s">
        <v>43</v>
      </c>
      <c r="CH31" s="109" t="s">
        <v>43</v>
      </c>
      <c r="CI31" s="109"/>
      <c r="CJ31" s="112" t="s">
        <v>43</v>
      </c>
      <c r="CK31" s="112" t="s">
        <v>43</v>
      </c>
      <c r="CL31" s="109"/>
      <c r="CM31" s="112"/>
      <c r="CN31" s="109" t="s">
        <v>43</v>
      </c>
      <c r="CO31" s="112" t="s">
        <v>43</v>
      </c>
      <c r="CP31" s="109"/>
      <c r="CQ31" s="109" t="s">
        <v>43</v>
      </c>
      <c r="CR31" s="109" t="s">
        <v>43</v>
      </c>
      <c r="CS31" s="109" t="s">
        <v>43</v>
      </c>
      <c r="CT31" s="109" t="s">
        <v>43</v>
      </c>
      <c r="CU31" s="109"/>
      <c r="CV31" s="109"/>
      <c r="CW31" s="109" t="s">
        <v>43</v>
      </c>
      <c r="CX31" s="109"/>
      <c r="CY31" s="109" t="s">
        <v>43</v>
      </c>
      <c r="CZ31" s="109" t="s">
        <v>43</v>
      </c>
      <c r="DA31" s="109" t="s">
        <v>43</v>
      </c>
      <c r="DB31" s="112" t="s">
        <v>43</v>
      </c>
      <c r="DC31" s="109" t="s">
        <v>43</v>
      </c>
      <c r="DD31" s="112"/>
      <c r="DE31" s="109" t="s">
        <v>43</v>
      </c>
      <c r="DF31" s="109"/>
      <c r="DG31" s="109"/>
      <c r="DH31" s="109"/>
      <c r="DI31" s="109" t="s">
        <v>43</v>
      </c>
      <c r="DJ31" s="109"/>
      <c r="DK31" s="109" t="s">
        <v>43</v>
      </c>
      <c r="DL31" s="112" t="s">
        <v>43</v>
      </c>
      <c r="DM31" s="109" t="s">
        <v>43</v>
      </c>
      <c r="DN31" s="109" t="s">
        <v>43</v>
      </c>
      <c r="DO31" s="162" t="s">
        <v>43</v>
      </c>
      <c r="DP31" s="109" t="s">
        <v>43</v>
      </c>
      <c r="DQ31" s="109"/>
      <c r="DR31" s="109"/>
      <c r="DS31" s="109"/>
      <c r="DT31" s="109"/>
      <c r="DU31" s="109"/>
      <c r="DV31" s="109" t="s">
        <v>43</v>
      </c>
      <c r="DW31" s="109" t="s">
        <v>43</v>
      </c>
      <c r="DX31" s="147"/>
      <c r="DY31" s="109"/>
      <c r="DZ31" s="109" t="s">
        <v>43</v>
      </c>
      <c r="EA31" s="109" t="s">
        <v>43</v>
      </c>
      <c r="EB31" s="109" t="s">
        <v>43</v>
      </c>
      <c r="EC31" s="109"/>
      <c r="ED31" s="109"/>
      <c r="EE31" s="109" t="s">
        <v>43</v>
      </c>
      <c r="EF31" s="109" t="s">
        <v>43</v>
      </c>
      <c r="EG31" s="109"/>
      <c r="EH31" s="109"/>
      <c r="EI31" s="109" t="s">
        <v>43</v>
      </c>
      <c r="EJ31" s="109"/>
      <c r="EK31" s="112"/>
      <c r="EL31" s="109"/>
      <c r="EM31" s="112"/>
      <c r="EN31" s="109"/>
      <c r="EO31" s="109"/>
      <c r="EP31" s="109" t="s">
        <v>43</v>
      </c>
      <c r="EQ31" s="109" t="s">
        <v>43</v>
      </c>
      <c r="ER31" s="109"/>
      <c r="ES31" s="109"/>
      <c r="ET31" s="109"/>
      <c r="EU31" s="109" t="s">
        <v>43</v>
      </c>
      <c r="EV31" s="109"/>
      <c r="EW31" s="227"/>
      <c r="EX31" s="109"/>
      <c r="EY31" s="109"/>
      <c r="EZ31" s="109"/>
      <c r="FA31" s="109"/>
      <c r="FB31" s="109"/>
      <c r="FC31" s="112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77">
        <f t="shared" si="5"/>
        <v>104</v>
      </c>
      <c r="IV31" s="13">
        <f t="shared" si="6"/>
        <v>22</v>
      </c>
      <c r="IW31" s="13">
        <f t="shared" si="7"/>
        <v>4</v>
      </c>
      <c r="IX31" s="13">
        <f t="shared" si="8"/>
        <v>25</v>
      </c>
      <c r="IY31" s="13">
        <f t="shared" si="9"/>
        <v>2</v>
      </c>
      <c r="IZ31" s="13">
        <f t="shared" si="10"/>
        <v>1</v>
      </c>
      <c r="JA31" s="13">
        <f t="shared" si="11"/>
        <v>1</v>
      </c>
      <c r="JB31" s="21">
        <f t="shared" si="12"/>
        <v>9156</v>
      </c>
      <c r="JD31" s="139" t="str">
        <f t="shared" si="17"/>
        <v>x</v>
      </c>
      <c r="JE31" s="140" t="str">
        <f t="shared" si="13"/>
        <v>x</v>
      </c>
      <c r="JF31" s="140" t="str">
        <f t="shared" si="14"/>
        <v>x</v>
      </c>
      <c r="JG31" s="140" t="str">
        <f t="shared" si="15"/>
        <v>x</v>
      </c>
      <c r="JH31" s="182" t="str">
        <f t="shared" si="16"/>
        <v>x</v>
      </c>
    </row>
    <row r="32" spans="1:279" ht="15.5">
      <c r="A32" s="5" t="s">
        <v>70</v>
      </c>
      <c r="B32" s="35" t="s">
        <v>71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 t="s">
        <v>43</v>
      </c>
      <c r="W32" s="227"/>
      <c r="X32" s="227"/>
      <c r="Y32" s="227"/>
      <c r="Z32" s="227"/>
      <c r="AA32" s="227"/>
      <c r="AB32" s="227" t="s">
        <v>43</v>
      </c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12"/>
      <c r="AX32" s="112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10"/>
      <c r="BL32" s="112"/>
      <c r="BM32" s="112"/>
      <c r="BN32" s="112"/>
      <c r="BO32" s="109"/>
      <c r="BP32" s="109"/>
      <c r="BQ32" s="113"/>
      <c r="BR32" s="113"/>
      <c r="BS32" s="109"/>
      <c r="BT32" s="112"/>
      <c r="BU32" s="112"/>
      <c r="BV32" s="109"/>
      <c r="BW32" s="112"/>
      <c r="BX32" s="112"/>
      <c r="BY32" s="109"/>
      <c r="BZ32" s="112"/>
      <c r="CA32" s="112"/>
      <c r="CB32" s="109"/>
      <c r="CC32" s="109"/>
      <c r="CD32" s="112"/>
      <c r="CE32" s="109"/>
      <c r="CF32" s="109"/>
      <c r="CG32" s="109"/>
      <c r="CH32" s="109"/>
      <c r="CI32" s="109"/>
      <c r="CJ32" s="112"/>
      <c r="CK32" s="112"/>
      <c r="CL32" s="109"/>
      <c r="CM32" s="112"/>
      <c r="CN32" s="109"/>
      <c r="CO32" s="112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12"/>
      <c r="DC32" s="109"/>
      <c r="DD32" s="112"/>
      <c r="DE32" s="109"/>
      <c r="DF32" s="109"/>
      <c r="DG32" s="109"/>
      <c r="DH32" s="109"/>
      <c r="DI32" s="109"/>
      <c r="DJ32" s="109"/>
      <c r="DK32" s="109"/>
      <c r="DL32" s="112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47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12"/>
      <c r="EL32" s="109"/>
      <c r="EM32" s="112"/>
      <c r="EN32" s="109"/>
      <c r="EO32" s="109"/>
      <c r="EP32" s="109"/>
      <c r="EQ32" s="109"/>
      <c r="ER32" s="109"/>
      <c r="ES32" s="109"/>
      <c r="ET32" s="109"/>
      <c r="EU32" s="109"/>
      <c r="EV32" s="109"/>
      <c r="EW32" s="227"/>
      <c r="EX32" s="109"/>
      <c r="EY32" s="109"/>
      <c r="EZ32" s="109"/>
      <c r="FA32" s="109"/>
      <c r="FB32" s="109"/>
      <c r="FC32" s="112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77">
        <f t="shared" si="5"/>
        <v>4</v>
      </c>
      <c r="IV32" s="13">
        <f t="shared" si="6"/>
        <v>1</v>
      </c>
      <c r="IW32" s="13">
        <f t="shared" si="7"/>
        <v>1</v>
      </c>
      <c r="IX32" s="13">
        <f t="shared" si="8"/>
        <v>0</v>
      </c>
      <c r="IY32" s="13">
        <f t="shared" si="9"/>
        <v>0</v>
      </c>
      <c r="IZ32" s="13">
        <f t="shared" si="10"/>
        <v>0</v>
      </c>
      <c r="JA32" s="13">
        <f t="shared" si="11"/>
        <v>0</v>
      </c>
      <c r="JB32" s="21">
        <f t="shared" si="12"/>
        <v>1104</v>
      </c>
      <c r="JD32" s="44" t="str">
        <f t="shared" si="17"/>
        <v/>
      </c>
      <c r="JE32" s="51" t="str">
        <f t="shared" si="13"/>
        <v/>
      </c>
      <c r="JF32" s="51" t="str">
        <f t="shared" si="14"/>
        <v/>
      </c>
      <c r="JG32" s="51" t="str">
        <f t="shared" si="15"/>
        <v/>
      </c>
      <c r="JH32" s="52" t="str">
        <f t="shared" si="16"/>
        <v/>
      </c>
    </row>
    <row r="33" spans="1:268" ht="15.5">
      <c r="A33" s="6" t="s">
        <v>74</v>
      </c>
      <c r="B33" s="37" t="s">
        <v>75</v>
      </c>
      <c r="C33" s="87" t="s">
        <v>43</v>
      </c>
      <c r="D33" s="87" t="s">
        <v>43</v>
      </c>
      <c r="E33" s="87"/>
      <c r="F33" s="87"/>
      <c r="G33" s="88"/>
      <c r="H33" s="108"/>
      <c r="I33" s="227"/>
      <c r="J33" s="108"/>
      <c r="K33" s="108"/>
      <c r="L33" s="227" t="s">
        <v>43</v>
      </c>
      <c r="M33" s="227"/>
      <c r="N33" s="227"/>
      <c r="O33" s="227" t="s">
        <v>43</v>
      </c>
      <c r="P33" s="227" t="s">
        <v>43</v>
      </c>
      <c r="Q33" s="227"/>
      <c r="R33" s="227"/>
      <c r="S33" s="227"/>
      <c r="T33" s="227" t="s">
        <v>43</v>
      </c>
      <c r="U33" s="227"/>
      <c r="V33" s="227" t="s">
        <v>43</v>
      </c>
      <c r="W33" s="227"/>
      <c r="X33" s="227"/>
      <c r="Y33" s="227"/>
      <c r="Z33" s="227" t="s">
        <v>43</v>
      </c>
      <c r="AA33" s="227"/>
      <c r="AB33" s="227" t="s">
        <v>43</v>
      </c>
      <c r="AC33" s="227"/>
      <c r="AD33" s="227" t="s">
        <v>43</v>
      </c>
      <c r="AE33" s="227"/>
      <c r="AF33" s="227"/>
      <c r="AG33" s="227" t="s">
        <v>43</v>
      </c>
      <c r="AH33" s="227"/>
      <c r="AI33" s="227"/>
      <c r="AJ33" s="227"/>
      <c r="AK33" s="227"/>
      <c r="AL33" s="227"/>
      <c r="AM33" s="227"/>
      <c r="AN33" s="227"/>
      <c r="AO33" s="227" t="s">
        <v>43</v>
      </c>
      <c r="AP33" s="109"/>
      <c r="AQ33" s="109"/>
      <c r="AR33" s="227"/>
      <c r="AS33" s="109" t="s">
        <v>43</v>
      </c>
      <c r="AT33" s="227"/>
      <c r="AU33" s="227"/>
      <c r="AV33" s="109"/>
      <c r="AW33" s="112"/>
      <c r="AX33" s="112"/>
      <c r="AY33" s="109"/>
      <c r="AZ33" s="109" t="s">
        <v>43</v>
      </c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10"/>
      <c r="BL33" s="112"/>
      <c r="BM33" s="112"/>
      <c r="BN33" s="112"/>
      <c r="BO33" s="109"/>
      <c r="BP33" s="109"/>
      <c r="BQ33" s="113" t="s">
        <v>43</v>
      </c>
      <c r="BR33" s="113" t="s">
        <v>43</v>
      </c>
      <c r="BS33" s="109" t="s">
        <v>43</v>
      </c>
      <c r="BT33" s="112"/>
      <c r="BU33" s="112" t="s">
        <v>43</v>
      </c>
      <c r="BV33" s="109"/>
      <c r="BW33" s="112"/>
      <c r="BX33" s="112"/>
      <c r="BY33" s="109"/>
      <c r="BZ33" s="112"/>
      <c r="CA33" s="112" t="s">
        <v>43</v>
      </c>
      <c r="CB33" s="109" t="s">
        <v>43</v>
      </c>
      <c r="CC33" s="109"/>
      <c r="CD33" s="112"/>
      <c r="CE33" s="109"/>
      <c r="CF33" s="109"/>
      <c r="CG33" s="109" t="s">
        <v>43</v>
      </c>
      <c r="CH33" s="109"/>
      <c r="CI33" s="109"/>
      <c r="CJ33" s="112" t="s">
        <v>43</v>
      </c>
      <c r="CK33" s="112"/>
      <c r="CL33" s="109"/>
      <c r="CM33" s="112"/>
      <c r="CN33" s="109"/>
      <c r="CO33" s="112"/>
      <c r="CP33" s="109"/>
      <c r="CQ33" s="109" t="s">
        <v>43</v>
      </c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12"/>
      <c r="DC33" s="109"/>
      <c r="DD33" s="112"/>
      <c r="DE33" s="109" t="s">
        <v>43</v>
      </c>
      <c r="DF33" s="109"/>
      <c r="DG33" s="109"/>
      <c r="DH33" s="109"/>
      <c r="DI33" s="109"/>
      <c r="DJ33" s="109"/>
      <c r="DK33" s="109" t="s">
        <v>43</v>
      </c>
      <c r="DL33" s="112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47" t="s">
        <v>43</v>
      </c>
      <c r="DY33" s="109" t="s">
        <v>43</v>
      </c>
      <c r="DZ33" s="109"/>
      <c r="EA33" s="109" t="s">
        <v>43</v>
      </c>
      <c r="EB33" s="109"/>
      <c r="EC33" s="109"/>
      <c r="ED33" s="109"/>
      <c r="EE33" s="109"/>
      <c r="EF33" s="109"/>
      <c r="EG33" s="109"/>
      <c r="EH33" s="109"/>
      <c r="EI33" s="109" t="s">
        <v>43</v>
      </c>
      <c r="EJ33" s="109"/>
      <c r="EK33" s="112"/>
      <c r="EL33" s="109"/>
      <c r="EM33" s="112"/>
      <c r="EN33" s="109"/>
      <c r="EO33" s="109"/>
      <c r="EP33" s="109" t="s">
        <v>43</v>
      </c>
      <c r="EQ33" s="109"/>
      <c r="ER33" s="109"/>
      <c r="ES33" s="109"/>
      <c r="ET33" s="109"/>
      <c r="EU33" s="109"/>
      <c r="EV33" s="109"/>
      <c r="EW33" s="227"/>
      <c r="EX33" s="109"/>
      <c r="EY33" s="109"/>
      <c r="EZ33" s="109"/>
      <c r="FA33" s="109"/>
      <c r="FB33" s="109"/>
      <c r="FC33" s="112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77">
        <f t="shared" si="5"/>
        <v>48</v>
      </c>
      <c r="IV33" s="13">
        <f t="shared" si="6"/>
        <v>12</v>
      </c>
      <c r="IW33" s="13">
        <f t="shared" si="7"/>
        <v>4</v>
      </c>
      <c r="IX33" s="13">
        <f t="shared" si="8"/>
        <v>3</v>
      </c>
      <c r="IY33" s="13">
        <f t="shared" si="9"/>
        <v>2</v>
      </c>
      <c r="IZ33" s="13">
        <f t="shared" si="10"/>
        <v>0</v>
      </c>
      <c r="JA33" s="13">
        <f t="shared" si="11"/>
        <v>0</v>
      </c>
      <c r="JB33" s="21">
        <f t="shared" si="12"/>
        <v>6813</v>
      </c>
      <c r="JD33" s="139" t="str">
        <f t="shared" si="17"/>
        <v>x</v>
      </c>
      <c r="JE33" s="204" t="s">
        <v>43</v>
      </c>
      <c r="JF33" s="51" t="str">
        <f t="shared" si="14"/>
        <v>Yes!</v>
      </c>
      <c r="JG33" s="51" t="str">
        <f>IF(ISBLANK(F33),IF(JF33="x",IF(AND(((IV33+(IW33-$JL$5))&gt;=$JK$5),(IW33&gt;=$JL$5),OR(IX33&gt;=$JM$5,H33="x"),IZ33),"Yes!",""),IF(AND(JF33="Yes!",JE33="x"),IF(AND(((IV33+(IW33-($JL30+$JL31)))&gt;=$JK$5+$JK$4),(IW33&gt;=$JL$5+$JL$4),OR(IX33&gt;=($JM$5+$JM$4),H33="x"),IY33,IZ33),"Yes!",""),IF(AND(JF33="Yes!",JE33="Yes!"),IF(AND((IV33+(IW33-($JL$5+$JL$4+$JL$3))&gt;=$JK$5+$JK$4+$JK$3),(IW33&gt;=$JL$5+$JL$4+$JL$3),OR(IX33&gt;=($JM$5+$JM$4+$JM$3),H33="x"),IY33,IZ33),"Yes!",""),""))),"x")</f>
        <v/>
      </c>
      <c r="JH33" s="52" t="str">
        <f t="shared" si="16"/>
        <v/>
      </c>
    </row>
    <row r="34" spans="1:268">
      <c r="A34" s="5" t="s">
        <v>76</v>
      </c>
      <c r="B34" s="35" t="s">
        <v>77</v>
      </c>
      <c r="C34" s="85" t="s">
        <v>43</v>
      </c>
      <c r="D34" s="85" t="s">
        <v>43</v>
      </c>
      <c r="E34" s="85"/>
      <c r="F34" s="85"/>
      <c r="G34" s="86"/>
      <c r="H34" s="108" t="s">
        <v>43</v>
      </c>
      <c r="I34" s="227"/>
      <c r="J34" s="108"/>
      <c r="K34" s="108"/>
      <c r="L34" s="227"/>
      <c r="M34" s="227" t="s">
        <v>43</v>
      </c>
      <c r="N34" s="227"/>
      <c r="O34" s="227"/>
      <c r="P34" s="227"/>
      <c r="Q34" s="227" t="s">
        <v>43</v>
      </c>
      <c r="R34" s="227"/>
      <c r="S34" s="227" t="s">
        <v>43</v>
      </c>
      <c r="T34" s="227" t="s">
        <v>43</v>
      </c>
      <c r="U34" s="227" t="s">
        <v>43</v>
      </c>
      <c r="V34" s="227"/>
      <c r="W34" s="227"/>
      <c r="X34" s="227"/>
      <c r="Y34" s="227"/>
      <c r="Z34" s="227" t="s">
        <v>43</v>
      </c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 t="s">
        <v>43</v>
      </c>
      <c r="AV34" s="109"/>
      <c r="AW34" s="112"/>
      <c r="AX34" s="112"/>
      <c r="AY34" s="109"/>
      <c r="AZ34" s="109"/>
      <c r="BA34" s="109"/>
      <c r="BB34" s="109"/>
      <c r="BC34" s="109"/>
      <c r="BD34" s="109"/>
      <c r="BE34" s="109"/>
      <c r="BF34" s="109"/>
      <c r="BG34" s="109" t="s">
        <v>43</v>
      </c>
      <c r="BH34" s="109"/>
      <c r="BI34" s="109"/>
      <c r="BJ34" s="109" t="s">
        <v>43</v>
      </c>
      <c r="BK34" s="109" t="s">
        <v>43</v>
      </c>
      <c r="BL34" s="114" t="s">
        <v>43</v>
      </c>
      <c r="BM34" s="114"/>
      <c r="BN34" s="114"/>
      <c r="BO34" s="109"/>
      <c r="BP34" s="109"/>
      <c r="BQ34" s="113"/>
      <c r="BR34" s="158"/>
      <c r="BS34" s="109"/>
      <c r="BT34" s="112"/>
      <c r="BU34" s="114"/>
      <c r="BV34" s="109"/>
      <c r="BW34" s="112" t="s">
        <v>43</v>
      </c>
      <c r="BX34" s="112"/>
      <c r="BY34" s="109"/>
      <c r="BZ34" s="112"/>
      <c r="CA34" s="112" t="s">
        <v>43</v>
      </c>
      <c r="CB34" s="109"/>
      <c r="CC34" s="109"/>
      <c r="CD34" s="112"/>
      <c r="CE34" s="109"/>
      <c r="CF34" s="109" t="s">
        <v>43</v>
      </c>
      <c r="CG34" s="109"/>
      <c r="CH34" s="109"/>
      <c r="CI34" s="109" t="s">
        <v>43</v>
      </c>
      <c r="CJ34" s="112" t="s">
        <v>43</v>
      </c>
      <c r="CK34" s="112" t="s">
        <v>43</v>
      </c>
      <c r="CL34" s="109"/>
      <c r="CM34" s="112"/>
      <c r="CN34" s="109"/>
      <c r="CO34" s="112"/>
      <c r="CP34" s="109"/>
      <c r="CQ34" s="109"/>
      <c r="CR34" s="109"/>
      <c r="CS34" s="109"/>
      <c r="CT34" s="109"/>
      <c r="CU34" s="109"/>
      <c r="CV34" s="109"/>
      <c r="CW34" s="109" t="s">
        <v>43</v>
      </c>
      <c r="CX34" s="109" t="s">
        <v>43</v>
      </c>
      <c r="CY34" s="109" t="s">
        <v>43</v>
      </c>
      <c r="CZ34" s="109"/>
      <c r="DA34" s="109" t="s">
        <v>43</v>
      </c>
      <c r="DB34" s="112"/>
      <c r="DC34" s="109"/>
      <c r="DD34" s="112"/>
      <c r="DE34" s="109"/>
      <c r="DF34" s="109"/>
      <c r="DG34" s="109"/>
      <c r="DH34" s="109"/>
      <c r="DI34" s="109"/>
      <c r="DJ34" s="109"/>
      <c r="DK34" s="109"/>
      <c r="DL34" s="112"/>
      <c r="DM34" s="109"/>
      <c r="DN34" s="109"/>
      <c r="DO34" s="109"/>
      <c r="DP34" s="109"/>
      <c r="DQ34" s="109"/>
      <c r="DR34" s="109"/>
      <c r="DS34" s="109" t="s">
        <v>43</v>
      </c>
      <c r="DT34" s="109" t="s">
        <v>43</v>
      </c>
      <c r="DU34" s="109"/>
      <c r="DV34" s="109"/>
      <c r="DW34" s="109"/>
      <c r="DX34" s="147"/>
      <c r="DY34" s="109"/>
      <c r="DZ34" s="109"/>
      <c r="EA34" s="109"/>
      <c r="EB34" s="109"/>
      <c r="EC34" s="109" t="s">
        <v>43</v>
      </c>
      <c r="ED34" s="109" t="s">
        <v>43</v>
      </c>
      <c r="EE34" s="109"/>
      <c r="EF34" s="109"/>
      <c r="EG34" s="109"/>
      <c r="EH34" s="109"/>
      <c r="EI34" s="109"/>
      <c r="EJ34" s="109"/>
      <c r="EK34" s="112"/>
      <c r="EL34" s="109"/>
      <c r="EM34" s="112"/>
      <c r="EN34" s="109"/>
      <c r="EO34" s="109"/>
      <c r="EP34" s="109"/>
      <c r="EQ34" s="109" t="s">
        <v>43</v>
      </c>
      <c r="ER34" s="109" t="s">
        <v>43</v>
      </c>
      <c r="ES34" s="109"/>
      <c r="ET34" s="109"/>
      <c r="EU34" s="109"/>
      <c r="EV34" s="109"/>
      <c r="EW34" s="227"/>
      <c r="EX34" s="109"/>
      <c r="EY34" s="109"/>
      <c r="EZ34" s="109"/>
      <c r="FA34" s="109"/>
      <c r="FB34" s="109"/>
      <c r="FC34" s="112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77">
        <f t="shared" si="5"/>
        <v>36</v>
      </c>
      <c r="IV34" s="13">
        <f t="shared" si="6"/>
        <v>3</v>
      </c>
      <c r="IW34" s="13">
        <f t="shared" si="7"/>
        <v>3</v>
      </c>
      <c r="IX34" s="13">
        <f t="shared" si="8"/>
        <v>8</v>
      </c>
      <c r="IY34" s="13">
        <f t="shared" si="9"/>
        <v>0</v>
      </c>
      <c r="IZ34" s="13">
        <f t="shared" si="10"/>
        <v>0</v>
      </c>
      <c r="JA34" s="13">
        <f t="shared" si="11"/>
        <v>0</v>
      </c>
      <c r="JB34" s="21">
        <f t="shared" si="12"/>
        <v>3464</v>
      </c>
      <c r="JD34" s="139" t="str">
        <f t="shared" si="17"/>
        <v>x</v>
      </c>
      <c r="JE34" s="140" t="str">
        <f t="shared" si="13"/>
        <v>x</v>
      </c>
      <c r="JF34" s="51" t="str">
        <f t="shared" si="14"/>
        <v/>
      </c>
      <c r="JG34" s="51" t="str">
        <f>IF(ISBLANK(F34),IF(JF34="x",IF(AND(((IV34+(IW34-$JL$5))&gt;=$JK$5),(IW34&gt;=$JL$5),OR(IX34&gt;=$JM$5,H34="x"),IZ34),"Yes!",""),IF(AND(JF34="Yes!",JE34="x"),IF(AND(((IV34+(IW34-($JL31+$JL32)))&gt;=$JK$5+$JK$4),(IW34&gt;=$JL$5+$JL$4),OR(IX34&gt;=($JM$5+$JM$4),H34="x"),IY34,IZ34),"Yes!",""),IF(AND(JF34="Yes!",JE34="Yes!"),IF(AND((IV34+(IW34-($JL$5+$JL$4+$JL$3))&gt;=$JK$5+$JK$4+$JK$3),(IW34&gt;=$JL$5+$JL$4+$JL$3),OR(IX34&gt;=($JM$5+$JM$4+$JM$3),H34="x"),IY34,IZ34),"Yes!",""),""))),"x")</f>
        <v/>
      </c>
      <c r="JH34" s="52" t="str">
        <f t="shared" si="16"/>
        <v/>
      </c>
    </row>
    <row r="35" spans="1:268">
      <c r="A35" s="5" t="s">
        <v>76</v>
      </c>
      <c r="B35" s="35" t="s">
        <v>78</v>
      </c>
      <c r="C35" s="85" t="s">
        <v>43</v>
      </c>
      <c r="D35" s="85" t="s">
        <v>43</v>
      </c>
      <c r="E35" s="85"/>
      <c r="F35" s="85"/>
      <c r="G35" s="86"/>
      <c r="H35" s="108"/>
      <c r="I35" s="227"/>
      <c r="J35" s="108" t="s">
        <v>43</v>
      </c>
      <c r="K35" s="108"/>
      <c r="L35" s="227"/>
      <c r="M35" s="227" t="s">
        <v>43</v>
      </c>
      <c r="N35" s="227"/>
      <c r="O35" s="227"/>
      <c r="P35" s="227"/>
      <c r="Q35" s="227" t="s">
        <v>43</v>
      </c>
      <c r="R35" s="227"/>
      <c r="S35" s="227" t="s">
        <v>43</v>
      </c>
      <c r="T35" s="227" t="s">
        <v>43</v>
      </c>
      <c r="U35" s="227" t="s">
        <v>43</v>
      </c>
      <c r="V35" s="227"/>
      <c r="W35" s="227"/>
      <c r="X35" s="227"/>
      <c r="Y35" s="227"/>
      <c r="Z35" s="227"/>
      <c r="AA35" s="227"/>
      <c r="AB35" s="227"/>
      <c r="AC35" s="227"/>
      <c r="AD35" s="227" t="s">
        <v>43</v>
      </c>
      <c r="AE35" s="227"/>
      <c r="AF35" s="227"/>
      <c r="AG35" s="227"/>
      <c r="AH35" s="227"/>
      <c r="AI35" s="227"/>
      <c r="AJ35" s="227"/>
      <c r="AK35" s="227" t="s">
        <v>43</v>
      </c>
      <c r="AL35" s="227"/>
      <c r="AM35" s="227" t="s">
        <v>43</v>
      </c>
      <c r="AN35" s="227" t="s">
        <v>43</v>
      </c>
      <c r="AO35" s="227"/>
      <c r="AP35" s="109"/>
      <c r="AQ35" s="109"/>
      <c r="AR35" s="227"/>
      <c r="AS35" s="109"/>
      <c r="AT35" s="227"/>
      <c r="AU35" s="227" t="s">
        <v>43</v>
      </c>
      <c r="AV35" s="109"/>
      <c r="AW35" s="112"/>
      <c r="AX35" s="112"/>
      <c r="AY35" s="109"/>
      <c r="AZ35" s="109"/>
      <c r="BA35" s="109"/>
      <c r="BB35" s="109" t="s">
        <v>43</v>
      </c>
      <c r="BC35" s="109"/>
      <c r="BD35" s="109"/>
      <c r="BE35" s="109"/>
      <c r="BF35" s="109"/>
      <c r="BG35" s="109" t="s">
        <v>43</v>
      </c>
      <c r="BH35" s="109"/>
      <c r="BI35" s="109"/>
      <c r="BJ35" s="109" t="s">
        <v>43</v>
      </c>
      <c r="BK35" s="109" t="s">
        <v>43</v>
      </c>
      <c r="BL35" s="109" t="s">
        <v>43</v>
      </c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34" t="s">
        <v>43</v>
      </c>
      <c r="BX35" s="112" t="s">
        <v>43</v>
      </c>
      <c r="BY35" s="109"/>
      <c r="BZ35" s="134"/>
      <c r="CA35" s="134" t="s">
        <v>43</v>
      </c>
      <c r="CB35" s="109"/>
      <c r="CC35" s="109"/>
      <c r="CD35" s="134"/>
      <c r="CE35" s="109"/>
      <c r="CF35" s="109" t="s">
        <v>43</v>
      </c>
      <c r="CG35" s="109"/>
      <c r="CH35" s="109"/>
      <c r="CI35" s="109" t="s">
        <v>43</v>
      </c>
      <c r="CJ35" s="109" t="s">
        <v>43</v>
      </c>
      <c r="CK35" s="112" t="s">
        <v>43</v>
      </c>
      <c r="CL35" s="109"/>
      <c r="CM35" s="112"/>
      <c r="CN35" s="109"/>
      <c r="CO35" s="112"/>
      <c r="CP35" s="109"/>
      <c r="CQ35" s="109"/>
      <c r="CR35" s="109"/>
      <c r="CS35" s="109"/>
      <c r="CT35" s="109"/>
      <c r="CU35" s="109"/>
      <c r="CV35" s="109"/>
      <c r="CW35" s="109" t="s">
        <v>43</v>
      </c>
      <c r="CX35" s="109" t="s">
        <v>43</v>
      </c>
      <c r="CY35" s="109" t="s">
        <v>43</v>
      </c>
      <c r="CZ35" s="109"/>
      <c r="DA35" s="109" t="s">
        <v>43</v>
      </c>
      <c r="DB35" s="112"/>
      <c r="DC35" s="109"/>
      <c r="DD35" s="114"/>
      <c r="DE35" s="109"/>
      <c r="DF35" s="109"/>
      <c r="DG35" s="109"/>
      <c r="DH35" s="109"/>
      <c r="DI35" s="109"/>
      <c r="DJ35" s="109"/>
      <c r="DK35" s="109"/>
      <c r="DL35" s="112"/>
      <c r="DM35" s="109"/>
      <c r="DN35" s="109"/>
      <c r="DO35" s="109"/>
      <c r="DP35" s="109"/>
      <c r="DQ35" s="109"/>
      <c r="DR35" s="109"/>
      <c r="DS35" s="109" t="s">
        <v>43</v>
      </c>
      <c r="DT35" s="109" t="s">
        <v>43</v>
      </c>
      <c r="DU35" s="109"/>
      <c r="DV35" s="109"/>
      <c r="DW35" s="109"/>
      <c r="DX35" s="147"/>
      <c r="DY35" s="109"/>
      <c r="DZ35" s="109"/>
      <c r="EA35" s="109"/>
      <c r="EB35" s="109"/>
      <c r="EC35" s="109" t="s">
        <v>43</v>
      </c>
      <c r="ED35" s="109" t="s">
        <v>43</v>
      </c>
      <c r="EE35" s="109"/>
      <c r="EF35" s="109"/>
      <c r="EG35" s="109"/>
      <c r="EH35" s="109"/>
      <c r="EI35" s="109"/>
      <c r="EJ35" s="109"/>
      <c r="EK35" s="112"/>
      <c r="EL35" s="109"/>
      <c r="EM35" s="114"/>
      <c r="EN35" s="109"/>
      <c r="EO35" s="109"/>
      <c r="EP35" s="109"/>
      <c r="EQ35" s="109" t="s">
        <v>43</v>
      </c>
      <c r="ER35" s="109" t="s">
        <v>43</v>
      </c>
      <c r="ES35" s="109"/>
      <c r="ET35" s="109"/>
      <c r="EU35" s="109"/>
      <c r="EV35" s="109"/>
      <c r="EW35" s="227"/>
      <c r="EX35" s="109"/>
      <c r="EY35" s="109"/>
      <c r="EZ35" s="109"/>
      <c r="FA35" s="109"/>
      <c r="FB35" s="109"/>
      <c r="FC35" s="112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77">
        <f t="shared" si="5"/>
        <v>48</v>
      </c>
      <c r="IV35" s="13">
        <f t="shared" si="6"/>
        <v>9</v>
      </c>
      <c r="IW35" s="13">
        <f t="shared" si="7"/>
        <v>3</v>
      </c>
      <c r="IX35" s="13">
        <f t="shared" si="8"/>
        <v>9</v>
      </c>
      <c r="IY35" s="13">
        <f t="shared" si="9"/>
        <v>0</v>
      </c>
      <c r="IZ35" s="13">
        <f t="shared" si="10"/>
        <v>0</v>
      </c>
      <c r="JA35" s="13">
        <f t="shared" si="11"/>
        <v>0</v>
      </c>
      <c r="JB35" s="21">
        <f t="shared" si="12"/>
        <v>4490</v>
      </c>
      <c r="JD35" s="139" t="str">
        <f t="shared" si="17"/>
        <v>x</v>
      </c>
      <c r="JE35" s="140" t="str">
        <f t="shared" si="13"/>
        <v>x</v>
      </c>
      <c r="JF35" s="51" t="str">
        <f t="shared" si="14"/>
        <v/>
      </c>
      <c r="JG35" s="51" t="str">
        <f>IF(ISBLANK(F35),IF(JF35="x",IF(AND(((IV35+(IW35-$JL$5))&gt;=$JK$5),(IW35&gt;=$JL$5),OR(IX35&gt;=$JM$5,H35="x"),IZ35),"Yes!",""),IF(AND(JF35="Yes!",JE35="x"),IF(AND(((IV35+(IW35-($JL32+$JL33)))&gt;=$JK$5+$JK$4),(IW35&gt;=$JL$5+$JL$4),OR(IX35&gt;=($JM$5+$JM$4),H35="x"),IY35,IZ35),"Yes!",""),IF(AND(JF35="Yes!",JE35="Yes!"),IF(AND((IV35+(IW35-($JL$5+$JL$4+$JL$3))&gt;=$JK$5+$JK$4+$JK$3),(IW35&gt;=$JL$5+$JL$4+$JL$3),OR(IX35&gt;=($JM$5+$JM$4+$JM$3),H35="x"),IY35,IZ35),"Yes!",""),""))),"x")</f>
        <v/>
      </c>
      <c r="JH35" s="52" t="str">
        <f t="shared" si="16"/>
        <v/>
      </c>
    </row>
    <row r="36" spans="1:268" ht="15.5">
      <c r="A36" s="5" t="s">
        <v>547</v>
      </c>
      <c r="B36" s="35" t="s">
        <v>548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 t="s">
        <v>43</v>
      </c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109"/>
      <c r="AQ36" s="109"/>
      <c r="AR36" s="227"/>
      <c r="AS36" s="109"/>
      <c r="AT36" s="227"/>
      <c r="AU36" s="227"/>
      <c r="AV36" s="109"/>
      <c r="AW36" s="112"/>
      <c r="AX36" s="112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10"/>
      <c r="BL36" s="112"/>
      <c r="BM36" s="112"/>
      <c r="BN36" s="112"/>
      <c r="BO36" s="109"/>
      <c r="BP36" s="109"/>
      <c r="BQ36" s="113"/>
      <c r="BR36" s="113"/>
      <c r="BS36" s="109"/>
      <c r="BT36" s="112"/>
      <c r="BU36" s="112"/>
      <c r="BV36" s="109"/>
      <c r="BW36" s="112"/>
      <c r="BX36" s="112"/>
      <c r="BY36" s="109"/>
      <c r="BZ36" s="112"/>
      <c r="CA36" s="112"/>
      <c r="CB36" s="109"/>
      <c r="CC36" s="109"/>
      <c r="CD36" s="112"/>
      <c r="CE36" s="109"/>
      <c r="CF36" s="109"/>
      <c r="CG36" s="109"/>
      <c r="CH36" s="109"/>
      <c r="CI36" s="109"/>
      <c r="CJ36" s="112"/>
      <c r="CK36" s="112"/>
      <c r="CL36" s="109"/>
      <c r="CM36" s="112"/>
      <c r="CN36" s="109"/>
      <c r="CO36" s="112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12"/>
      <c r="DC36" s="109"/>
      <c r="DD36" s="112"/>
      <c r="DE36" s="109"/>
      <c r="DF36" s="109"/>
      <c r="DG36" s="109"/>
      <c r="DH36" s="109"/>
      <c r="DI36" s="109"/>
      <c r="DJ36" s="109"/>
      <c r="DK36" s="109"/>
      <c r="DL36" s="112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47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12"/>
      <c r="EL36" s="109"/>
      <c r="EM36" s="112"/>
      <c r="EN36" s="109"/>
      <c r="EO36" s="109"/>
      <c r="EP36" s="109"/>
      <c r="EQ36" s="109"/>
      <c r="ER36" s="109"/>
      <c r="ES36" s="109"/>
      <c r="ET36" s="109"/>
      <c r="EU36" s="109"/>
      <c r="EV36" s="109"/>
      <c r="EW36" s="227"/>
      <c r="EX36" s="109"/>
      <c r="EY36" s="109"/>
      <c r="EZ36" s="109"/>
      <c r="FA36" s="109"/>
      <c r="FB36" s="109"/>
      <c r="FC36" s="112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77">
        <f t="shared" si="5"/>
        <v>2</v>
      </c>
      <c r="IV36" s="13">
        <f t="shared" si="6"/>
        <v>1</v>
      </c>
      <c r="IW36" s="13">
        <f t="shared" si="7"/>
        <v>0</v>
      </c>
      <c r="IX36" s="13">
        <f t="shared" si="8"/>
        <v>0</v>
      </c>
      <c r="IY36" s="13">
        <f t="shared" si="9"/>
        <v>0</v>
      </c>
      <c r="IZ36" s="13">
        <f t="shared" si="10"/>
        <v>0</v>
      </c>
      <c r="JA36" s="13">
        <f t="shared" si="11"/>
        <v>0</v>
      </c>
      <c r="JB36" s="21">
        <f t="shared" si="12"/>
        <v>274</v>
      </c>
      <c r="JD36" s="44" t="str">
        <f t="shared" si="17"/>
        <v/>
      </c>
      <c r="JE36" s="51" t="str">
        <f t="shared" si="13"/>
        <v/>
      </c>
      <c r="JF36" s="51" t="str">
        <f t="shared" si="14"/>
        <v/>
      </c>
      <c r="JG36" s="51" t="str">
        <f t="shared" si="15"/>
        <v/>
      </c>
      <c r="JH36" s="52" t="str">
        <f t="shared" si="16"/>
        <v/>
      </c>
    </row>
    <row r="37" spans="1:268" ht="15.5">
      <c r="A37" s="5" t="s">
        <v>547</v>
      </c>
      <c r="B37" s="35" t="s">
        <v>549</v>
      </c>
      <c r="C37" s="85"/>
      <c r="D37" s="85"/>
      <c r="E37" s="85"/>
      <c r="F37" s="85"/>
      <c r="G37" s="86"/>
      <c r="H37" s="108"/>
      <c r="I37" s="227"/>
      <c r="J37" s="108"/>
      <c r="K37" s="10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109"/>
      <c r="AQ37" s="109"/>
      <c r="AR37" s="227"/>
      <c r="AS37" s="109"/>
      <c r="AT37" s="227"/>
      <c r="AU37" s="227"/>
      <c r="AV37" s="109"/>
      <c r="AW37" s="112"/>
      <c r="AX37" s="112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10"/>
      <c r="BL37" s="112"/>
      <c r="BM37" s="112"/>
      <c r="BN37" s="112"/>
      <c r="BO37" s="109"/>
      <c r="BP37" s="109"/>
      <c r="BQ37" s="113"/>
      <c r="BR37" s="113"/>
      <c r="BS37" s="109"/>
      <c r="BT37" s="112"/>
      <c r="BU37" s="112"/>
      <c r="BV37" s="109"/>
      <c r="BW37" s="112"/>
      <c r="BX37" s="112"/>
      <c r="BY37" s="109"/>
      <c r="BZ37" s="112"/>
      <c r="CA37" s="112"/>
      <c r="CB37" s="109"/>
      <c r="CC37" s="109"/>
      <c r="CD37" s="112"/>
      <c r="CE37" s="109"/>
      <c r="CF37" s="109"/>
      <c r="CG37" s="109"/>
      <c r="CH37" s="109"/>
      <c r="CI37" s="109"/>
      <c r="CJ37" s="112"/>
      <c r="CK37" s="112"/>
      <c r="CL37" s="109"/>
      <c r="CM37" s="112"/>
      <c r="CN37" s="109"/>
      <c r="CO37" s="112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12"/>
      <c r="DC37" s="109"/>
      <c r="DD37" s="112"/>
      <c r="DE37" s="109"/>
      <c r="DF37" s="109"/>
      <c r="DG37" s="109"/>
      <c r="DH37" s="109"/>
      <c r="DI37" s="109"/>
      <c r="DJ37" s="109"/>
      <c r="DK37" s="109"/>
      <c r="DL37" s="112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47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12"/>
      <c r="EL37" s="109"/>
      <c r="EM37" s="112"/>
      <c r="EN37" s="109"/>
      <c r="EO37" s="109"/>
      <c r="EP37" s="109"/>
      <c r="EQ37" s="109"/>
      <c r="ER37" s="109"/>
      <c r="ES37" s="109"/>
      <c r="ET37" s="109"/>
      <c r="EU37" s="109"/>
      <c r="EV37" s="109"/>
      <c r="EW37" s="227"/>
      <c r="EX37" s="109"/>
      <c r="EY37" s="109"/>
      <c r="EZ37" s="109"/>
      <c r="FA37" s="109"/>
      <c r="FB37" s="109"/>
      <c r="FC37" s="112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77">
        <f t="shared" si="5"/>
        <v>0</v>
      </c>
      <c r="IV37" s="13">
        <f t="shared" si="6"/>
        <v>0</v>
      </c>
      <c r="IW37" s="13">
        <f t="shared" si="7"/>
        <v>0</v>
      </c>
      <c r="IX37" s="13">
        <f t="shared" si="8"/>
        <v>0</v>
      </c>
      <c r="IY37" s="13">
        <f t="shared" si="9"/>
        <v>0</v>
      </c>
      <c r="IZ37" s="13">
        <f t="shared" si="10"/>
        <v>0</v>
      </c>
      <c r="JA37" s="13">
        <f t="shared" si="11"/>
        <v>0</v>
      </c>
      <c r="JB37" s="21">
        <f t="shared" si="12"/>
        <v>0</v>
      </c>
      <c r="JD37" s="44" t="str">
        <f t="shared" si="17"/>
        <v/>
      </c>
      <c r="JE37" s="51" t="str">
        <f t="shared" si="13"/>
        <v/>
      </c>
      <c r="JF37" s="51" t="str">
        <f t="shared" si="14"/>
        <v/>
      </c>
      <c r="JG37" s="51" t="str">
        <f t="shared" si="15"/>
        <v/>
      </c>
      <c r="JH37" s="52" t="str">
        <f t="shared" si="16"/>
        <v/>
      </c>
    </row>
    <row r="38" spans="1:268" ht="15.5">
      <c r="A38" s="5" t="s">
        <v>79</v>
      </c>
      <c r="B38" s="35" t="s">
        <v>80</v>
      </c>
      <c r="C38" s="85" t="s">
        <v>43</v>
      </c>
      <c r="D38" s="85" t="s">
        <v>43</v>
      </c>
      <c r="E38" s="85" t="s">
        <v>43</v>
      </c>
      <c r="F38" s="85" t="s">
        <v>43</v>
      </c>
      <c r="G38" s="86"/>
      <c r="H38" s="108"/>
      <c r="I38" s="227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 t="s">
        <v>43</v>
      </c>
      <c r="AN38" s="227" t="s">
        <v>43</v>
      </c>
      <c r="AO38" s="227" t="s">
        <v>43</v>
      </c>
      <c r="AP38" s="109"/>
      <c r="AQ38" s="109"/>
      <c r="AR38" s="227" t="s">
        <v>43</v>
      </c>
      <c r="AS38" s="109"/>
      <c r="AT38" s="227"/>
      <c r="AU38" s="227"/>
      <c r="AV38" s="109" t="s">
        <v>43</v>
      </c>
      <c r="AW38" s="112"/>
      <c r="AX38" s="112"/>
      <c r="AY38" s="109"/>
      <c r="AZ38" s="109"/>
      <c r="BA38" s="109"/>
      <c r="BB38" s="109" t="s">
        <v>43</v>
      </c>
      <c r="BC38" s="109"/>
      <c r="BD38" s="109"/>
      <c r="BE38" s="109" t="s">
        <v>43</v>
      </c>
      <c r="BF38" s="109"/>
      <c r="BG38" s="109"/>
      <c r="BH38" s="109"/>
      <c r="BI38" s="109" t="s">
        <v>43</v>
      </c>
      <c r="BJ38" s="109" t="s">
        <v>43</v>
      </c>
      <c r="BK38" s="110"/>
      <c r="BL38" s="112"/>
      <c r="BM38" s="112"/>
      <c r="BN38" s="112"/>
      <c r="BO38" s="109" t="s">
        <v>43</v>
      </c>
      <c r="BP38" s="109" t="s">
        <v>43</v>
      </c>
      <c r="BQ38" s="158" t="s">
        <v>43</v>
      </c>
      <c r="BR38" s="158"/>
      <c r="BS38" s="109" t="s">
        <v>43</v>
      </c>
      <c r="BT38" s="112"/>
      <c r="BU38" s="112"/>
      <c r="BV38" s="109"/>
      <c r="BW38" s="112"/>
      <c r="BX38" s="112"/>
      <c r="BY38" s="109"/>
      <c r="BZ38" s="112"/>
      <c r="CA38" s="112"/>
      <c r="CB38" s="109"/>
      <c r="CC38" s="109"/>
      <c r="CD38" s="112"/>
      <c r="CE38" s="109"/>
      <c r="CF38" s="109"/>
      <c r="CG38" s="109"/>
      <c r="CH38" s="109"/>
      <c r="CI38" s="109"/>
      <c r="CJ38" s="112"/>
      <c r="CK38" s="112"/>
      <c r="CL38" s="109" t="s">
        <v>43</v>
      </c>
      <c r="CM38" s="112"/>
      <c r="CN38" s="109"/>
      <c r="CO38" s="112" t="s">
        <v>43</v>
      </c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 t="s">
        <v>43</v>
      </c>
      <c r="DB38" s="112"/>
      <c r="DC38" s="109"/>
      <c r="DD38" s="112"/>
      <c r="DE38" s="109"/>
      <c r="DF38" s="109"/>
      <c r="DG38" s="109"/>
      <c r="DH38" s="109"/>
      <c r="DI38" s="109"/>
      <c r="DJ38" s="109"/>
      <c r="DK38" s="109"/>
      <c r="DL38" s="112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47" t="s">
        <v>43</v>
      </c>
      <c r="DY38" s="109"/>
      <c r="DZ38" s="109"/>
      <c r="EA38" s="109"/>
      <c r="EB38" s="109"/>
      <c r="EC38" s="109"/>
      <c r="ED38" s="109"/>
      <c r="EE38" s="109" t="s">
        <v>43</v>
      </c>
      <c r="EF38" s="109"/>
      <c r="EG38" s="109"/>
      <c r="EH38" s="109"/>
      <c r="EI38" s="109" t="s">
        <v>43</v>
      </c>
      <c r="EJ38" s="109"/>
      <c r="EK38" s="112" t="s">
        <v>43</v>
      </c>
      <c r="EL38" s="109"/>
      <c r="EM38" s="112"/>
      <c r="EN38" s="109" t="s">
        <v>43</v>
      </c>
      <c r="EO38" s="109"/>
      <c r="EP38" s="109" t="s">
        <v>43</v>
      </c>
      <c r="EQ38" s="109" t="s">
        <v>43</v>
      </c>
      <c r="ER38" s="109"/>
      <c r="ES38" s="109"/>
      <c r="ET38" s="109"/>
      <c r="EU38" s="109" t="s">
        <v>43</v>
      </c>
      <c r="EV38" s="109" t="s">
        <v>43</v>
      </c>
      <c r="EW38" s="227"/>
      <c r="EX38" s="109"/>
      <c r="EY38" s="109"/>
      <c r="EZ38" s="109"/>
      <c r="FA38" s="109"/>
      <c r="FB38" s="109"/>
      <c r="FC38" s="112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77">
        <f t="shared" si="5"/>
        <v>38</v>
      </c>
      <c r="IV38" s="13">
        <f t="shared" si="6"/>
        <v>12</v>
      </c>
      <c r="IW38" s="13">
        <f t="shared" si="7"/>
        <v>0</v>
      </c>
      <c r="IX38" s="13">
        <f t="shared" si="8"/>
        <v>6</v>
      </c>
      <c r="IY38" s="13">
        <f t="shared" si="9"/>
        <v>1</v>
      </c>
      <c r="IZ38" s="13">
        <f t="shared" si="10"/>
        <v>0</v>
      </c>
      <c r="JA38" s="13">
        <f t="shared" si="11"/>
        <v>0</v>
      </c>
      <c r="JB38" s="21">
        <f t="shared" si="12"/>
        <v>1787</v>
      </c>
      <c r="JD38" s="139" t="str">
        <f t="shared" si="17"/>
        <v>x</v>
      </c>
      <c r="JE38" s="140" t="str">
        <f t="shared" si="13"/>
        <v>x</v>
      </c>
      <c r="JF38" s="140" t="str">
        <f t="shared" si="14"/>
        <v>x</v>
      </c>
      <c r="JG38" s="140" t="str">
        <f t="shared" si="15"/>
        <v>x</v>
      </c>
      <c r="JH38" s="52" t="str">
        <f t="shared" si="16"/>
        <v/>
      </c>
    </row>
    <row r="39" spans="1:268" ht="15.5">
      <c r="A39" s="5" t="s">
        <v>84</v>
      </c>
      <c r="B39" s="35" t="s">
        <v>85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 t="s">
        <v>43</v>
      </c>
      <c r="N39" s="227"/>
      <c r="O39" s="227"/>
      <c r="P39" s="227"/>
      <c r="Q39" s="227" t="s">
        <v>43</v>
      </c>
      <c r="R39" s="227"/>
      <c r="S39" s="227"/>
      <c r="T39" s="227" t="s">
        <v>43</v>
      </c>
      <c r="U39" s="227"/>
      <c r="V39" s="227"/>
      <c r="W39" s="227"/>
      <c r="X39" s="227"/>
      <c r="Y39" s="227"/>
      <c r="Z39" s="227" t="s">
        <v>43</v>
      </c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109"/>
      <c r="AQ39" s="109"/>
      <c r="AR39" s="227"/>
      <c r="AS39" s="109"/>
      <c r="AT39" s="227"/>
      <c r="AU39" s="227"/>
      <c r="AV39" s="109"/>
      <c r="AW39" s="112"/>
      <c r="AX39" s="112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10"/>
      <c r="BL39" s="112"/>
      <c r="BM39" s="112"/>
      <c r="BN39" s="112"/>
      <c r="BO39" s="109"/>
      <c r="BP39" s="109"/>
      <c r="BQ39" s="113"/>
      <c r="BR39" s="113"/>
      <c r="BS39" s="109"/>
      <c r="BT39" s="112"/>
      <c r="BU39" s="112"/>
      <c r="BV39" s="109"/>
      <c r="BW39" s="112"/>
      <c r="BX39" s="112"/>
      <c r="BY39" s="109"/>
      <c r="BZ39" s="112"/>
      <c r="CA39" s="112"/>
      <c r="CB39" s="109"/>
      <c r="CC39" s="109"/>
      <c r="CD39" s="112"/>
      <c r="CE39" s="109"/>
      <c r="CF39" s="109"/>
      <c r="CG39" s="109"/>
      <c r="CH39" s="109"/>
      <c r="CI39" s="109"/>
      <c r="CJ39" s="112"/>
      <c r="CK39" s="112"/>
      <c r="CL39" s="109"/>
      <c r="CM39" s="112"/>
      <c r="CN39" s="109"/>
      <c r="CO39" s="112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12"/>
      <c r="DC39" s="109"/>
      <c r="DD39" s="112"/>
      <c r="DE39" s="109"/>
      <c r="DF39" s="109"/>
      <c r="DG39" s="109"/>
      <c r="DH39" s="109"/>
      <c r="DI39" s="109"/>
      <c r="DJ39" s="109"/>
      <c r="DK39" s="109"/>
      <c r="DL39" s="112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 t="s">
        <v>43</v>
      </c>
      <c r="DW39" s="109" t="s">
        <v>43</v>
      </c>
      <c r="DX39" s="147"/>
      <c r="DY39" s="109"/>
      <c r="DZ39" s="109"/>
      <c r="EA39" s="109"/>
      <c r="EB39" s="109"/>
      <c r="EC39" s="109"/>
      <c r="ED39" s="109"/>
      <c r="EE39" s="109"/>
      <c r="EF39" s="109"/>
      <c r="EG39" s="109" t="s">
        <v>43</v>
      </c>
      <c r="EH39" s="109"/>
      <c r="EI39" s="109" t="s">
        <v>43</v>
      </c>
      <c r="EJ39" s="109"/>
      <c r="EK39" s="112"/>
      <c r="EL39" s="109"/>
      <c r="EM39" s="112"/>
      <c r="EN39" s="109"/>
      <c r="EO39" s="109"/>
      <c r="EP39" s="109"/>
      <c r="EQ39" s="109" t="s">
        <v>43</v>
      </c>
      <c r="ER39" s="109"/>
      <c r="ES39" s="109"/>
      <c r="ET39" s="109"/>
      <c r="EU39" s="109"/>
      <c r="EV39" s="109"/>
      <c r="EW39" s="227"/>
      <c r="EX39" s="109"/>
      <c r="EY39" s="109"/>
      <c r="EZ39" s="109"/>
      <c r="FA39" s="109"/>
      <c r="FB39" s="109"/>
      <c r="FC39" s="112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77">
        <f t="shared" si="5"/>
        <v>11</v>
      </c>
      <c r="IV39" s="13">
        <f t="shared" si="6"/>
        <v>0</v>
      </c>
      <c r="IW39" s="13">
        <f t="shared" si="7"/>
        <v>1</v>
      </c>
      <c r="IX39" s="13">
        <f t="shared" si="8"/>
        <v>1</v>
      </c>
      <c r="IY39" s="13">
        <f t="shared" si="9"/>
        <v>0</v>
      </c>
      <c r="IZ39" s="13">
        <f t="shared" si="10"/>
        <v>0</v>
      </c>
      <c r="JA39" s="13">
        <f t="shared" si="11"/>
        <v>0</v>
      </c>
      <c r="JB39" s="21">
        <f t="shared" si="12"/>
        <v>396</v>
      </c>
      <c r="JD39" s="44" t="str">
        <f t="shared" si="17"/>
        <v/>
      </c>
      <c r="JE39" s="51" t="str">
        <f t="shared" si="13"/>
        <v/>
      </c>
      <c r="JF39" s="51" t="str">
        <f t="shared" si="14"/>
        <v/>
      </c>
      <c r="JG39" s="51" t="str">
        <f t="shared" si="15"/>
        <v/>
      </c>
      <c r="JH39" s="52" t="str">
        <f t="shared" si="16"/>
        <v/>
      </c>
    </row>
    <row r="40" spans="1:268" ht="15.5">
      <c r="A40" s="5" t="s">
        <v>84</v>
      </c>
      <c r="B40" s="35" t="s">
        <v>86</v>
      </c>
      <c r="C40" s="85" t="s">
        <v>43</v>
      </c>
      <c r="D40" s="85"/>
      <c r="E40" s="85"/>
      <c r="F40" s="85"/>
      <c r="G40" s="86"/>
      <c r="H40" s="108" t="s">
        <v>43</v>
      </c>
      <c r="I40" s="227"/>
      <c r="J40" s="108"/>
      <c r="K40" s="108"/>
      <c r="L40" s="227"/>
      <c r="M40" s="227" t="s">
        <v>43</v>
      </c>
      <c r="N40" s="227"/>
      <c r="O40" s="227" t="s">
        <v>43</v>
      </c>
      <c r="P40" s="227"/>
      <c r="Q40" s="227" t="s">
        <v>43</v>
      </c>
      <c r="R40" s="227" t="s">
        <v>43</v>
      </c>
      <c r="S40" s="227"/>
      <c r="T40" s="227" t="s">
        <v>43</v>
      </c>
      <c r="U40" s="227"/>
      <c r="V40" s="227"/>
      <c r="W40" s="227"/>
      <c r="X40" s="227"/>
      <c r="Y40" s="227"/>
      <c r="Z40" s="227" t="s">
        <v>43</v>
      </c>
      <c r="AA40" s="227"/>
      <c r="AB40" s="227" t="s">
        <v>43</v>
      </c>
      <c r="AC40" s="227" t="s">
        <v>43</v>
      </c>
      <c r="AD40" s="227"/>
      <c r="AE40" s="227"/>
      <c r="AF40" s="227"/>
      <c r="AG40" s="227" t="s">
        <v>43</v>
      </c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12"/>
      <c r="AX40" s="112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 t="s">
        <v>43</v>
      </c>
      <c r="BK40" s="110"/>
      <c r="BL40" s="112"/>
      <c r="BM40" s="112"/>
      <c r="BN40" s="112" t="s">
        <v>43</v>
      </c>
      <c r="BO40" s="109"/>
      <c r="BP40" s="109"/>
      <c r="BQ40" s="113"/>
      <c r="BR40" s="113"/>
      <c r="BS40" s="109"/>
      <c r="BT40" s="112"/>
      <c r="BU40" s="112" t="s">
        <v>43</v>
      </c>
      <c r="BV40" s="109"/>
      <c r="BW40" s="112"/>
      <c r="BX40" s="112"/>
      <c r="BY40" s="109"/>
      <c r="BZ40" s="112"/>
      <c r="CA40" s="112"/>
      <c r="CB40" s="109"/>
      <c r="CC40" s="109"/>
      <c r="CD40" s="112"/>
      <c r="CE40" s="109"/>
      <c r="CF40" s="109"/>
      <c r="CG40" s="109"/>
      <c r="CH40" s="109"/>
      <c r="CI40" s="109" t="s">
        <v>43</v>
      </c>
      <c r="CJ40" s="112"/>
      <c r="CK40" s="112"/>
      <c r="CL40" s="109"/>
      <c r="CM40" s="112"/>
      <c r="CN40" s="109"/>
      <c r="CO40" s="112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12"/>
      <c r="DC40" s="109"/>
      <c r="DD40" s="112"/>
      <c r="DE40" s="109"/>
      <c r="DF40" s="109"/>
      <c r="DG40" s="109"/>
      <c r="DH40" s="109"/>
      <c r="DI40" s="109"/>
      <c r="DJ40" s="109" t="s">
        <v>43</v>
      </c>
      <c r="DK40" s="109" t="s">
        <v>43</v>
      </c>
      <c r="DL40" s="112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 t="s">
        <v>43</v>
      </c>
      <c r="DX40" s="147"/>
      <c r="DY40" s="109"/>
      <c r="DZ40" s="109"/>
      <c r="EA40" s="109"/>
      <c r="EB40" s="109"/>
      <c r="EC40" s="109"/>
      <c r="ED40" s="109"/>
      <c r="EE40" s="109"/>
      <c r="EF40" s="109"/>
      <c r="EG40" s="109" t="s">
        <v>43</v>
      </c>
      <c r="EH40" s="109"/>
      <c r="EI40" s="109" t="s">
        <v>43</v>
      </c>
      <c r="EJ40" s="109"/>
      <c r="EK40" s="112"/>
      <c r="EL40" s="109"/>
      <c r="EM40" s="112"/>
      <c r="EN40" s="109"/>
      <c r="EO40" s="109"/>
      <c r="EP40" s="109" t="s">
        <v>43</v>
      </c>
      <c r="EQ40" s="109" t="s">
        <v>43</v>
      </c>
      <c r="ER40" s="109"/>
      <c r="ES40" s="109"/>
      <c r="ET40" s="109"/>
      <c r="EU40" s="109"/>
      <c r="EV40" s="109"/>
      <c r="EW40" s="227" t="s">
        <v>43</v>
      </c>
      <c r="EX40" s="109"/>
      <c r="EY40" s="109"/>
      <c r="EZ40" s="109"/>
      <c r="FA40" s="109"/>
      <c r="FB40" s="109"/>
      <c r="FC40" s="112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77">
        <f t="shared" si="5"/>
        <v>27</v>
      </c>
      <c r="IV40" s="13">
        <f t="shared" si="6"/>
        <v>2</v>
      </c>
      <c r="IW40" s="13">
        <f t="shared" si="7"/>
        <v>2</v>
      </c>
      <c r="IX40" s="13">
        <f t="shared" si="8"/>
        <v>1</v>
      </c>
      <c r="IY40" s="13">
        <f t="shared" si="9"/>
        <v>3</v>
      </c>
      <c r="IZ40" s="13">
        <f t="shared" si="10"/>
        <v>1</v>
      </c>
      <c r="JA40" s="13">
        <f t="shared" si="11"/>
        <v>0</v>
      </c>
      <c r="JB40" s="21">
        <f t="shared" si="12"/>
        <v>1987</v>
      </c>
      <c r="JD40" s="139" t="str">
        <f t="shared" si="17"/>
        <v>x</v>
      </c>
      <c r="JE40" s="51" t="str">
        <f t="shared" si="13"/>
        <v/>
      </c>
      <c r="JF40" s="51" t="str">
        <f t="shared" si="14"/>
        <v/>
      </c>
      <c r="JG40" s="51" t="str">
        <f t="shared" si="15"/>
        <v/>
      </c>
      <c r="JH40" s="52" t="str">
        <f t="shared" si="16"/>
        <v/>
      </c>
    </row>
    <row r="41" spans="1:268" ht="15.5">
      <c r="A41" s="5" t="s">
        <v>550</v>
      </c>
      <c r="B41" s="35" t="s">
        <v>551</v>
      </c>
      <c r="C41" s="85"/>
      <c r="D41" s="85"/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/>
      <c r="AQ41" s="109"/>
      <c r="AR41" s="227"/>
      <c r="AS41" s="109"/>
      <c r="AT41" s="227"/>
      <c r="AU41" s="227"/>
      <c r="AV41" s="109"/>
      <c r="AW41" s="112"/>
      <c r="AX41" s="112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10"/>
      <c r="BL41" s="112"/>
      <c r="BM41" s="112"/>
      <c r="BN41" s="112"/>
      <c r="BO41" s="109"/>
      <c r="BP41" s="109"/>
      <c r="BQ41" s="113"/>
      <c r="BR41" s="113"/>
      <c r="BS41" s="109"/>
      <c r="BT41" s="112"/>
      <c r="BU41" s="112"/>
      <c r="BV41" s="109"/>
      <c r="BW41" s="112"/>
      <c r="BX41" s="112"/>
      <c r="BY41" s="109"/>
      <c r="BZ41" s="112"/>
      <c r="CA41" s="112"/>
      <c r="CB41" s="109"/>
      <c r="CC41" s="109"/>
      <c r="CD41" s="112"/>
      <c r="CE41" s="109"/>
      <c r="CF41" s="109"/>
      <c r="CG41" s="109"/>
      <c r="CH41" s="109"/>
      <c r="CI41" s="109" t="s">
        <v>43</v>
      </c>
      <c r="CJ41" s="112"/>
      <c r="CK41" s="112"/>
      <c r="CL41" s="109"/>
      <c r="CM41" s="112"/>
      <c r="CN41" s="109"/>
      <c r="CO41" s="112"/>
      <c r="CP41" s="109"/>
      <c r="CQ41" s="109"/>
      <c r="CR41" s="109"/>
      <c r="CS41" s="109" t="s">
        <v>43</v>
      </c>
      <c r="CT41" s="109"/>
      <c r="CU41" s="109"/>
      <c r="CV41" s="109"/>
      <c r="CW41" s="109"/>
      <c r="CX41" s="109"/>
      <c r="CY41" s="109"/>
      <c r="CZ41" s="109"/>
      <c r="DA41" s="109"/>
      <c r="DB41" s="112"/>
      <c r="DC41" s="109"/>
      <c r="DD41" s="112"/>
      <c r="DE41" s="109"/>
      <c r="DF41" s="109"/>
      <c r="DG41" s="109"/>
      <c r="DH41" s="109"/>
      <c r="DI41" s="109"/>
      <c r="DJ41" s="109"/>
      <c r="DK41" s="109"/>
      <c r="DL41" s="112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47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12" t="s">
        <v>43</v>
      </c>
      <c r="EL41" s="109"/>
      <c r="EM41" s="112"/>
      <c r="EN41" s="109"/>
      <c r="EO41" s="109"/>
      <c r="EP41" s="109"/>
      <c r="EQ41" s="109"/>
      <c r="ER41" s="109"/>
      <c r="ES41" s="109"/>
      <c r="ET41" s="109"/>
      <c r="EU41" s="109"/>
      <c r="EV41" s="109"/>
      <c r="EW41" s="227"/>
      <c r="EX41" s="109"/>
      <c r="EY41" s="109"/>
      <c r="EZ41" s="109"/>
      <c r="FA41" s="109"/>
      <c r="FB41" s="109"/>
      <c r="FC41" s="112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77">
        <f t="shared" si="5"/>
        <v>5</v>
      </c>
      <c r="IV41" s="13">
        <f t="shared" si="6"/>
        <v>2</v>
      </c>
      <c r="IW41" s="13">
        <f t="shared" si="7"/>
        <v>0</v>
      </c>
      <c r="IX41" s="13">
        <f t="shared" si="8"/>
        <v>0</v>
      </c>
      <c r="IY41" s="13">
        <f t="shared" si="9"/>
        <v>0</v>
      </c>
      <c r="IZ41" s="13">
        <f t="shared" si="10"/>
        <v>0</v>
      </c>
      <c r="JA41" s="13">
        <f t="shared" si="11"/>
        <v>0</v>
      </c>
      <c r="JB41" s="21">
        <f t="shared" si="12"/>
        <v>247</v>
      </c>
      <c r="JD41" s="44" t="str">
        <f t="shared" si="17"/>
        <v/>
      </c>
      <c r="JE41" s="51" t="str">
        <f t="shared" si="13"/>
        <v/>
      </c>
      <c r="JF41" s="51" t="str">
        <f t="shared" si="14"/>
        <v/>
      </c>
      <c r="JG41" s="51" t="str">
        <f t="shared" si="15"/>
        <v/>
      </c>
      <c r="JH41" s="52" t="str">
        <f t="shared" si="16"/>
        <v/>
      </c>
    </row>
    <row r="42" spans="1:268">
      <c r="A42" s="9" t="s">
        <v>89</v>
      </c>
      <c r="B42" s="38" t="s">
        <v>58</v>
      </c>
      <c r="C42" s="89"/>
      <c r="D42" s="89"/>
      <c r="E42" s="89"/>
      <c r="F42" s="89"/>
      <c r="G42" s="90"/>
      <c r="H42" s="108"/>
      <c r="I42" s="227"/>
      <c r="J42" s="108" t="s">
        <v>43</v>
      </c>
      <c r="K42" s="108"/>
      <c r="L42" s="227"/>
      <c r="M42" s="227" t="s">
        <v>43</v>
      </c>
      <c r="N42" s="227"/>
      <c r="O42" s="227"/>
      <c r="P42" s="227"/>
      <c r="Q42" s="227" t="s">
        <v>43</v>
      </c>
      <c r="R42" s="227"/>
      <c r="S42" s="227"/>
      <c r="T42" s="227" t="s">
        <v>43</v>
      </c>
      <c r="U42" s="227"/>
      <c r="V42" s="227"/>
      <c r="W42" s="227"/>
      <c r="X42" s="227"/>
      <c r="Y42" s="227"/>
      <c r="Z42" s="227"/>
      <c r="AA42" s="227" t="s">
        <v>43</v>
      </c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109"/>
      <c r="AQ42" s="109"/>
      <c r="AR42" s="227"/>
      <c r="AS42" s="109"/>
      <c r="AT42" s="227"/>
      <c r="AU42" s="227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 t="s">
        <v>43</v>
      </c>
      <c r="BX42" s="109"/>
      <c r="BY42" s="109"/>
      <c r="BZ42" s="109" t="s">
        <v>43</v>
      </c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 t="s">
        <v>43</v>
      </c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 t="s">
        <v>43</v>
      </c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227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77">
        <f t="shared" si="5"/>
        <v>10</v>
      </c>
      <c r="IV42" s="13">
        <f t="shared" si="6"/>
        <v>1</v>
      </c>
      <c r="IW42" s="13">
        <f t="shared" si="7"/>
        <v>0</v>
      </c>
      <c r="IX42" s="13">
        <f t="shared" si="8"/>
        <v>0</v>
      </c>
      <c r="IY42" s="13">
        <f t="shared" si="9"/>
        <v>0</v>
      </c>
      <c r="IZ42" s="13">
        <f t="shared" si="10"/>
        <v>0</v>
      </c>
      <c r="JA42" s="13">
        <f t="shared" si="11"/>
        <v>0</v>
      </c>
      <c r="JB42" s="21">
        <f t="shared" si="12"/>
        <v>36</v>
      </c>
      <c r="JD42" s="44" t="str">
        <f t="shared" si="17"/>
        <v/>
      </c>
      <c r="JE42" s="51" t="str">
        <f t="shared" si="13"/>
        <v/>
      </c>
      <c r="JF42" s="51" t="str">
        <f t="shared" si="14"/>
        <v/>
      </c>
      <c r="JG42" s="51" t="str">
        <f>IF(ISBLANK(F42),IF(JF42="x",IF(AND(((IV42+(IW42-$JL$5))&gt;=$JK$5),(IW42&gt;=$JL$5),OR(IX42&gt;=$JM$5,H42="x"),IZ42),"Yes!",""),IF(AND(JF42="Yes!",JE42="x"),IF(AND(((IV42+(IW42-($JL38+$JL39)))&gt;=$JK$5+$JK$4),(IW42&gt;=$JL$5+$JL$4),OR(IX42&gt;=($JM$5+$JM$4),H42="x"),IY42,IZ42),"Yes!",""),IF(AND(JF42="Yes!",JE42="Yes!"),IF(AND((IV42+(IW42-($JL$5+$JL$4+$JL$3))&gt;=$JK$5+$JK$4+$JK$3),(IW42&gt;=$JL$5+$JL$4+$JL$3),OR(IX42&gt;=($JM$5+$JM$4+$JM$3),H42="x"),IY42,IZ42),"Yes!",""),""))),"x")</f>
        <v/>
      </c>
      <c r="JH42" s="52" t="str">
        <f t="shared" si="16"/>
        <v/>
      </c>
    </row>
    <row r="43" spans="1:268" ht="15.5">
      <c r="A43" s="5" t="s">
        <v>406</v>
      </c>
      <c r="B43" s="35" t="s">
        <v>92</v>
      </c>
      <c r="C43" s="85"/>
      <c r="D43" s="85"/>
      <c r="E43" s="85"/>
      <c r="F43" s="85"/>
      <c r="G43" s="86"/>
      <c r="H43" s="108"/>
      <c r="I43" s="227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 t="s">
        <v>43</v>
      </c>
      <c r="Y43" s="227"/>
      <c r="Z43" s="227" t="s">
        <v>43</v>
      </c>
      <c r="AA43" s="227"/>
      <c r="AB43" s="227"/>
      <c r="AC43" s="227"/>
      <c r="AD43" s="227" t="s">
        <v>43</v>
      </c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109"/>
      <c r="AQ43" s="109"/>
      <c r="AR43" s="227"/>
      <c r="AS43" s="109"/>
      <c r="AT43" s="227"/>
      <c r="AU43" s="227"/>
      <c r="AV43" s="109"/>
      <c r="AW43" s="112"/>
      <c r="AX43" s="112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10"/>
      <c r="BL43" s="112"/>
      <c r="BM43" s="112" t="s">
        <v>43</v>
      </c>
      <c r="BN43" s="112"/>
      <c r="BO43" s="109"/>
      <c r="BP43" s="109"/>
      <c r="BQ43" s="113"/>
      <c r="BR43" s="113"/>
      <c r="BS43" s="109"/>
      <c r="BT43" s="112"/>
      <c r="BU43" s="112"/>
      <c r="BV43" s="109"/>
      <c r="BW43" s="112"/>
      <c r="BX43" s="112"/>
      <c r="BY43" s="109"/>
      <c r="BZ43" s="112"/>
      <c r="CA43" s="112"/>
      <c r="CB43" s="109"/>
      <c r="CC43" s="109"/>
      <c r="CD43" s="112"/>
      <c r="CE43" s="109"/>
      <c r="CF43" s="109"/>
      <c r="CG43" s="109"/>
      <c r="CH43" s="109"/>
      <c r="CI43" s="109"/>
      <c r="CJ43" s="112"/>
      <c r="CK43" s="112"/>
      <c r="CL43" s="109"/>
      <c r="CM43" s="112"/>
      <c r="CN43" s="109"/>
      <c r="CO43" s="112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12"/>
      <c r="DC43" s="109"/>
      <c r="DD43" s="112"/>
      <c r="DE43" s="109"/>
      <c r="DF43" s="109"/>
      <c r="DG43" s="109"/>
      <c r="DH43" s="109"/>
      <c r="DI43" s="109"/>
      <c r="DJ43" s="109"/>
      <c r="DK43" s="109"/>
      <c r="DL43" s="112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47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12"/>
      <c r="EL43" s="109"/>
      <c r="EM43" s="112"/>
      <c r="EN43" s="109"/>
      <c r="EO43" s="109"/>
      <c r="EP43" s="109"/>
      <c r="EQ43" s="109"/>
      <c r="ER43" s="109"/>
      <c r="ES43" s="109"/>
      <c r="ET43" s="109"/>
      <c r="EU43" s="109"/>
      <c r="EV43" s="109"/>
      <c r="EW43" s="227"/>
      <c r="EX43" s="109"/>
      <c r="EY43" s="109"/>
      <c r="EZ43" s="109"/>
      <c r="FA43" s="109"/>
      <c r="FB43" s="109"/>
      <c r="FC43" s="112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77">
        <f t="shared" si="5"/>
        <v>6</v>
      </c>
      <c r="IV43" s="13">
        <f t="shared" si="6"/>
        <v>2</v>
      </c>
      <c r="IW43" s="13">
        <f t="shared" si="7"/>
        <v>0</v>
      </c>
      <c r="IX43" s="13">
        <f t="shared" si="8"/>
        <v>1</v>
      </c>
      <c r="IY43" s="13">
        <f t="shared" si="9"/>
        <v>0</v>
      </c>
      <c r="IZ43" s="13">
        <f t="shared" si="10"/>
        <v>0</v>
      </c>
      <c r="JA43" s="13">
        <f t="shared" si="11"/>
        <v>0</v>
      </c>
      <c r="JB43" s="21">
        <f t="shared" si="12"/>
        <v>410</v>
      </c>
      <c r="JD43" s="44" t="str">
        <f t="shared" si="17"/>
        <v/>
      </c>
      <c r="JE43" s="51" t="str">
        <f t="shared" si="13"/>
        <v/>
      </c>
      <c r="JF43" s="51" t="str">
        <f t="shared" si="14"/>
        <v/>
      </c>
      <c r="JG43" s="51" t="str">
        <f>IF(ISBLANK(F43),IF(JF43="x",IF(AND(((IV43+(IW43-$JL$5))&gt;=$JK$5),(IW43&gt;=$JL$5),OR(IX43&gt;=$JM$5,H43="x"),IZ43),"Yes!",""),IF(AND(JF43="Yes!",JE43="x"),IF(AND(((IV43+(IW43-($JL39+$JL40)))&gt;=$JK$5+$JK$4),(IW43&gt;=$JL$5+$JL$4),OR(IX43&gt;=($JM$5+$JM$4),H43="x"),IY43,IZ43),"Yes!",""),IF(AND(JF43="Yes!",JE43="Yes!"),IF(AND((IV43+(IW43-($JL$5+$JL$4+$JL$3))&gt;=$JK$5+$JK$4+$JK$3),(IW43&gt;=$JL$5+$JL$4+$JL$3),OR(IX43&gt;=($JM$5+$JM$4+$JM$3),H43="x"),IY43,IZ43),"Yes!",""),""))),"x")</f>
        <v/>
      </c>
      <c r="JH43" s="52" t="str">
        <f t="shared" si="16"/>
        <v/>
      </c>
    </row>
    <row r="44" spans="1:268" ht="15.5">
      <c r="A44" s="5" t="s">
        <v>406</v>
      </c>
      <c r="B44" s="35" t="s">
        <v>407</v>
      </c>
      <c r="C44" s="85"/>
      <c r="D44" s="85"/>
      <c r="E44" s="85"/>
      <c r="F44" s="85"/>
      <c r="G44" s="86"/>
      <c r="H44" s="108"/>
      <c r="I44" s="227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/>
      <c r="AU44" s="227"/>
      <c r="AV44" s="109"/>
      <c r="AW44" s="112"/>
      <c r="AX44" s="112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10"/>
      <c r="BL44" s="112"/>
      <c r="BM44" s="112"/>
      <c r="BN44" s="112"/>
      <c r="BO44" s="109"/>
      <c r="BP44" s="109"/>
      <c r="BQ44" s="113"/>
      <c r="BR44" s="113"/>
      <c r="BS44" s="109"/>
      <c r="BT44" s="112"/>
      <c r="BU44" s="112"/>
      <c r="BV44" s="109"/>
      <c r="BW44" s="112"/>
      <c r="BX44" s="112"/>
      <c r="BY44" s="109"/>
      <c r="BZ44" s="112"/>
      <c r="CA44" s="112"/>
      <c r="CB44" s="109"/>
      <c r="CC44" s="109"/>
      <c r="CD44" s="112"/>
      <c r="CE44" s="109"/>
      <c r="CF44" s="109"/>
      <c r="CG44" s="109"/>
      <c r="CH44" s="109"/>
      <c r="CI44" s="109"/>
      <c r="CJ44" s="112"/>
      <c r="CK44" s="112"/>
      <c r="CL44" s="109"/>
      <c r="CM44" s="112"/>
      <c r="CN44" s="109"/>
      <c r="CO44" s="112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12"/>
      <c r="DC44" s="109"/>
      <c r="DD44" s="112"/>
      <c r="DE44" s="109"/>
      <c r="DF44" s="109"/>
      <c r="DG44" s="109"/>
      <c r="DH44" s="109"/>
      <c r="DI44" s="109"/>
      <c r="DJ44" s="109"/>
      <c r="DK44" s="109"/>
      <c r="DL44" s="112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47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12"/>
      <c r="EL44" s="109"/>
      <c r="EM44" s="112"/>
      <c r="EN44" s="109"/>
      <c r="EO44" s="109"/>
      <c r="EP44" s="109"/>
      <c r="EQ44" s="109"/>
      <c r="ER44" s="109"/>
      <c r="ES44" s="109"/>
      <c r="ET44" s="109"/>
      <c r="EU44" s="109"/>
      <c r="EV44" s="109"/>
      <c r="EW44" s="227"/>
      <c r="EX44" s="109"/>
      <c r="EY44" s="109"/>
      <c r="EZ44" s="109"/>
      <c r="FA44" s="109"/>
      <c r="FB44" s="109"/>
      <c r="FC44" s="112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77">
        <f t="shared" si="5"/>
        <v>0</v>
      </c>
      <c r="IV44" s="13">
        <f t="shared" si="6"/>
        <v>0</v>
      </c>
      <c r="IW44" s="13">
        <f t="shared" si="7"/>
        <v>0</v>
      </c>
      <c r="IX44" s="13">
        <f t="shared" si="8"/>
        <v>0</v>
      </c>
      <c r="IY44" s="13">
        <f t="shared" si="9"/>
        <v>0</v>
      </c>
      <c r="IZ44" s="13">
        <f t="shared" si="10"/>
        <v>0</v>
      </c>
      <c r="JA44" s="13">
        <f t="shared" si="11"/>
        <v>0</v>
      </c>
      <c r="JB44" s="21">
        <f t="shared" si="12"/>
        <v>0</v>
      </c>
      <c r="JD44" s="44" t="str">
        <f t="shared" si="17"/>
        <v/>
      </c>
      <c r="JE44" s="51" t="str">
        <f t="shared" si="13"/>
        <v/>
      </c>
      <c r="JF44" s="51" t="str">
        <f t="shared" si="14"/>
        <v/>
      </c>
      <c r="JG44" s="51" t="str">
        <f>IF(ISBLANK(F44),IF(JF44="x",IF(AND(((IV44+(IW44-$JL$5))&gt;=$JK$5),(IW44&gt;=$JL$5),OR(IX44&gt;=$JM$5,H44="x"),IZ44),"Yes!",""),IF(AND(JF44="Yes!",JE44="x"),IF(AND(((IV44+(IW44-($JL40+$JL42)))&gt;=$JK$5+$JK$4),(IW44&gt;=$JL$5+$JL$4),OR(IX44&gt;=($JM$5+$JM$4),H44="x"),IY44,IZ44),"Yes!",""),IF(AND(JF44="Yes!",JE44="Yes!"),IF(AND((IV44+(IW44-($JL$5+$JL$4+$JL$3))&gt;=$JK$5+$JK$4+$JK$3),(IW44&gt;=$JL$5+$JL$4+$JL$3),OR(IX44&gt;=($JM$5+$JM$4+$JM$3),H44="x"),IY44,IZ44),"Yes!",""),""))),"x")</f>
        <v/>
      </c>
      <c r="JH44" s="52" t="str">
        <f t="shared" si="16"/>
        <v/>
      </c>
    </row>
    <row r="45" spans="1:268" ht="15.5">
      <c r="A45" s="5" t="s">
        <v>95</v>
      </c>
      <c r="B45" s="35" t="s">
        <v>96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 t="s">
        <v>43</v>
      </c>
      <c r="N45" s="227"/>
      <c r="O45" s="227"/>
      <c r="P45" s="227"/>
      <c r="Q45" s="227" t="s">
        <v>43</v>
      </c>
      <c r="R45" s="227"/>
      <c r="S45" s="227"/>
      <c r="T45" s="227" t="s">
        <v>43</v>
      </c>
      <c r="U45" s="227"/>
      <c r="V45" s="227"/>
      <c r="W45" s="227"/>
      <c r="X45" s="227"/>
      <c r="Y45" s="227"/>
      <c r="Z45" s="227" t="s">
        <v>43</v>
      </c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12"/>
      <c r="AX45" s="112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10"/>
      <c r="BL45" s="112"/>
      <c r="BM45" s="112"/>
      <c r="BN45" s="112"/>
      <c r="BO45" s="109"/>
      <c r="BP45" s="109"/>
      <c r="BQ45" s="113"/>
      <c r="BR45" s="113"/>
      <c r="BS45" s="109"/>
      <c r="BT45" s="112"/>
      <c r="BU45" s="112"/>
      <c r="BV45" s="109"/>
      <c r="BW45" s="112"/>
      <c r="BX45" s="112"/>
      <c r="BY45" s="109"/>
      <c r="BZ45" s="112"/>
      <c r="CA45" s="112"/>
      <c r="CB45" s="109"/>
      <c r="CC45" s="109"/>
      <c r="CD45" s="112"/>
      <c r="CE45" s="109"/>
      <c r="CF45" s="109"/>
      <c r="CG45" s="109"/>
      <c r="CH45" s="109"/>
      <c r="CI45" s="109"/>
      <c r="CJ45" s="112"/>
      <c r="CK45" s="112"/>
      <c r="CL45" s="109"/>
      <c r="CM45" s="112"/>
      <c r="CN45" s="109"/>
      <c r="CO45" s="112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12"/>
      <c r="DC45" s="109"/>
      <c r="DD45" s="112"/>
      <c r="DE45" s="109"/>
      <c r="DF45" s="109"/>
      <c r="DG45" s="109"/>
      <c r="DH45" s="109"/>
      <c r="DI45" s="109"/>
      <c r="DJ45" s="109"/>
      <c r="DK45" s="109"/>
      <c r="DL45" s="112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47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12"/>
      <c r="EL45" s="109"/>
      <c r="EM45" s="112"/>
      <c r="EN45" s="109"/>
      <c r="EO45" s="109"/>
      <c r="EP45" s="109"/>
      <c r="EQ45" s="109"/>
      <c r="ER45" s="109"/>
      <c r="ES45" s="109"/>
      <c r="ET45" s="109"/>
      <c r="EU45" s="109"/>
      <c r="EV45" s="109"/>
      <c r="EW45" s="227"/>
      <c r="EX45" s="109"/>
      <c r="EY45" s="109"/>
      <c r="EZ45" s="109"/>
      <c r="FA45" s="109"/>
      <c r="FB45" s="109"/>
      <c r="FC45" s="112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77">
        <f t="shared" si="5"/>
        <v>4</v>
      </c>
      <c r="IV45" s="13">
        <f t="shared" si="6"/>
        <v>0</v>
      </c>
      <c r="IW45" s="13">
        <f t="shared" si="7"/>
        <v>0</v>
      </c>
      <c r="IX45" s="13">
        <f t="shared" si="8"/>
        <v>0</v>
      </c>
      <c r="IY45" s="13">
        <f t="shared" si="9"/>
        <v>0</v>
      </c>
      <c r="IZ45" s="13">
        <f t="shared" si="10"/>
        <v>0</v>
      </c>
      <c r="JA45" s="13">
        <f t="shared" si="11"/>
        <v>0</v>
      </c>
      <c r="JB45" s="21">
        <f t="shared" si="12"/>
        <v>0</v>
      </c>
      <c r="JD45" s="44" t="str">
        <f t="shared" si="17"/>
        <v/>
      </c>
      <c r="JE45" s="51" t="str">
        <f t="shared" si="13"/>
        <v/>
      </c>
      <c r="JF45" s="51" t="str">
        <f t="shared" si="14"/>
        <v/>
      </c>
      <c r="JG45" s="51" t="str">
        <f>IF(ISBLANK(F45),IF(JF45="x",IF(AND(((IV45+(IW45-$JL$5))&gt;=$JK$5),(IW45&gt;=$JL$5),OR(IX45&gt;=$JM$5,H45="x"),IZ45),"Yes!",""),IF(AND(JF45="Yes!",JE45="x"),IF(AND(((IV45+(IW45-($JL42+$JL43)))&gt;=$JK$5+$JK$4),(IW45&gt;=$JL$5+$JL$4),OR(IX45&gt;=($JM$5+$JM$4),H45="x"),IY45,IZ45),"Yes!",""),IF(AND(JF45="Yes!",JE45="Yes!"),IF(AND((IV45+(IW45-($JL$5+$JL$4+$JL$3))&gt;=$JK$5+$JK$4+$JK$3),(IW45&gt;=$JL$5+$JL$4+$JL$3),OR(IX45&gt;=($JM$5+$JM$4+$JM$3),H45="x"),IY45,IZ45),"Yes!",""),""))),"x")</f>
        <v/>
      </c>
      <c r="JH45" s="52" t="str">
        <f t="shared" si="16"/>
        <v/>
      </c>
    </row>
    <row r="46" spans="1:268" ht="15.5">
      <c r="A46" s="5" t="s">
        <v>93</v>
      </c>
      <c r="B46" s="35" t="s">
        <v>94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12"/>
      <c r="AX46" s="112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10"/>
      <c r="BL46" s="112"/>
      <c r="BM46" s="112"/>
      <c r="BN46" s="112"/>
      <c r="BO46" s="109"/>
      <c r="BP46" s="109"/>
      <c r="BQ46" s="113"/>
      <c r="BR46" s="113"/>
      <c r="BS46" s="109"/>
      <c r="BT46" s="112"/>
      <c r="BU46" s="112"/>
      <c r="BV46" s="109"/>
      <c r="BW46" s="112"/>
      <c r="BX46" s="112"/>
      <c r="BY46" s="109"/>
      <c r="BZ46" s="112"/>
      <c r="CA46" s="112"/>
      <c r="CB46" s="109"/>
      <c r="CC46" s="109"/>
      <c r="CD46" s="112"/>
      <c r="CE46" s="109"/>
      <c r="CF46" s="109"/>
      <c r="CG46" s="109" t="s">
        <v>43</v>
      </c>
      <c r="CH46" s="109"/>
      <c r="CI46" s="109" t="s">
        <v>43</v>
      </c>
      <c r="CJ46" s="112"/>
      <c r="CK46" s="112"/>
      <c r="CL46" s="109"/>
      <c r="CM46" s="112"/>
      <c r="CN46" s="109" t="s">
        <v>43</v>
      </c>
      <c r="CO46" s="112"/>
      <c r="CP46" s="109"/>
      <c r="CQ46" s="109"/>
      <c r="CR46" s="109"/>
      <c r="CS46" s="109"/>
      <c r="CT46" s="109"/>
      <c r="CU46" s="109"/>
      <c r="CV46" s="109"/>
      <c r="CW46" s="109" t="s">
        <v>43</v>
      </c>
      <c r="CX46" s="109"/>
      <c r="CY46" s="109"/>
      <c r="CZ46" s="109"/>
      <c r="DA46" s="109"/>
      <c r="DB46" s="112"/>
      <c r="DC46" s="109"/>
      <c r="DD46" s="112"/>
      <c r="DE46" s="109"/>
      <c r="DF46" s="109"/>
      <c r="DG46" s="109"/>
      <c r="DH46" s="109"/>
      <c r="DI46" s="109"/>
      <c r="DJ46" s="109"/>
      <c r="DK46" s="109"/>
      <c r="DL46" s="112"/>
      <c r="DM46" s="109"/>
      <c r="DN46" s="109"/>
      <c r="DO46" s="109"/>
      <c r="DP46" s="109"/>
      <c r="DQ46" s="109"/>
      <c r="DR46" s="109"/>
      <c r="DS46" s="109"/>
      <c r="DT46" s="109"/>
      <c r="DU46" s="109" t="s">
        <v>43</v>
      </c>
      <c r="DV46" s="109"/>
      <c r="DW46" s="109"/>
      <c r="DX46" s="147"/>
      <c r="DY46" s="109"/>
      <c r="DZ46" s="109" t="s">
        <v>43</v>
      </c>
      <c r="EA46" s="109"/>
      <c r="EB46" s="109"/>
      <c r="EC46" s="109"/>
      <c r="ED46" s="109"/>
      <c r="EE46" s="109"/>
      <c r="EF46" s="109"/>
      <c r="EG46" s="109"/>
      <c r="EH46" s="109"/>
      <c r="EI46" s="109" t="s">
        <v>43</v>
      </c>
      <c r="EJ46" s="109"/>
      <c r="EK46" s="112"/>
      <c r="EL46" s="109"/>
      <c r="EM46" s="112"/>
      <c r="EN46" s="109"/>
      <c r="EO46" s="109"/>
      <c r="EP46" s="109" t="s">
        <v>43</v>
      </c>
      <c r="EQ46" s="109" t="s">
        <v>43</v>
      </c>
      <c r="ER46" s="109"/>
      <c r="ES46" s="109" t="s">
        <v>43</v>
      </c>
      <c r="ET46" s="109"/>
      <c r="EU46" s="109"/>
      <c r="EV46" s="109"/>
      <c r="EW46" s="227"/>
      <c r="EX46" s="109"/>
      <c r="EY46" s="109"/>
      <c r="EZ46" s="109"/>
      <c r="FA46" s="109"/>
      <c r="FB46" s="109"/>
      <c r="FC46" s="112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77">
        <f t="shared" si="5"/>
        <v>13</v>
      </c>
      <c r="IV46" s="13">
        <f t="shared" si="6"/>
        <v>3</v>
      </c>
      <c r="IW46" s="13">
        <f t="shared" si="7"/>
        <v>0</v>
      </c>
      <c r="IX46" s="13">
        <f t="shared" si="8"/>
        <v>0</v>
      </c>
      <c r="IY46" s="13">
        <f t="shared" si="9"/>
        <v>1</v>
      </c>
      <c r="IZ46" s="13">
        <f t="shared" si="10"/>
        <v>0</v>
      </c>
      <c r="JA46" s="13">
        <f t="shared" si="11"/>
        <v>0</v>
      </c>
      <c r="JB46" s="21">
        <f t="shared" si="12"/>
        <v>328</v>
      </c>
      <c r="JD46" s="44" t="str">
        <f t="shared" si="17"/>
        <v/>
      </c>
      <c r="JE46" s="51" t="str">
        <f t="shared" si="13"/>
        <v/>
      </c>
      <c r="JF46" s="51" t="str">
        <f t="shared" si="14"/>
        <v/>
      </c>
      <c r="JG46" s="51" t="str">
        <f>IF(ISBLANK(F46),IF(JF46="x",IF(AND(((IV46+(IW46-$JL$5))&gt;=$JK$5),(IW46&gt;=$JL$5),OR(IX46&gt;=$JM$5,H46="x"),IZ46),"Yes!",""),IF(AND(JF46="Yes!",JE46="x"),IF(AND(((IV46+(IW46-($JL43+$JL44)))&gt;=$JK$5+$JK$4),(IW46&gt;=$JL$5+$JL$4),OR(IX46&gt;=($JM$5+$JM$4),H46="x"),IY46,IZ46),"Yes!",""),IF(AND(JF46="Yes!",JE46="Yes!"),IF(AND((IV46+(IW46-($JL$5+$JL$4+$JL$3))&gt;=$JK$5+$JK$4+$JK$3),(IW46&gt;=$JL$5+$JL$4+$JL$3),OR(IX46&gt;=($JM$5+$JM$4+$JM$3),H46="x"),IY46,IZ46),"Yes!",""),""))),"x")</f>
        <v/>
      </c>
      <c r="JH46" s="52" t="str">
        <f t="shared" si="16"/>
        <v/>
      </c>
    </row>
    <row r="47" spans="1:268">
      <c r="A47" s="5" t="s">
        <v>97</v>
      </c>
      <c r="B47" s="35" t="s">
        <v>98</v>
      </c>
      <c r="C47" s="85" t="s">
        <v>43</v>
      </c>
      <c r="D47" s="85" t="s">
        <v>43</v>
      </c>
      <c r="E47" s="85" t="s">
        <v>43</v>
      </c>
      <c r="F47" s="85"/>
      <c r="G47" s="86"/>
      <c r="H47" s="108"/>
      <c r="I47" s="227" t="s">
        <v>43</v>
      </c>
      <c r="J47" s="108" t="s">
        <v>43</v>
      </c>
      <c r="K47" s="108"/>
      <c r="L47" s="227" t="s">
        <v>43</v>
      </c>
      <c r="M47" s="227" t="s">
        <v>43</v>
      </c>
      <c r="N47" s="227"/>
      <c r="O47" s="227"/>
      <c r="P47" s="227"/>
      <c r="Q47" s="227"/>
      <c r="R47" s="227"/>
      <c r="S47" s="227"/>
      <c r="T47" s="227" t="s">
        <v>43</v>
      </c>
      <c r="U47" s="227"/>
      <c r="V47" s="227"/>
      <c r="W47" s="227"/>
      <c r="X47" s="227" t="s">
        <v>43</v>
      </c>
      <c r="Y47" s="227"/>
      <c r="Z47" s="227"/>
      <c r="AA47" s="227"/>
      <c r="AB47" s="227" t="s">
        <v>43</v>
      </c>
      <c r="AC47" s="227" t="s">
        <v>43</v>
      </c>
      <c r="AD47" s="227" t="s">
        <v>43</v>
      </c>
      <c r="AE47" s="227"/>
      <c r="AF47" s="227"/>
      <c r="AG47" s="227"/>
      <c r="AH47" s="227"/>
      <c r="AI47" s="227"/>
      <c r="AJ47" s="227"/>
      <c r="AK47" s="227" t="s">
        <v>43</v>
      </c>
      <c r="AL47" s="227"/>
      <c r="AM47" s="227"/>
      <c r="AN47" s="227"/>
      <c r="AO47" s="227"/>
      <c r="AP47" s="109"/>
      <c r="AQ47" s="109"/>
      <c r="AR47" s="227"/>
      <c r="AS47" s="109" t="s">
        <v>43</v>
      </c>
      <c r="AT47" s="227"/>
      <c r="AU47" s="227" t="s">
        <v>43</v>
      </c>
      <c r="AV47" s="109"/>
      <c r="AW47" s="109"/>
      <c r="AX47" s="109"/>
      <c r="AY47" s="109"/>
      <c r="AZ47" s="109"/>
      <c r="BA47" s="109"/>
      <c r="BB47" s="109" t="s">
        <v>43</v>
      </c>
      <c r="BC47" s="109"/>
      <c r="BD47" s="109"/>
      <c r="BE47" s="109" t="s">
        <v>43</v>
      </c>
      <c r="BF47" s="109"/>
      <c r="BG47" s="109" t="s">
        <v>43</v>
      </c>
      <c r="BH47" s="109"/>
      <c r="BI47" s="109"/>
      <c r="BJ47" s="109"/>
      <c r="BK47" s="109"/>
      <c r="BL47" s="109"/>
      <c r="BM47" s="109" t="s">
        <v>43</v>
      </c>
      <c r="BN47" s="109"/>
      <c r="BO47" s="109"/>
      <c r="BP47" s="109"/>
      <c r="BQ47" s="109" t="s">
        <v>43</v>
      </c>
      <c r="BR47" s="109"/>
      <c r="BS47" s="109"/>
      <c r="BT47" s="109"/>
      <c r="BU47" s="109" t="s">
        <v>43</v>
      </c>
      <c r="BV47" s="109"/>
      <c r="BW47" s="109"/>
      <c r="BX47" s="109"/>
      <c r="BY47" s="109"/>
      <c r="BZ47" s="109"/>
      <c r="CA47" s="109"/>
      <c r="CB47" s="109"/>
      <c r="CC47" s="109"/>
      <c r="CD47" s="134" t="s">
        <v>43</v>
      </c>
      <c r="CE47" s="109"/>
      <c r="CF47" s="109"/>
      <c r="CG47" s="109"/>
      <c r="CH47" s="109"/>
      <c r="CI47" s="109" t="s">
        <v>43</v>
      </c>
      <c r="CJ47" s="109"/>
      <c r="CK47" s="112"/>
      <c r="CL47" s="109"/>
      <c r="CM47" s="109"/>
      <c r="CN47" s="109"/>
      <c r="CO47" s="109"/>
      <c r="CP47" s="109"/>
      <c r="CQ47" s="109" t="s">
        <v>43</v>
      </c>
      <c r="CR47" s="109"/>
      <c r="CS47" s="109" t="s">
        <v>43</v>
      </c>
      <c r="CT47" s="109"/>
      <c r="CU47" s="109"/>
      <c r="CV47" s="109"/>
      <c r="CW47" s="109" t="s">
        <v>43</v>
      </c>
      <c r="CX47" s="109" t="s">
        <v>43</v>
      </c>
      <c r="CY47" s="109"/>
      <c r="CZ47" s="109"/>
      <c r="DA47" s="109"/>
      <c r="DB47" s="112" t="s">
        <v>43</v>
      </c>
      <c r="DC47" s="109"/>
      <c r="DD47" s="112"/>
      <c r="DE47" s="109"/>
      <c r="DF47" s="109"/>
      <c r="DG47" s="109"/>
      <c r="DH47" s="109" t="s">
        <v>43</v>
      </c>
      <c r="DI47" s="109"/>
      <c r="DJ47" s="109"/>
      <c r="DK47" s="109"/>
      <c r="DL47" s="112"/>
      <c r="DM47" s="109"/>
      <c r="DN47" s="109"/>
      <c r="DO47" s="109"/>
      <c r="DP47" s="109"/>
      <c r="DQ47" s="109"/>
      <c r="DR47" s="109"/>
      <c r="DS47" s="109"/>
      <c r="DT47" s="109"/>
      <c r="DU47" s="109" t="s">
        <v>43</v>
      </c>
      <c r="DV47" s="109" t="s">
        <v>43</v>
      </c>
      <c r="DW47" s="109" t="s">
        <v>43</v>
      </c>
      <c r="DX47" s="147"/>
      <c r="DY47" s="109"/>
      <c r="DZ47" s="109"/>
      <c r="EA47" s="109" t="s">
        <v>43</v>
      </c>
      <c r="EB47" s="109"/>
      <c r="EC47" s="109"/>
      <c r="ED47" s="109"/>
      <c r="EE47" s="109"/>
      <c r="EF47" s="109"/>
      <c r="EG47" s="109" t="s">
        <v>43</v>
      </c>
      <c r="EH47" s="109"/>
      <c r="EI47" s="109" t="s">
        <v>43</v>
      </c>
      <c r="EJ47" s="109"/>
      <c r="EK47" s="112"/>
      <c r="EL47" s="109"/>
      <c r="EM47" s="112"/>
      <c r="EN47" s="109" t="s">
        <v>43</v>
      </c>
      <c r="EO47" s="109"/>
      <c r="EP47" s="109"/>
      <c r="EQ47" s="109" t="s">
        <v>43</v>
      </c>
      <c r="ER47" s="109"/>
      <c r="ES47" s="109" t="s">
        <v>43</v>
      </c>
      <c r="ET47" s="109"/>
      <c r="EU47" s="109" t="s">
        <v>43</v>
      </c>
      <c r="EV47" s="109"/>
      <c r="EW47" s="227"/>
      <c r="EX47" s="109"/>
      <c r="EY47" s="109"/>
      <c r="EZ47" s="109"/>
      <c r="FA47" s="109"/>
      <c r="FB47" s="109"/>
      <c r="FC47" s="112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77">
        <f t="shared" si="5"/>
        <v>59</v>
      </c>
      <c r="IV47" s="13">
        <f t="shared" si="6"/>
        <v>19</v>
      </c>
      <c r="IW47" s="13">
        <f t="shared" si="7"/>
        <v>3</v>
      </c>
      <c r="IX47" s="13">
        <f t="shared" si="8"/>
        <v>4</v>
      </c>
      <c r="IY47" s="13">
        <f t="shared" si="9"/>
        <v>0</v>
      </c>
      <c r="IZ47" s="13">
        <f t="shared" si="10"/>
        <v>1</v>
      </c>
      <c r="JA47" s="13">
        <f t="shared" si="11"/>
        <v>0</v>
      </c>
      <c r="JB47" s="21">
        <f t="shared" si="12"/>
        <v>5438</v>
      </c>
      <c r="JD47" s="139" t="str">
        <f t="shared" si="17"/>
        <v>x</v>
      </c>
      <c r="JE47" s="140" t="str">
        <f t="shared" si="13"/>
        <v>x</v>
      </c>
      <c r="JF47" s="140" t="str">
        <f t="shared" si="14"/>
        <v>x</v>
      </c>
      <c r="JG47" s="51" t="str">
        <f>IF(ISBLANK(F47),IF(JF47="x",IF(AND(((IV47+(IW47-$JL$5))&gt;=$JK$5),(IW47&gt;=$JL$5),OR(IX47&gt;=$JM$5,H47="x"),IZ47),"Yes!",""),IF(AND(JF47="Yes!",JE47="x"),IF(AND(((IV47+(IW47-($JL43+$JL44)))&gt;=$JK$5+$JK$4),(IW47&gt;=$JL$5+$JL$4),OR(IX47&gt;=($JM$5+$JM$4),H47="x"),IY47,IZ47),"Yes!",""),IF(AND(JF47="Yes!",JE47="Yes!"),IF(AND((IV47+(IW47-($JL$5+$JL$4+$JL$3))&gt;=$JK$5+$JK$4+$JK$3),(IW47&gt;=$JL$5+$JL$4+$JL$3),OR(IX47&gt;=($JM$5+$JM$4+$JM$3),H47="x"),IY47,IZ47),"Yes!",""),""))),"x")</f>
        <v>Yes!</v>
      </c>
      <c r="JH47" s="52" t="str">
        <f t="shared" si="16"/>
        <v/>
      </c>
    </row>
    <row r="48" spans="1:268">
      <c r="A48" s="5" t="s">
        <v>97</v>
      </c>
      <c r="B48" s="35" t="s">
        <v>99</v>
      </c>
      <c r="C48" s="85" t="s">
        <v>43</v>
      </c>
      <c r="D48" s="85" t="s">
        <v>43</v>
      </c>
      <c r="E48" s="85"/>
      <c r="F48" s="85"/>
      <c r="G48" s="86"/>
      <c r="H48" s="108"/>
      <c r="I48" s="227"/>
      <c r="J48" s="108" t="s">
        <v>43</v>
      </c>
      <c r="K48" s="108"/>
      <c r="L48" s="227" t="s">
        <v>43</v>
      </c>
      <c r="M48" s="227" t="s">
        <v>43</v>
      </c>
      <c r="N48" s="227" t="s">
        <v>43</v>
      </c>
      <c r="O48" s="227" t="s">
        <v>43</v>
      </c>
      <c r="P48" s="227" t="s">
        <v>43</v>
      </c>
      <c r="Q48" s="227"/>
      <c r="R48" s="227"/>
      <c r="S48" s="227"/>
      <c r="T48" s="227" t="s">
        <v>43</v>
      </c>
      <c r="U48" s="227"/>
      <c r="V48" s="227"/>
      <c r="W48" s="227"/>
      <c r="X48" s="227"/>
      <c r="Y48" s="227"/>
      <c r="Z48" s="227"/>
      <c r="AA48" s="227"/>
      <c r="AB48" s="227" t="s">
        <v>43</v>
      </c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 t="s">
        <v>43</v>
      </c>
      <c r="AV48" s="109"/>
      <c r="AW48" s="109"/>
      <c r="AX48" s="109"/>
      <c r="AY48" s="109"/>
      <c r="AZ48" s="109"/>
      <c r="BA48" s="109"/>
      <c r="BB48" s="109" t="s">
        <v>43</v>
      </c>
      <c r="BC48" s="109"/>
      <c r="BD48" s="109"/>
      <c r="BE48" s="109" t="s">
        <v>43</v>
      </c>
      <c r="BF48" s="109"/>
      <c r="BG48" s="109" t="s">
        <v>43</v>
      </c>
      <c r="BH48" s="109"/>
      <c r="BI48" s="109"/>
      <c r="BJ48" s="109"/>
      <c r="BK48" s="109"/>
      <c r="BL48" s="109"/>
      <c r="BM48" s="109" t="s">
        <v>43</v>
      </c>
      <c r="BN48" s="109"/>
      <c r="BO48" s="109"/>
      <c r="BP48" s="109"/>
      <c r="BQ48" s="109" t="s">
        <v>43</v>
      </c>
      <c r="BR48" s="109"/>
      <c r="BS48" s="109"/>
      <c r="BT48" s="109"/>
      <c r="BU48" s="109"/>
      <c r="BV48" s="109" t="s">
        <v>43</v>
      </c>
      <c r="BW48" s="109"/>
      <c r="BX48" s="109"/>
      <c r="BY48" s="109"/>
      <c r="BZ48" s="109"/>
      <c r="CA48" s="109"/>
      <c r="CB48" s="109"/>
      <c r="CC48" s="109"/>
      <c r="CD48" s="109" t="s">
        <v>43</v>
      </c>
      <c r="CE48" s="109"/>
      <c r="CF48" s="109"/>
      <c r="CG48" s="109"/>
      <c r="CH48" s="109"/>
      <c r="CI48" s="109"/>
      <c r="CJ48" s="109"/>
      <c r="CK48" s="114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 t="s">
        <v>43</v>
      </c>
      <c r="CX48" s="109" t="s">
        <v>43</v>
      </c>
      <c r="CY48" s="109"/>
      <c r="CZ48" s="109"/>
      <c r="DA48" s="109"/>
      <c r="DB48" s="109" t="s">
        <v>43</v>
      </c>
      <c r="DC48" s="109"/>
      <c r="DD48" s="109"/>
      <c r="DE48" s="109"/>
      <c r="DF48" s="109"/>
      <c r="DG48" s="109" t="s">
        <v>43</v>
      </c>
      <c r="DH48" s="109"/>
      <c r="DI48" s="109"/>
      <c r="DJ48" s="109"/>
      <c r="DK48" s="109"/>
      <c r="DL48" s="112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 t="s">
        <v>43</v>
      </c>
      <c r="DX48" s="147"/>
      <c r="DY48" s="109"/>
      <c r="DZ48" s="109"/>
      <c r="EA48" s="109" t="s">
        <v>43</v>
      </c>
      <c r="EB48" s="109"/>
      <c r="EC48" s="109"/>
      <c r="ED48" s="109"/>
      <c r="EE48" s="109"/>
      <c r="EF48" s="109"/>
      <c r="EG48" s="109" t="s">
        <v>43</v>
      </c>
      <c r="EH48" s="109"/>
      <c r="EI48" s="109" t="s">
        <v>43</v>
      </c>
      <c r="EJ48" s="109"/>
      <c r="EK48" s="109"/>
      <c r="EL48" s="109"/>
      <c r="EM48" s="109" t="s">
        <v>43</v>
      </c>
      <c r="EN48" s="109" t="s">
        <v>43</v>
      </c>
      <c r="EO48" s="109"/>
      <c r="EP48" s="109"/>
      <c r="EQ48" s="109" t="s">
        <v>43</v>
      </c>
      <c r="ER48" s="109"/>
      <c r="ES48" s="109" t="s">
        <v>43</v>
      </c>
      <c r="ET48" s="109"/>
      <c r="EU48" s="109" t="s">
        <v>43</v>
      </c>
      <c r="EV48" s="109"/>
      <c r="EW48" s="227"/>
      <c r="EX48" s="109"/>
      <c r="EY48" s="109"/>
      <c r="EZ48" s="109"/>
      <c r="FA48" s="109"/>
      <c r="FB48" s="109"/>
      <c r="FC48" s="112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77">
        <f t="shared" si="5"/>
        <v>46</v>
      </c>
      <c r="IV48" s="13">
        <f t="shared" si="6"/>
        <v>12</v>
      </c>
      <c r="IW48" s="13">
        <f t="shared" si="7"/>
        <v>3</v>
      </c>
      <c r="IX48" s="13">
        <f t="shared" si="8"/>
        <v>3</v>
      </c>
      <c r="IY48" s="13">
        <f t="shared" si="9"/>
        <v>1</v>
      </c>
      <c r="IZ48" s="13">
        <f t="shared" si="10"/>
        <v>0</v>
      </c>
      <c r="JA48" s="13">
        <f t="shared" si="11"/>
        <v>0</v>
      </c>
      <c r="JB48" s="21">
        <f t="shared" si="12"/>
        <v>2272</v>
      </c>
      <c r="JD48" s="139" t="str">
        <f t="shared" si="17"/>
        <v>x</v>
      </c>
      <c r="JE48" s="140" t="str">
        <f t="shared" si="13"/>
        <v>x</v>
      </c>
      <c r="JF48" s="51" t="str">
        <f t="shared" si="14"/>
        <v>Yes!</v>
      </c>
      <c r="JG48" s="51" t="str">
        <f>IF(ISBLANK(F48),IF(JF48="x",IF(AND(((IV48+(IW48-$JL$5))&gt;=$JK$5),(IW48&gt;=$JL$5),OR(IX48&gt;=$JM$5,H48="x"),IZ48),"Yes!",""),IF(AND(JF48="Yes!",JE48="x"),IF(AND(((IV48+(IW48-($JL44+$JL45)))&gt;=$JK$5+$JK$4),(IW48&gt;=$JL$5+$JL$4),OR(IX48&gt;=($JM$5+$JM$4),H48="x"),IY48,IZ48),"Yes!",""),IF(AND(JF48="Yes!",JE48="Yes!"),IF(AND((IV48+(IW48-($JL$5+$JL$4+$JL$3))&gt;=$JK$5+$JK$4+$JK$3),(IW48&gt;=$JL$5+$JL$4+$JL$3),OR(IX48&gt;=($JM$5+$JM$4+$JM$3),H48="x"),IY48,IZ48),"Yes!",""),""))),"x")</f>
        <v/>
      </c>
      <c r="JH48" s="52" t="str">
        <f t="shared" si="16"/>
        <v/>
      </c>
    </row>
    <row r="49" spans="1:268" ht="15.5">
      <c r="A49" s="5" t="s">
        <v>552</v>
      </c>
      <c r="B49" s="35" t="s">
        <v>553</v>
      </c>
      <c r="C49" s="85" t="s">
        <v>43</v>
      </c>
      <c r="D49" s="85" t="s">
        <v>43</v>
      </c>
      <c r="E49" s="85" t="s">
        <v>43</v>
      </c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 t="s">
        <v>43</v>
      </c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12"/>
      <c r="AX49" s="112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10"/>
      <c r="BL49" s="112"/>
      <c r="BM49" s="112"/>
      <c r="BN49" s="112"/>
      <c r="BO49" s="109"/>
      <c r="BP49" s="109"/>
      <c r="BQ49" s="113"/>
      <c r="BR49" s="113"/>
      <c r="BS49" s="109"/>
      <c r="BT49" s="112"/>
      <c r="BU49" s="112"/>
      <c r="BV49" s="109"/>
      <c r="BW49" s="112"/>
      <c r="BX49" s="112"/>
      <c r="BY49" s="109"/>
      <c r="BZ49" s="112"/>
      <c r="CA49" s="112"/>
      <c r="CB49" s="109"/>
      <c r="CC49" s="109"/>
      <c r="CD49" s="112"/>
      <c r="CE49" s="109"/>
      <c r="CF49" s="109"/>
      <c r="CG49" s="109"/>
      <c r="CH49" s="109"/>
      <c r="CI49" s="109"/>
      <c r="CJ49" s="112"/>
      <c r="CK49" s="112"/>
      <c r="CL49" s="109"/>
      <c r="CM49" s="112"/>
      <c r="CN49" s="109"/>
      <c r="CO49" s="112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12"/>
      <c r="DC49" s="109"/>
      <c r="DD49" s="112"/>
      <c r="DE49" s="109"/>
      <c r="DF49" s="109"/>
      <c r="DG49" s="109"/>
      <c r="DH49" s="109"/>
      <c r="DI49" s="109"/>
      <c r="DJ49" s="109"/>
      <c r="DK49" s="109"/>
      <c r="DL49" s="112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47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12"/>
      <c r="EL49" s="109"/>
      <c r="EM49" s="112"/>
      <c r="EN49" s="109"/>
      <c r="EO49" s="109"/>
      <c r="EP49" s="109"/>
      <c r="EQ49" s="109"/>
      <c r="ER49" s="109"/>
      <c r="ES49" s="109"/>
      <c r="ET49" s="109"/>
      <c r="EU49" s="109"/>
      <c r="EV49" s="109"/>
      <c r="EW49" s="227"/>
      <c r="EX49" s="109"/>
      <c r="EY49" s="109"/>
      <c r="EZ49" s="109"/>
      <c r="FA49" s="109"/>
      <c r="FB49" s="109"/>
      <c r="FC49" s="112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77">
        <f t="shared" si="5"/>
        <v>1</v>
      </c>
      <c r="IV49" s="13">
        <f t="shared" si="6"/>
        <v>0</v>
      </c>
      <c r="IW49" s="13">
        <f t="shared" si="7"/>
        <v>0</v>
      </c>
      <c r="IX49" s="13">
        <f t="shared" si="8"/>
        <v>0</v>
      </c>
      <c r="IY49" s="13">
        <f t="shared" si="9"/>
        <v>0</v>
      </c>
      <c r="IZ49" s="13">
        <f t="shared" si="10"/>
        <v>0</v>
      </c>
      <c r="JA49" s="13">
        <f t="shared" si="11"/>
        <v>0</v>
      </c>
      <c r="JB49" s="21">
        <f t="shared" si="12"/>
        <v>0</v>
      </c>
      <c r="JD49" s="139" t="str">
        <f t="shared" si="17"/>
        <v>x</v>
      </c>
      <c r="JE49" s="140" t="str">
        <f t="shared" si="13"/>
        <v>x</v>
      </c>
      <c r="JF49" s="140" t="str">
        <f t="shared" si="14"/>
        <v>x</v>
      </c>
      <c r="JG49" s="51" t="str">
        <f>IF(ISBLANK(F49),IF(JF49="x",IF(AND(((IV49+(IW49-$JL$5))&gt;=$JK$5),(IW49&gt;=$JL$5),OR(IX49&gt;=$JM$5,H49="x"),IZ49),"Yes!",""),IF(AND(JF49="Yes!",JE49="x"),IF(AND(((IV49+(IW49-($JL45+$JL47)))&gt;=$JK$5+$JK$4),(IW49&gt;=$JL$5+$JL$4),OR(IX49&gt;=($JM$5+$JM$4),H49="x"),IY49,IZ49),"Yes!",""),IF(AND(JF49="Yes!",JE49="Yes!"),IF(AND((IV49+(IW49-($JL$5+$JL$4+$JL$3))&gt;=$JK$5+$JK$4+$JK$3),(IW49&gt;=$JL$5+$JL$4+$JL$3),OR(IX49&gt;=($JM$5+$JM$4+$JM$3),H49="x"),IY49,IZ49),"Yes!",""),""))),"x")</f>
        <v/>
      </c>
      <c r="JH49" s="52" t="str">
        <f t="shared" si="16"/>
        <v/>
      </c>
    </row>
    <row r="50" spans="1:268" ht="15.5">
      <c r="A50" s="5" t="s">
        <v>100</v>
      </c>
      <c r="B50" s="35" t="s">
        <v>94</v>
      </c>
      <c r="C50" s="85" t="s">
        <v>43</v>
      </c>
      <c r="D50" s="85" t="s">
        <v>43</v>
      </c>
      <c r="E50" s="85" t="s">
        <v>43</v>
      </c>
      <c r="F50" s="85"/>
      <c r="G50" s="86"/>
      <c r="H50" s="108"/>
      <c r="I50" s="227" t="s">
        <v>43</v>
      </c>
      <c r="J50" s="108"/>
      <c r="K50" s="108"/>
      <c r="L50" s="227"/>
      <c r="M50" s="227" t="s">
        <v>43</v>
      </c>
      <c r="N50" s="227" t="s">
        <v>43</v>
      </c>
      <c r="O50" s="227" t="s">
        <v>43</v>
      </c>
      <c r="P50" s="227"/>
      <c r="Q50" s="227" t="s">
        <v>43</v>
      </c>
      <c r="R50" s="227" t="s">
        <v>43</v>
      </c>
      <c r="S50" s="227"/>
      <c r="T50" s="227"/>
      <c r="U50" s="227"/>
      <c r="V50" s="227"/>
      <c r="W50" s="227"/>
      <c r="X50" s="227" t="s">
        <v>43</v>
      </c>
      <c r="Y50" s="227"/>
      <c r="Z50" s="227" t="s">
        <v>43</v>
      </c>
      <c r="AA50" s="227" t="s">
        <v>43</v>
      </c>
      <c r="AB50" s="227"/>
      <c r="AC50" s="227"/>
      <c r="AD50" s="227" t="s">
        <v>43</v>
      </c>
      <c r="AE50" s="227"/>
      <c r="AF50" s="227"/>
      <c r="AG50" s="227"/>
      <c r="AH50" s="227" t="s">
        <v>43</v>
      </c>
      <c r="AI50" s="227"/>
      <c r="AJ50" s="227" t="s">
        <v>43</v>
      </c>
      <c r="AK50" s="227"/>
      <c r="AL50" s="227"/>
      <c r="AM50" s="227"/>
      <c r="AN50" s="227"/>
      <c r="AO50" s="227" t="s">
        <v>43</v>
      </c>
      <c r="AP50" s="109"/>
      <c r="AQ50" s="109"/>
      <c r="AR50" s="227"/>
      <c r="AS50" s="109" t="s">
        <v>43</v>
      </c>
      <c r="AT50" s="227"/>
      <c r="AU50" s="227"/>
      <c r="AV50" s="109"/>
      <c r="AW50" s="112"/>
      <c r="AX50" s="112"/>
      <c r="AY50" s="109"/>
      <c r="AZ50" s="109" t="s">
        <v>43</v>
      </c>
      <c r="BA50" s="109"/>
      <c r="BB50" s="109"/>
      <c r="BC50" s="109"/>
      <c r="BD50" s="109"/>
      <c r="BE50" s="109"/>
      <c r="BF50" s="109"/>
      <c r="BG50" s="109" t="s">
        <v>43</v>
      </c>
      <c r="BH50" s="109"/>
      <c r="BI50" s="109"/>
      <c r="BJ50" s="109" t="s">
        <v>43</v>
      </c>
      <c r="BK50" s="110" t="s">
        <v>43</v>
      </c>
      <c r="BL50" s="112"/>
      <c r="BM50" s="112"/>
      <c r="BN50" s="112"/>
      <c r="BO50" s="109" t="s">
        <v>43</v>
      </c>
      <c r="BP50" s="109"/>
      <c r="BQ50" s="113" t="s">
        <v>43</v>
      </c>
      <c r="BR50" s="113"/>
      <c r="BS50" s="109"/>
      <c r="BT50" s="112"/>
      <c r="BU50" s="112" t="s">
        <v>43</v>
      </c>
      <c r="BV50" s="109"/>
      <c r="BW50" s="112"/>
      <c r="BX50" s="112"/>
      <c r="BY50" s="109"/>
      <c r="BZ50" s="112"/>
      <c r="CA50" s="112"/>
      <c r="CB50" s="109"/>
      <c r="CC50" s="109"/>
      <c r="CD50" s="112"/>
      <c r="CE50" s="109"/>
      <c r="CF50" s="109"/>
      <c r="CG50" s="109" t="s">
        <v>43</v>
      </c>
      <c r="CH50" s="109"/>
      <c r="CI50" s="109"/>
      <c r="CJ50" s="112"/>
      <c r="CK50" s="112"/>
      <c r="CL50" s="109"/>
      <c r="CM50" s="112"/>
      <c r="CN50" s="109"/>
      <c r="CO50" s="112"/>
      <c r="CP50" s="109"/>
      <c r="CQ50" s="109" t="s">
        <v>43</v>
      </c>
      <c r="CR50" s="109"/>
      <c r="CS50" s="109" t="s">
        <v>43</v>
      </c>
      <c r="CT50" s="109"/>
      <c r="CU50" s="109"/>
      <c r="CV50" s="109"/>
      <c r="CW50" s="109"/>
      <c r="CX50" s="109"/>
      <c r="CY50" s="109"/>
      <c r="CZ50" s="109"/>
      <c r="DA50" s="109"/>
      <c r="DB50" s="112" t="s">
        <v>43</v>
      </c>
      <c r="DC50" s="109"/>
      <c r="DD50" s="112"/>
      <c r="DE50" s="109" t="s">
        <v>43</v>
      </c>
      <c r="DF50" s="109"/>
      <c r="DG50" s="109"/>
      <c r="DH50" s="109"/>
      <c r="DI50" s="109"/>
      <c r="DJ50" s="109"/>
      <c r="DK50" s="109" t="s">
        <v>43</v>
      </c>
      <c r="DL50" s="112"/>
      <c r="DM50" s="109" t="s">
        <v>43</v>
      </c>
      <c r="DN50" s="109"/>
      <c r="DO50" s="109"/>
      <c r="DP50" s="109"/>
      <c r="DQ50" s="109"/>
      <c r="DR50" s="109"/>
      <c r="DS50" s="109" t="s">
        <v>43</v>
      </c>
      <c r="DT50" s="109"/>
      <c r="DU50" s="109"/>
      <c r="DV50" s="109"/>
      <c r="DW50" s="109"/>
      <c r="DX50" s="147" t="s">
        <v>43</v>
      </c>
      <c r="DY50" s="109"/>
      <c r="DZ50" s="109"/>
      <c r="EA50" s="109"/>
      <c r="EB50" s="109"/>
      <c r="EC50" s="109"/>
      <c r="ED50" s="109"/>
      <c r="EE50" s="109" t="s">
        <v>43</v>
      </c>
      <c r="EF50" s="109"/>
      <c r="EG50" s="109"/>
      <c r="EH50" s="109"/>
      <c r="EI50" s="109" t="s">
        <v>43</v>
      </c>
      <c r="EJ50" s="109"/>
      <c r="EK50" s="112" t="s">
        <v>43</v>
      </c>
      <c r="EL50" s="109"/>
      <c r="EM50" s="112"/>
      <c r="EN50" s="109"/>
      <c r="EO50" s="109"/>
      <c r="EP50" s="109" t="s">
        <v>43</v>
      </c>
      <c r="EQ50" s="109" t="s">
        <v>43</v>
      </c>
      <c r="ER50" s="109"/>
      <c r="ES50" s="109" t="s">
        <v>43</v>
      </c>
      <c r="ET50" s="109"/>
      <c r="EU50" s="109"/>
      <c r="EV50" s="109"/>
      <c r="EW50" s="227"/>
      <c r="EX50" s="109"/>
      <c r="EY50" s="109"/>
      <c r="EZ50" s="109"/>
      <c r="FA50" s="109"/>
      <c r="FB50" s="109"/>
      <c r="FC50" s="112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77">
        <f t="shared" si="5"/>
        <v>61</v>
      </c>
      <c r="IV50" s="13">
        <f t="shared" si="6"/>
        <v>17</v>
      </c>
      <c r="IW50" s="13">
        <f t="shared" si="7"/>
        <v>4</v>
      </c>
      <c r="IX50" s="13">
        <f t="shared" si="8"/>
        <v>0</v>
      </c>
      <c r="IY50" s="13">
        <f t="shared" si="9"/>
        <v>3</v>
      </c>
      <c r="IZ50" s="13">
        <f t="shared" si="10"/>
        <v>1</v>
      </c>
      <c r="JA50" s="13">
        <f t="shared" si="11"/>
        <v>0</v>
      </c>
      <c r="JB50" s="21">
        <f t="shared" si="12"/>
        <v>7045</v>
      </c>
      <c r="JD50" s="139" t="str">
        <f t="shared" si="17"/>
        <v>x</v>
      </c>
      <c r="JE50" s="140" t="str">
        <f t="shared" si="13"/>
        <v>x</v>
      </c>
      <c r="JF50" s="140" t="str">
        <f t="shared" si="14"/>
        <v>x</v>
      </c>
      <c r="JG50" s="51" t="str">
        <f t="shared" ref="JG50:JG109" si="18">IF(ISBLANK(F50),IF(JF50="x",IF(AND(((IV50+(IW50-$JL$5))&gt;=$JK$5),(IW50&gt;=$JL$5),OR(IX50&gt;=$JM$5,H50="x"),IZ50),"Yes!",""),IF(AND(JF50="Yes!",JE50="x"),IF(AND(((IV50+(IW50-($JL47+$JL48)))&gt;=$JK$5+$JK$4),(IW50&gt;=$JL$5+$JL$4),OR(IX50&gt;=($JM$5+$JM$4),H50="x"),IY50,IZ50),"Yes!",""),IF(AND(JF50="Yes!",JE50="Yes!"),IF(AND((IV50+(IW50-($JL$5+$JL$4+$JL$3))&gt;=$JK$5+$JK$4+$JK$3),(IW50&gt;=$JL$5+$JL$4+$JL$3),OR(IX50&gt;=($JM$5+$JM$4+$JM$3),H50="x"),IY50,IZ50),"Yes!",""),""))),"x")</f>
        <v/>
      </c>
      <c r="JH50" s="52" t="str">
        <f t="shared" si="16"/>
        <v/>
      </c>
    </row>
    <row r="51" spans="1:268" ht="15.5">
      <c r="A51" s="5" t="s">
        <v>101</v>
      </c>
      <c r="B51" s="35" t="s">
        <v>106</v>
      </c>
      <c r="C51" s="85"/>
      <c r="D51" s="85"/>
      <c r="E51" s="85"/>
      <c r="F51" s="85"/>
      <c r="G51" s="86"/>
      <c r="H51" s="108"/>
      <c r="I51" s="227"/>
      <c r="J51" s="108" t="s">
        <v>43</v>
      </c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12"/>
      <c r="AX51" s="112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10"/>
      <c r="BL51" s="112"/>
      <c r="BM51" s="112"/>
      <c r="BN51" s="112"/>
      <c r="BO51" s="109"/>
      <c r="BP51" s="109"/>
      <c r="BQ51" s="113"/>
      <c r="BR51" s="113"/>
      <c r="BS51" s="109" t="s">
        <v>43</v>
      </c>
      <c r="BT51" s="112"/>
      <c r="BU51" s="112"/>
      <c r="BV51" s="109"/>
      <c r="BW51" s="112"/>
      <c r="BX51" s="112"/>
      <c r="BY51" s="109"/>
      <c r="BZ51" s="112"/>
      <c r="CA51" s="112"/>
      <c r="CB51" s="109"/>
      <c r="CC51" s="109"/>
      <c r="CD51" s="112"/>
      <c r="CE51" s="109"/>
      <c r="CF51" s="109"/>
      <c r="CG51" s="109"/>
      <c r="CH51" s="109"/>
      <c r="CI51" s="109"/>
      <c r="CJ51" s="112"/>
      <c r="CK51" s="112"/>
      <c r="CL51" s="109"/>
      <c r="CM51" s="112"/>
      <c r="CN51" s="109"/>
      <c r="CO51" s="112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12"/>
      <c r="DC51" s="109"/>
      <c r="DD51" s="112" t="s">
        <v>43</v>
      </c>
      <c r="DE51" s="109"/>
      <c r="DF51" s="109"/>
      <c r="DG51" s="109"/>
      <c r="DH51" s="109"/>
      <c r="DI51" s="109"/>
      <c r="DJ51" s="109"/>
      <c r="DK51" s="109"/>
      <c r="DL51" s="112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47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12"/>
      <c r="EL51" s="109"/>
      <c r="EM51" s="112"/>
      <c r="EN51" s="109"/>
      <c r="EO51" s="109"/>
      <c r="EP51" s="109"/>
      <c r="EQ51" s="109"/>
      <c r="ER51" s="109"/>
      <c r="ES51" s="109"/>
      <c r="ET51" s="109"/>
      <c r="EU51" s="109"/>
      <c r="EV51" s="109"/>
      <c r="EW51" s="227"/>
      <c r="EX51" s="109"/>
      <c r="EY51" s="109"/>
      <c r="EZ51" s="109"/>
      <c r="FA51" s="109"/>
      <c r="FB51" s="109"/>
      <c r="FC51" s="112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77">
        <f t="shared" si="5"/>
        <v>5</v>
      </c>
      <c r="IV51" s="13">
        <f t="shared" si="6"/>
        <v>2</v>
      </c>
      <c r="IW51" s="13">
        <f t="shared" si="7"/>
        <v>0</v>
      </c>
      <c r="IX51" s="13">
        <f t="shared" si="8"/>
        <v>1</v>
      </c>
      <c r="IY51" s="13">
        <f t="shared" si="9"/>
        <v>0</v>
      </c>
      <c r="IZ51" s="13">
        <f t="shared" si="10"/>
        <v>0</v>
      </c>
      <c r="JA51" s="13">
        <f t="shared" si="11"/>
        <v>0</v>
      </c>
      <c r="JB51" s="21">
        <f t="shared" si="12"/>
        <v>120</v>
      </c>
      <c r="JD51" s="44" t="str">
        <f t="shared" si="17"/>
        <v/>
      </c>
      <c r="JE51" s="51" t="str">
        <f t="shared" si="13"/>
        <v/>
      </c>
      <c r="JF51" s="51" t="str">
        <f t="shared" si="14"/>
        <v/>
      </c>
      <c r="JG51" s="51" t="str">
        <f t="shared" si="18"/>
        <v/>
      </c>
      <c r="JH51" s="52" t="str">
        <f t="shared" si="16"/>
        <v/>
      </c>
    </row>
    <row r="52" spans="1:268" ht="15.5">
      <c r="A52" s="5" t="s">
        <v>101</v>
      </c>
      <c r="B52" s="35" t="s">
        <v>102</v>
      </c>
      <c r="C52" s="85"/>
      <c r="D52" s="85"/>
      <c r="E52" s="85"/>
      <c r="F52" s="85"/>
      <c r="G52" s="86"/>
      <c r="H52" s="108"/>
      <c r="I52" s="227"/>
      <c r="J52" s="108"/>
      <c r="K52" s="108"/>
      <c r="L52" s="227" t="s">
        <v>43</v>
      </c>
      <c r="M52" s="227"/>
      <c r="N52" s="227"/>
      <c r="O52" s="227"/>
      <c r="P52" s="227" t="s">
        <v>43</v>
      </c>
      <c r="Q52" s="227"/>
      <c r="R52" s="227"/>
      <c r="S52" s="227"/>
      <c r="T52" s="227" t="s">
        <v>43</v>
      </c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12"/>
      <c r="AX52" s="112"/>
      <c r="AY52" s="109"/>
      <c r="AZ52" s="109"/>
      <c r="BA52" s="109"/>
      <c r="BB52" s="109"/>
      <c r="BC52" s="109"/>
      <c r="BD52" s="109"/>
      <c r="BE52" s="109"/>
      <c r="BF52" s="109"/>
      <c r="BG52" s="109" t="s">
        <v>43</v>
      </c>
      <c r="BH52" s="109"/>
      <c r="BI52" s="109"/>
      <c r="BJ52" s="109"/>
      <c r="BK52" s="110"/>
      <c r="BL52" s="112"/>
      <c r="BM52" s="112"/>
      <c r="BN52" s="112"/>
      <c r="BO52" s="109"/>
      <c r="BP52" s="109"/>
      <c r="BQ52" s="113"/>
      <c r="BR52" s="113"/>
      <c r="BS52" s="109"/>
      <c r="BT52" s="112"/>
      <c r="BU52" s="112"/>
      <c r="BV52" s="109"/>
      <c r="BW52" s="112"/>
      <c r="BX52" s="112"/>
      <c r="BY52" s="109"/>
      <c r="BZ52" s="112"/>
      <c r="CA52" s="112"/>
      <c r="CB52" s="109"/>
      <c r="CC52" s="109"/>
      <c r="CD52" s="112"/>
      <c r="CE52" s="109"/>
      <c r="CF52" s="109"/>
      <c r="CG52" s="109"/>
      <c r="CH52" s="109"/>
      <c r="CI52" s="109"/>
      <c r="CJ52" s="112"/>
      <c r="CK52" s="112"/>
      <c r="CL52" s="109" t="s">
        <v>43</v>
      </c>
      <c r="CM52" s="112"/>
      <c r="CN52" s="109"/>
      <c r="CO52" s="112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12"/>
      <c r="DC52" s="109"/>
      <c r="DD52" s="112"/>
      <c r="DE52" s="109"/>
      <c r="DF52" s="109" t="s">
        <v>43</v>
      </c>
      <c r="DG52" s="109"/>
      <c r="DH52" s="109"/>
      <c r="DI52" s="109"/>
      <c r="DJ52" s="109"/>
      <c r="DK52" s="109"/>
      <c r="DL52" s="112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47"/>
      <c r="DY52" s="109"/>
      <c r="DZ52" s="109"/>
      <c r="EA52" s="109"/>
      <c r="EB52" s="109"/>
      <c r="EC52" s="109"/>
      <c r="ED52" s="109"/>
      <c r="EE52" s="109"/>
      <c r="EF52" s="109"/>
      <c r="EG52" s="109" t="s">
        <v>43</v>
      </c>
      <c r="EH52" s="109"/>
      <c r="EI52" s="109" t="s">
        <v>43</v>
      </c>
      <c r="EJ52" s="109"/>
      <c r="EK52" s="112"/>
      <c r="EL52" s="109"/>
      <c r="EM52" s="112"/>
      <c r="EN52" s="109"/>
      <c r="EO52" s="109"/>
      <c r="EP52" s="109"/>
      <c r="EQ52" s="109" t="s">
        <v>43</v>
      </c>
      <c r="ER52" s="109"/>
      <c r="ES52" s="109"/>
      <c r="ET52" s="109"/>
      <c r="EU52" s="109"/>
      <c r="EV52" s="109"/>
      <c r="EW52" s="227"/>
      <c r="EX52" s="109"/>
      <c r="EY52" s="109"/>
      <c r="EZ52" s="109"/>
      <c r="FA52" s="109"/>
      <c r="FB52" s="109"/>
      <c r="FC52" s="112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77">
        <f t="shared" si="5"/>
        <v>15</v>
      </c>
      <c r="IV52" s="13">
        <f t="shared" si="6"/>
        <v>2</v>
      </c>
      <c r="IW52" s="13">
        <f t="shared" si="7"/>
        <v>2</v>
      </c>
      <c r="IX52" s="13">
        <f t="shared" si="8"/>
        <v>0</v>
      </c>
      <c r="IY52" s="13">
        <f t="shared" si="9"/>
        <v>0</v>
      </c>
      <c r="IZ52" s="13">
        <f t="shared" si="10"/>
        <v>0</v>
      </c>
      <c r="JA52" s="13">
        <f t="shared" si="11"/>
        <v>0</v>
      </c>
      <c r="JB52" s="21">
        <f t="shared" si="12"/>
        <v>951</v>
      </c>
      <c r="JD52" s="44" t="str">
        <f t="shared" si="17"/>
        <v/>
      </c>
      <c r="JE52" s="51" t="str">
        <f t="shared" si="13"/>
        <v/>
      </c>
      <c r="JF52" s="51" t="str">
        <f t="shared" si="14"/>
        <v/>
      </c>
      <c r="JG52" s="51" t="str">
        <f t="shared" si="18"/>
        <v/>
      </c>
      <c r="JH52" s="52" t="str">
        <f t="shared" si="16"/>
        <v/>
      </c>
    </row>
    <row r="53" spans="1:268" ht="15.5">
      <c r="A53" s="5" t="s">
        <v>101</v>
      </c>
      <c r="B53" s="35" t="s">
        <v>103</v>
      </c>
      <c r="C53" s="85" t="s">
        <v>43</v>
      </c>
      <c r="D53" s="85" t="s">
        <v>43</v>
      </c>
      <c r="E53" s="85"/>
      <c r="F53" s="85"/>
      <c r="G53" s="86"/>
      <c r="H53" s="108"/>
      <c r="I53" s="227"/>
      <c r="J53" s="108" t="s">
        <v>43</v>
      </c>
      <c r="K53" s="108"/>
      <c r="L53" s="227" t="s">
        <v>43</v>
      </c>
      <c r="M53" s="227" t="s">
        <v>43</v>
      </c>
      <c r="N53" s="227" t="s">
        <v>43</v>
      </c>
      <c r="O53" s="227" t="s">
        <v>43</v>
      </c>
      <c r="P53" s="227" t="s">
        <v>43</v>
      </c>
      <c r="Q53" s="227" t="s">
        <v>43</v>
      </c>
      <c r="R53" s="227"/>
      <c r="S53" s="227" t="s">
        <v>43</v>
      </c>
      <c r="T53" s="227" t="s">
        <v>43</v>
      </c>
      <c r="U53" s="227"/>
      <c r="V53" s="227"/>
      <c r="W53" s="227"/>
      <c r="X53" s="227" t="s">
        <v>43</v>
      </c>
      <c r="Y53" s="227"/>
      <c r="Z53" s="227" t="s">
        <v>43</v>
      </c>
      <c r="AA53" s="227"/>
      <c r="AB53" s="227"/>
      <c r="AC53" s="227"/>
      <c r="AD53" s="227"/>
      <c r="AE53" s="227"/>
      <c r="AF53" s="227"/>
      <c r="AG53" s="227" t="s">
        <v>43</v>
      </c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 t="s">
        <v>43</v>
      </c>
      <c r="AT53" s="227"/>
      <c r="AU53" s="227" t="s">
        <v>43</v>
      </c>
      <c r="AV53" s="109"/>
      <c r="AW53" s="112"/>
      <c r="AX53" s="112"/>
      <c r="AY53" s="109"/>
      <c r="AZ53" s="109"/>
      <c r="BA53" s="109"/>
      <c r="BB53" s="109"/>
      <c r="BC53" s="109"/>
      <c r="BD53" s="109"/>
      <c r="BE53" s="109"/>
      <c r="BF53" s="109"/>
      <c r="BG53" s="109" t="s">
        <v>43</v>
      </c>
      <c r="BH53" s="109"/>
      <c r="BI53" s="109"/>
      <c r="BJ53" s="109" t="s">
        <v>43</v>
      </c>
      <c r="BK53" s="110"/>
      <c r="BL53" s="112"/>
      <c r="BM53" s="112"/>
      <c r="BN53" s="112"/>
      <c r="BO53" s="109"/>
      <c r="BP53" s="109"/>
      <c r="BQ53" s="113"/>
      <c r="BR53" s="113"/>
      <c r="BS53" s="109"/>
      <c r="BT53" s="112"/>
      <c r="BU53" s="112"/>
      <c r="BV53" s="109"/>
      <c r="BW53" s="112"/>
      <c r="BX53" s="112"/>
      <c r="BY53" s="109"/>
      <c r="BZ53" s="112"/>
      <c r="CA53" s="112"/>
      <c r="CB53" s="109"/>
      <c r="CC53" s="109"/>
      <c r="CD53" s="112" t="s">
        <v>43</v>
      </c>
      <c r="CE53" s="109"/>
      <c r="CF53" s="109"/>
      <c r="CG53" s="109"/>
      <c r="CH53" s="109"/>
      <c r="CI53" s="109" t="s">
        <v>43</v>
      </c>
      <c r="CJ53" s="112"/>
      <c r="CK53" s="112"/>
      <c r="CL53" s="109" t="s">
        <v>43</v>
      </c>
      <c r="CM53" s="112" t="s">
        <v>43</v>
      </c>
      <c r="CN53" s="109" t="s">
        <v>43</v>
      </c>
      <c r="CO53" s="112"/>
      <c r="CP53" s="109"/>
      <c r="CQ53" s="109"/>
      <c r="CR53" s="109"/>
      <c r="CS53" s="109"/>
      <c r="CT53" s="109"/>
      <c r="CU53" s="109" t="s">
        <v>43</v>
      </c>
      <c r="CV53" s="109" t="s">
        <v>43</v>
      </c>
      <c r="CW53" s="109"/>
      <c r="CX53" s="109"/>
      <c r="CY53" s="109"/>
      <c r="CZ53" s="109"/>
      <c r="DA53" s="109" t="s">
        <v>43</v>
      </c>
      <c r="DB53" s="112" t="s">
        <v>43</v>
      </c>
      <c r="DC53" s="109"/>
      <c r="DD53" s="112"/>
      <c r="DE53" s="109" t="s">
        <v>43</v>
      </c>
      <c r="DF53" s="109"/>
      <c r="DG53" s="109"/>
      <c r="DH53" s="109"/>
      <c r="DI53" s="109" t="s">
        <v>43</v>
      </c>
      <c r="DJ53" s="109"/>
      <c r="DK53" s="109"/>
      <c r="DL53" s="112"/>
      <c r="DM53" s="109"/>
      <c r="DN53" s="109"/>
      <c r="DO53" s="109"/>
      <c r="DP53" s="109"/>
      <c r="DQ53" s="109"/>
      <c r="DR53" s="109"/>
      <c r="DS53" s="109"/>
      <c r="DT53" s="109"/>
      <c r="DU53" s="109" t="s">
        <v>43</v>
      </c>
      <c r="DV53" s="109" t="s">
        <v>43</v>
      </c>
      <c r="DW53" s="109"/>
      <c r="DX53" s="147"/>
      <c r="DY53" s="109"/>
      <c r="DZ53" s="109"/>
      <c r="EA53" s="109"/>
      <c r="EB53" s="109"/>
      <c r="EC53" s="109" t="s">
        <v>43</v>
      </c>
      <c r="ED53" s="109" t="s">
        <v>43</v>
      </c>
      <c r="EE53" s="109"/>
      <c r="EF53" s="109"/>
      <c r="EG53" s="109" t="s">
        <v>43</v>
      </c>
      <c r="EH53" s="109"/>
      <c r="EI53" s="109" t="s">
        <v>43</v>
      </c>
      <c r="EJ53" s="109"/>
      <c r="EK53" s="112"/>
      <c r="EL53" s="109"/>
      <c r="EM53" s="112"/>
      <c r="EN53" s="109"/>
      <c r="EO53" s="109"/>
      <c r="EP53" s="109" t="s">
        <v>43</v>
      </c>
      <c r="EQ53" s="109" t="s">
        <v>43</v>
      </c>
      <c r="ER53" s="109"/>
      <c r="ES53" s="109"/>
      <c r="ET53" s="109"/>
      <c r="EU53" s="109"/>
      <c r="EV53" s="109"/>
      <c r="EW53" s="227"/>
      <c r="EX53" s="109"/>
      <c r="EY53" s="109"/>
      <c r="EZ53" s="109"/>
      <c r="FA53" s="109"/>
      <c r="FB53" s="109"/>
      <c r="FC53" s="112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77">
        <f t="shared" si="5"/>
        <v>49</v>
      </c>
      <c r="IV53" s="13">
        <f t="shared" si="6"/>
        <v>8</v>
      </c>
      <c r="IW53" s="13">
        <f t="shared" si="7"/>
        <v>3</v>
      </c>
      <c r="IX53" s="13">
        <f t="shared" si="8"/>
        <v>5</v>
      </c>
      <c r="IY53" s="13">
        <f t="shared" si="9"/>
        <v>2</v>
      </c>
      <c r="IZ53" s="13">
        <f t="shared" si="10"/>
        <v>0</v>
      </c>
      <c r="JA53" s="13">
        <f t="shared" si="11"/>
        <v>0</v>
      </c>
      <c r="JB53" s="21">
        <f t="shared" si="12"/>
        <v>3305</v>
      </c>
      <c r="JD53" s="139" t="str">
        <f t="shared" si="17"/>
        <v>x</v>
      </c>
      <c r="JE53" s="140" t="str">
        <f t="shared" si="13"/>
        <v>x</v>
      </c>
      <c r="JF53" s="51" t="str">
        <f t="shared" si="14"/>
        <v/>
      </c>
      <c r="JG53" s="51" t="str">
        <f t="shared" si="18"/>
        <v/>
      </c>
      <c r="JH53" s="52" t="str">
        <f t="shared" si="16"/>
        <v/>
      </c>
    </row>
    <row r="54" spans="1:268" ht="15.5">
      <c r="A54" s="5" t="s">
        <v>101</v>
      </c>
      <c r="B54" s="35" t="s">
        <v>104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/>
      <c r="AW54" s="112"/>
      <c r="AX54" s="112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10"/>
      <c r="BL54" s="112"/>
      <c r="BM54" s="112"/>
      <c r="BN54" s="112"/>
      <c r="BO54" s="109"/>
      <c r="BP54" s="109"/>
      <c r="BQ54" s="113"/>
      <c r="BR54" s="113"/>
      <c r="BS54" s="109"/>
      <c r="BT54" s="112"/>
      <c r="BU54" s="112"/>
      <c r="BV54" s="109"/>
      <c r="BW54" s="112"/>
      <c r="BX54" s="112"/>
      <c r="BY54" s="109"/>
      <c r="BZ54" s="112"/>
      <c r="CA54" s="112"/>
      <c r="CB54" s="109"/>
      <c r="CC54" s="109"/>
      <c r="CD54" s="112"/>
      <c r="CE54" s="109"/>
      <c r="CF54" s="109"/>
      <c r="CG54" s="109"/>
      <c r="CH54" s="109"/>
      <c r="CI54" s="109"/>
      <c r="CJ54" s="112"/>
      <c r="CK54" s="112"/>
      <c r="CL54" s="109"/>
      <c r="CM54" s="112"/>
      <c r="CN54" s="109"/>
      <c r="CO54" s="112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12"/>
      <c r="DC54" s="109"/>
      <c r="DD54" s="112"/>
      <c r="DE54" s="109"/>
      <c r="DF54" s="109"/>
      <c r="DG54" s="109"/>
      <c r="DH54" s="109"/>
      <c r="DI54" s="109"/>
      <c r="DJ54" s="109"/>
      <c r="DK54" s="109"/>
      <c r="DL54" s="112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47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12"/>
      <c r="EL54" s="109"/>
      <c r="EM54" s="112"/>
      <c r="EN54" s="109"/>
      <c r="EO54" s="109"/>
      <c r="EP54" s="109"/>
      <c r="EQ54" s="109"/>
      <c r="ER54" s="109"/>
      <c r="ES54" s="109"/>
      <c r="ET54" s="109"/>
      <c r="EU54" s="109"/>
      <c r="EV54" s="109"/>
      <c r="EW54" s="227"/>
      <c r="EX54" s="109"/>
      <c r="EY54" s="109"/>
      <c r="EZ54" s="109"/>
      <c r="FA54" s="109"/>
      <c r="FB54" s="109"/>
      <c r="FC54" s="112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77">
        <f t="shared" si="5"/>
        <v>0</v>
      </c>
      <c r="IV54" s="13">
        <f t="shared" si="6"/>
        <v>0</v>
      </c>
      <c r="IW54" s="13">
        <f t="shared" si="7"/>
        <v>0</v>
      </c>
      <c r="IX54" s="13">
        <f t="shared" si="8"/>
        <v>0</v>
      </c>
      <c r="IY54" s="13">
        <f t="shared" si="9"/>
        <v>0</v>
      </c>
      <c r="IZ54" s="13">
        <f t="shared" si="10"/>
        <v>0</v>
      </c>
      <c r="JA54" s="13">
        <f t="shared" si="11"/>
        <v>0</v>
      </c>
      <c r="JB54" s="21">
        <f t="shared" si="12"/>
        <v>0</v>
      </c>
      <c r="JD54" s="44" t="str">
        <f t="shared" si="17"/>
        <v/>
      </c>
      <c r="JE54" s="51" t="str">
        <f t="shared" si="13"/>
        <v/>
      </c>
      <c r="JF54" s="51" t="str">
        <f t="shared" si="14"/>
        <v/>
      </c>
      <c r="JG54" s="51" t="str">
        <f t="shared" si="18"/>
        <v/>
      </c>
      <c r="JH54" s="52" t="str">
        <f t="shared" si="16"/>
        <v/>
      </c>
    </row>
    <row r="55" spans="1:268" ht="15.5">
      <c r="A55" s="5" t="s">
        <v>101</v>
      </c>
      <c r="B55" s="35" t="s">
        <v>167</v>
      </c>
      <c r="C55" s="85"/>
      <c r="D55" s="85"/>
      <c r="E55" s="85"/>
      <c r="F55" s="85"/>
      <c r="G55" s="86"/>
      <c r="H55" s="108"/>
      <c r="I55" s="227"/>
      <c r="J55" s="108" t="s">
        <v>43</v>
      </c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109"/>
      <c r="AQ55" s="109"/>
      <c r="AR55" s="227"/>
      <c r="AS55" s="109"/>
      <c r="AT55" s="227"/>
      <c r="AU55" s="227"/>
      <c r="AV55" s="109"/>
      <c r="AW55" s="112"/>
      <c r="AX55" s="112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10"/>
      <c r="BL55" s="112"/>
      <c r="BM55" s="112"/>
      <c r="BN55" s="112"/>
      <c r="BO55" s="109"/>
      <c r="BP55" s="109"/>
      <c r="BQ55" s="113"/>
      <c r="BR55" s="113"/>
      <c r="BS55" s="109"/>
      <c r="BT55" s="112"/>
      <c r="BU55" s="112"/>
      <c r="BV55" s="109"/>
      <c r="BW55" s="112"/>
      <c r="BX55" s="112"/>
      <c r="BY55" s="109"/>
      <c r="BZ55" s="112"/>
      <c r="CA55" s="112"/>
      <c r="CB55" s="109"/>
      <c r="CC55" s="109"/>
      <c r="CD55" s="112"/>
      <c r="CE55" s="109"/>
      <c r="CF55" s="109"/>
      <c r="CG55" s="109"/>
      <c r="CH55" s="109"/>
      <c r="CI55" s="109"/>
      <c r="CJ55" s="112"/>
      <c r="CK55" s="112"/>
      <c r="CL55" s="109"/>
      <c r="CM55" s="112"/>
      <c r="CN55" s="109"/>
      <c r="CO55" s="112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12"/>
      <c r="DC55" s="109"/>
      <c r="DD55" s="112"/>
      <c r="DE55" s="109"/>
      <c r="DF55" s="109"/>
      <c r="DG55" s="109"/>
      <c r="DH55" s="109"/>
      <c r="DI55" s="109"/>
      <c r="DJ55" s="109"/>
      <c r="DK55" s="109"/>
      <c r="DL55" s="112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47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12"/>
      <c r="EL55" s="109"/>
      <c r="EM55" s="112"/>
      <c r="EN55" s="109"/>
      <c r="EO55" s="109"/>
      <c r="EP55" s="109"/>
      <c r="EQ55" s="109"/>
      <c r="ER55" s="109"/>
      <c r="ES55" s="109"/>
      <c r="ET55" s="109"/>
      <c r="EU55" s="109"/>
      <c r="EV55" s="109"/>
      <c r="EW55" s="227"/>
      <c r="EX55" s="109"/>
      <c r="EY55" s="109"/>
      <c r="EZ55" s="109"/>
      <c r="FA55" s="109"/>
      <c r="FB55" s="109"/>
      <c r="FC55" s="112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77">
        <f t="shared" si="5"/>
        <v>2</v>
      </c>
      <c r="IV55" s="13">
        <f t="shared" si="6"/>
        <v>1</v>
      </c>
      <c r="IW55" s="13">
        <f t="shared" si="7"/>
        <v>0</v>
      </c>
      <c r="IX55" s="13">
        <f t="shared" si="8"/>
        <v>0</v>
      </c>
      <c r="IY55" s="13">
        <f t="shared" si="9"/>
        <v>0</v>
      </c>
      <c r="IZ55" s="13">
        <f t="shared" si="10"/>
        <v>0</v>
      </c>
      <c r="JA55" s="13">
        <f t="shared" si="11"/>
        <v>0</v>
      </c>
      <c r="JB55" s="21">
        <f t="shared" si="12"/>
        <v>36</v>
      </c>
      <c r="JD55" s="44" t="str">
        <f t="shared" si="17"/>
        <v/>
      </c>
      <c r="JE55" s="51" t="str">
        <f t="shared" si="13"/>
        <v/>
      </c>
      <c r="JF55" s="51" t="str">
        <f t="shared" si="14"/>
        <v/>
      </c>
      <c r="JG55" s="51" t="str">
        <f t="shared" si="18"/>
        <v/>
      </c>
      <c r="JH55" s="52" t="str">
        <f t="shared" si="16"/>
        <v/>
      </c>
    </row>
    <row r="56" spans="1:268" ht="15.5">
      <c r="A56" s="5" t="s">
        <v>554</v>
      </c>
      <c r="B56" s="35" t="s">
        <v>106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 t="s">
        <v>43</v>
      </c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12"/>
      <c r="AX56" s="112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10"/>
      <c r="BL56" s="112"/>
      <c r="BM56" s="112"/>
      <c r="BN56" s="112"/>
      <c r="BO56" s="109"/>
      <c r="BP56" s="109"/>
      <c r="BQ56" s="113"/>
      <c r="BR56" s="113"/>
      <c r="BS56" s="109"/>
      <c r="BT56" s="112"/>
      <c r="BU56" s="112"/>
      <c r="BV56" s="109"/>
      <c r="BW56" s="112"/>
      <c r="BX56" s="112"/>
      <c r="BY56" s="109"/>
      <c r="BZ56" s="112"/>
      <c r="CA56" s="112"/>
      <c r="CB56" s="109"/>
      <c r="CC56" s="109"/>
      <c r="CD56" s="112"/>
      <c r="CE56" s="109"/>
      <c r="CF56" s="109"/>
      <c r="CG56" s="109"/>
      <c r="CH56" s="109"/>
      <c r="CI56" s="109"/>
      <c r="CJ56" s="112"/>
      <c r="CK56" s="112"/>
      <c r="CL56" s="109"/>
      <c r="CM56" s="112"/>
      <c r="CN56" s="109"/>
      <c r="CO56" s="112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12"/>
      <c r="DC56" s="109"/>
      <c r="DD56" s="112"/>
      <c r="DE56" s="109"/>
      <c r="DF56" s="109"/>
      <c r="DG56" s="109"/>
      <c r="DH56" s="109"/>
      <c r="DI56" s="109"/>
      <c r="DJ56" s="109"/>
      <c r="DK56" s="109"/>
      <c r="DL56" s="112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47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12"/>
      <c r="EL56" s="109"/>
      <c r="EM56" s="112"/>
      <c r="EN56" s="109"/>
      <c r="EO56" s="109"/>
      <c r="EP56" s="109"/>
      <c r="EQ56" s="109"/>
      <c r="ER56" s="109"/>
      <c r="ES56" s="109"/>
      <c r="ET56" s="109"/>
      <c r="EU56" s="109"/>
      <c r="EV56" s="109"/>
      <c r="EW56" s="227"/>
      <c r="EX56" s="109"/>
      <c r="EY56" s="109"/>
      <c r="EZ56" s="109"/>
      <c r="FA56" s="109"/>
      <c r="FB56" s="109"/>
      <c r="FC56" s="112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77">
        <f t="shared" si="5"/>
        <v>1</v>
      </c>
      <c r="IV56" s="13">
        <f t="shared" si="6"/>
        <v>0</v>
      </c>
      <c r="IW56" s="13">
        <f t="shared" si="7"/>
        <v>0</v>
      </c>
      <c r="IX56" s="13">
        <f t="shared" si="8"/>
        <v>0</v>
      </c>
      <c r="IY56" s="13">
        <f t="shared" si="9"/>
        <v>0</v>
      </c>
      <c r="IZ56" s="13">
        <f t="shared" si="10"/>
        <v>0</v>
      </c>
      <c r="JA56" s="13">
        <f t="shared" si="11"/>
        <v>0</v>
      </c>
      <c r="JB56" s="21">
        <f t="shared" si="12"/>
        <v>0</v>
      </c>
      <c r="JD56" s="44" t="str">
        <f t="shared" si="17"/>
        <v/>
      </c>
      <c r="JE56" s="51" t="str">
        <f t="shared" si="13"/>
        <v/>
      </c>
      <c r="JF56" s="51" t="str">
        <f t="shared" si="14"/>
        <v/>
      </c>
      <c r="JG56" s="51" t="str">
        <f t="shared" si="18"/>
        <v/>
      </c>
      <c r="JH56" s="52" t="str">
        <f t="shared" si="16"/>
        <v/>
      </c>
    </row>
    <row r="57" spans="1:268" ht="15.5">
      <c r="A57" s="5" t="s">
        <v>107</v>
      </c>
      <c r="B57" s="35" t="s">
        <v>108</v>
      </c>
      <c r="C57" s="85" t="s">
        <v>43</v>
      </c>
      <c r="D57" s="85"/>
      <c r="E57" s="85"/>
      <c r="F57" s="85"/>
      <c r="G57" s="86"/>
      <c r="H57" s="108"/>
      <c r="I57" s="227"/>
      <c r="J57" s="108" t="s">
        <v>43</v>
      </c>
      <c r="K57" s="108"/>
      <c r="L57" s="227" t="s">
        <v>43</v>
      </c>
      <c r="M57" s="227" t="s">
        <v>43</v>
      </c>
      <c r="N57" s="227"/>
      <c r="O57" s="227"/>
      <c r="P57" s="227" t="s">
        <v>43</v>
      </c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109"/>
      <c r="AQ57" s="109"/>
      <c r="AR57" s="227"/>
      <c r="AS57" s="109" t="s">
        <v>43</v>
      </c>
      <c r="AT57" s="227"/>
      <c r="AU57" s="227"/>
      <c r="AV57" s="109"/>
      <c r="AW57" s="112"/>
      <c r="AX57" s="112"/>
      <c r="AY57" s="109"/>
      <c r="AZ57" s="109"/>
      <c r="BA57" s="109"/>
      <c r="BB57" s="109"/>
      <c r="BC57" s="109"/>
      <c r="BD57" s="109"/>
      <c r="BE57" s="109"/>
      <c r="BF57" s="109"/>
      <c r="BG57" s="109" t="s">
        <v>43</v>
      </c>
      <c r="BH57" s="109"/>
      <c r="BI57" s="109"/>
      <c r="BJ57" s="109" t="s">
        <v>43</v>
      </c>
      <c r="BK57" s="110"/>
      <c r="BL57" s="112"/>
      <c r="BM57" s="112"/>
      <c r="BN57" s="112"/>
      <c r="BO57" s="109"/>
      <c r="BP57" s="109"/>
      <c r="BQ57" s="113"/>
      <c r="BR57" s="113"/>
      <c r="BS57" s="109"/>
      <c r="BT57" s="112"/>
      <c r="BU57" s="112"/>
      <c r="BV57" s="109"/>
      <c r="BW57" s="112"/>
      <c r="BX57" s="112"/>
      <c r="BY57" s="109"/>
      <c r="BZ57" s="112"/>
      <c r="CA57" s="112"/>
      <c r="CB57" s="109"/>
      <c r="CC57" s="109"/>
      <c r="CD57" s="112"/>
      <c r="CE57" s="109"/>
      <c r="CF57" s="109"/>
      <c r="CG57" s="109"/>
      <c r="CH57" s="109"/>
      <c r="CI57" s="109"/>
      <c r="CJ57" s="112"/>
      <c r="CK57" s="112"/>
      <c r="CL57" s="109" t="s">
        <v>43</v>
      </c>
      <c r="CM57" s="112"/>
      <c r="CN57" s="109" t="s">
        <v>43</v>
      </c>
      <c r="CO57" s="112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 t="s">
        <v>43</v>
      </c>
      <c r="DB57" s="112"/>
      <c r="DC57" s="109"/>
      <c r="DD57" s="112"/>
      <c r="DE57" s="109"/>
      <c r="DF57" s="109" t="s">
        <v>43</v>
      </c>
      <c r="DG57" s="109"/>
      <c r="DH57" s="109"/>
      <c r="DI57" s="109"/>
      <c r="DJ57" s="109"/>
      <c r="DK57" s="109"/>
      <c r="DL57" s="112"/>
      <c r="DM57" s="109"/>
      <c r="DN57" s="109"/>
      <c r="DO57" s="109"/>
      <c r="DP57" s="109"/>
      <c r="DQ57" s="109"/>
      <c r="DR57" s="109"/>
      <c r="DS57" s="109"/>
      <c r="DT57" s="109"/>
      <c r="DU57" s="109" t="s">
        <v>43</v>
      </c>
      <c r="DV57" s="109"/>
      <c r="DW57" s="109"/>
      <c r="DX57" s="147"/>
      <c r="DY57" s="109"/>
      <c r="DZ57" s="109"/>
      <c r="EA57" s="109"/>
      <c r="EB57" s="109"/>
      <c r="EC57" s="109" t="s">
        <v>43</v>
      </c>
      <c r="ED57" s="109" t="s">
        <v>43</v>
      </c>
      <c r="EE57" s="109"/>
      <c r="EF57" s="109"/>
      <c r="EG57" s="109" t="s">
        <v>43</v>
      </c>
      <c r="EH57" s="109"/>
      <c r="EI57" s="109" t="s">
        <v>43</v>
      </c>
      <c r="EJ57" s="109"/>
      <c r="EK57" s="112"/>
      <c r="EL57" s="109"/>
      <c r="EM57" s="112"/>
      <c r="EN57" s="109"/>
      <c r="EO57" s="109"/>
      <c r="EP57" s="109" t="s">
        <v>43</v>
      </c>
      <c r="EQ57" s="109" t="s">
        <v>43</v>
      </c>
      <c r="ER57" s="109"/>
      <c r="ES57" s="109"/>
      <c r="ET57" s="109"/>
      <c r="EU57" s="109" t="s">
        <v>43</v>
      </c>
      <c r="EV57" s="109"/>
      <c r="EW57" s="227"/>
      <c r="EX57" s="109"/>
      <c r="EY57" s="109"/>
      <c r="EZ57" s="109"/>
      <c r="FA57" s="109"/>
      <c r="FB57" s="109"/>
      <c r="FC57" s="112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77">
        <f t="shared" si="5"/>
        <v>29</v>
      </c>
      <c r="IV57" s="13">
        <f t="shared" si="6"/>
        <v>6</v>
      </c>
      <c r="IW57" s="13">
        <f t="shared" si="7"/>
        <v>2</v>
      </c>
      <c r="IX57" s="13">
        <f t="shared" si="8"/>
        <v>1</v>
      </c>
      <c r="IY57" s="13">
        <f t="shared" si="9"/>
        <v>1</v>
      </c>
      <c r="IZ57" s="13">
        <f t="shared" si="10"/>
        <v>0</v>
      </c>
      <c r="JA57" s="13">
        <f t="shared" si="11"/>
        <v>0</v>
      </c>
      <c r="JB57" s="21">
        <f t="shared" si="12"/>
        <v>1465</v>
      </c>
      <c r="JD57" s="139" t="str">
        <f t="shared" si="17"/>
        <v>x</v>
      </c>
      <c r="JE57" s="51" t="str">
        <f t="shared" si="13"/>
        <v/>
      </c>
      <c r="JF57" s="51" t="str">
        <f t="shared" si="14"/>
        <v/>
      </c>
      <c r="JG57" s="51" t="str">
        <f t="shared" si="18"/>
        <v/>
      </c>
      <c r="JH57" s="52" t="str">
        <f t="shared" si="16"/>
        <v/>
      </c>
    </row>
    <row r="58" spans="1:268" ht="15.5">
      <c r="A58" s="5" t="s">
        <v>107</v>
      </c>
      <c r="B58" s="35" t="s">
        <v>109</v>
      </c>
      <c r="C58" s="85" t="s">
        <v>43</v>
      </c>
      <c r="D58" s="85" t="s">
        <v>43</v>
      </c>
      <c r="E58" s="85"/>
      <c r="F58" s="85"/>
      <c r="G58" s="86"/>
      <c r="H58" s="108"/>
      <c r="I58" s="227"/>
      <c r="J58" s="108" t="s">
        <v>43</v>
      </c>
      <c r="K58" s="108" t="s">
        <v>43</v>
      </c>
      <c r="L58" s="227" t="s">
        <v>43</v>
      </c>
      <c r="M58" s="227" t="s">
        <v>43</v>
      </c>
      <c r="N58" s="227"/>
      <c r="O58" s="227" t="s">
        <v>43</v>
      </c>
      <c r="P58" s="227" t="s">
        <v>43</v>
      </c>
      <c r="Q58" s="227"/>
      <c r="R58" s="227" t="s">
        <v>43</v>
      </c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 t="s">
        <v>43</v>
      </c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 t="s">
        <v>43</v>
      </c>
      <c r="AT58" s="227" t="s">
        <v>43</v>
      </c>
      <c r="AU58" s="227" t="s">
        <v>43</v>
      </c>
      <c r="AV58" s="109"/>
      <c r="AW58" s="112"/>
      <c r="AX58" s="112"/>
      <c r="AY58" s="109"/>
      <c r="AZ58" s="109"/>
      <c r="BA58" s="109"/>
      <c r="BB58" s="109"/>
      <c r="BC58" s="109"/>
      <c r="BD58" s="109"/>
      <c r="BE58" s="109"/>
      <c r="BF58" s="109"/>
      <c r="BG58" s="109" t="s">
        <v>43</v>
      </c>
      <c r="BH58" s="109" t="s">
        <v>43</v>
      </c>
      <c r="BI58" s="109"/>
      <c r="BJ58" s="109" t="s">
        <v>43</v>
      </c>
      <c r="BK58" s="110"/>
      <c r="BL58" s="112"/>
      <c r="BM58" s="112"/>
      <c r="BN58" s="112"/>
      <c r="BO58" s="109"/>
      <c r="BP58" s="109"/>
      <c r="BQ58" s="113"/>
      <c r="BR58" s="113"/>
      <c r="BS58" s="109" t="s">
        <v>43</v>
      </c>
      <c r="BT58" s="112" t="s">
        <v>43</v>
      </c>
      <c r="BU58" s="112"/>
      <c r="BV58" s="109"/>
      <c r="BW58" s="112" t="s">
        <v>43</v>
      </c>
      <c r="BX58" s="112"/>
      <c r="BY58" s="109"/>
      <c r="BZ58" s="112"/>
      <c r="CA58" s="112"/>
      <c r="CB58" s="109"/>
      <c r="CC58" s="109"/>
      <c r="CD58" s="112" t="s">
        <v>43</v>
      </c>
      <c r="CE58" s="109" t="s">
        <v>43</v>
      </c>
      <c r="CF58" s="109"/>
      <c r="CG58" s="109" t="s">
        <v>43</v>
      </c>
      <c r="CH58" s="109"/>
      <c r="CI58" s="109" t="s">
        <v>43</v>
      </c>
      <c r="CJ58" s="112"/>
      <c r="CK58" s="112"/>
      <c r="CL58" s="109" t="s">
        <v>43</v>
      </c>
      <c r="CM58" s="112" t="s">
        <v>43</v>
      </c>
      <c r="CN58" s="109" t="s">
        <v>43</v>
      </c>
      <c r="CO58" s="112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 t="s">
        <v>43</v>
      </c>
      <c r="DB58" s="112" t="s">
        <v>43</v>
      </c>
      <c r="DC58" s="109" t="s">
        <v>43</v>
      </c>
      <c r="DD58" s="112"/>
      <c r="DE58" s="109" t="s">
        <v>43</v>
      </c>
      <c r="DF58" s="109"/>
      <c r="DG58" s="109"/>
      <c r="DH58" s="109"/>
      <c r="DI58" s="109" t="s">
        <v>43</v>
      </c>
      <c r="DJ58" s="109"/>
      <c r="DK58" s="109"/>
      <c r="DL58" s="112"/>
      <c r="DM58" s="109"/>
      <c r="DN58" s="109"/>
      <c r="DO58" s="109"/>
      <c r="DP58" s="109"/>
      <c r="DQ58" s="109"/>
      <c r="DR58" s="109"/>
      <c r="DS58" s="109"/>
      <c r="DT58" s="109"/>
      <c r="DU58" s="109" t="s">
        <v>43</v>
      </c>
      <c r="DV58" s="109" t="s">
        <v>43</v>
      </c>
      <c r="DW58" s="109"/>
      <c r="DX58" s="147"/>
      <c r="DY58" s="109"/>
      <c r="DZ58" s="109"/>
      <c r="EA58" s="109"/>
      <c r="EB58" s="109"/>
      <c r="EC58" s="109" t="s">
        <v>43</v>
      </c>
      <c r="ED58" s="109"/>
      <c r="EE58" s="109"/>
      <c r="EF58" s="109"/>
      <c r="EG58" s="109" t="s">
        <v>43</v>
      </c>
      <c r="EH58" s="109" t="s">
        <v>43</v>
      </c>
      <c r="EI58" s="109" t="s">
        <v>43</v>
      </c>
      <c r="EJ58" s="109"/>
      <c r="EK58" s="112"/>
      <c r="EL58" s="109"/>
      <c r="EM58" s="112"/>
      <c r="EN58" s="109" t="s">
        <v>43</v>
      </c>
      <c r="EO58" s="109"/>
      <c r="EP58" s="109" t="s">
        <v>43</v>
      </c>
      <c r="EQ58" s="109" t="s">
        <v>43</v>
      </c>
      <c r="ER58" s="109"/>
      <c r="ES58" s="109" t="s">
        <v>43</v>
      </c>
      <c r="ET58" s="109" t="s">
        <v>43</v>
      </c>
      <c r="EU58" s="109" t="s">
        <v>43</v>
      </c>
      <c r="EV58" s="109" t="s">
        <v>43</v>
      </c>
      <c r="EW58" s="227" t="s">
        <v>43</v>
      </c>
      <c r="EX58" s="109"/>
      <c r="EY58" s="109"/>
      <c r="EZ58" s="109"/>
      <c r="FA58" s="109"/>
      <c r="FB58" s="109"/>
      <c r="FC58" s="112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77">
        <f t="shared" si="5"/>
        <v>58</v>
      </c>
      <c r="IV58" s="13">
        <f t="shared" si="6"/>
        <v>12</v>
      </c>
      <c r="IW58" s="13">
        <f t="shared" si="7"/>
        <v>2</v>
      </c>
      <c r="IX58" s="13">
        <f t="shared" si="8"/>
        <v>12</v>
      </c>
      <c r="IY58" s="13">
        <f t="shared" si="9"/>
        <v>3</v>
      </c>
      <c r="IZ58" s="13">
        <f t="shared" si="10"/>
        <v>1</v>
      </c>
      <c r="JA58" s="13">
        <f t="shared" si="11"/>
        <v>0</v>
      </c>
      <c r="JB58" s="21">
        <f t="shared" si="12"/>
        <v>2962</v>
      </c>
      <c r="JD58" s="139" t="str">
        <f t="shared" si="17"/>
        <v>x</v>
      </c>
      <c r="JE58" s="140" t="str">
        <f t="shared" si="13"/>
        <v>x</v>
      </c>
      <c r="JF58" s="51" t="str">
        <f t="shared" si="14"/>
        <v>Yes!</v>
      </c>
      <c r="JG58" s="51" t="str">
        <f t="shared" si="18"/>
        <v/>
      </c>
      <c r="JH58" s="52" t="str">
        <f t="shared" si="16"/>
        <v/>
      </c>
    </row>
    <row r="59" spans="1:268" ht="15.5">
      <c r="A59" s="5" t="s">
        <v>555</v>
      </c>
      <c r="B59" s="35" t="s">
        <v>556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 t="s">
        <v>43</v>
      </c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12"/>
      <c r="AX59" s="112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10"/>
      <c r="BL59" s="112"/>
      <c r="BM59" s="112"/>
      <c r="BN59" s="112"/>
      <c r="BO59" s="109"/>
      <c r="BP59" s="109"/>
      <c r="BQ59" s="113"/>
      <c r="BR59" s="113"/>
      <c r="BS59" s="109"/>
      <c r="BT59" s="112"/>
      <c r="BU59" s="112"/>
      <c r="BV59" s="109"/>
      <c r="BW59" s="112"/>
      <c r="BX59" s="112"/>
      <c r="BY59" s="109"/>
      <c r="BZ59" s="112"/>
      <c r="CA59" s="112"/>
      <c r="CB59" s="109"/>
      <c r="CC59" s="109"/>
      <c r="CD59" s="112"/>
      <c r="CE59" s="109"/>
      <c r="CF59" s="109"/>
      <c r="CG59" s="109"/>
      <c r="CH59" s="109"/>
      <c r="CI59" s="109"/>
      <c r="CJ59" s="112"/>
      <c r="CK59" s="112"/>
      <c r="CL59" s="109"/>
      <c r="CM59" s="112"/>
      <c r="CN59" s="109"/>
      <c r="CO59" s="112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12"/>
      <c r="DC59" s="109"/>
      <c r="DD59" s="112"/>
      <c r="DE59" s="109"/>
      <c r="DF59" s="109"/>
      <c r="DG59" s="109"/>
      <c r="DH59" s="109"/>
      <c r="DI59" s="109"/>
      <c r="DJ59" s="109"/>
      <c r="DK59" s="109"/>
      <c r="DL59" s="112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47"/>
      <c r="DY59" s="109"/>
      <c r="DZ59" s="109"/>
      <c r="EA59" s="109"/>
      <c r="EB59" s="109"/>
      <c r="EC59" s="109"/>
      <c r="ED59" s="109"/>
      <c r="EE59" s="109"/>
      <c r="EF59" s="109"/>
      <c r="EG59" s="109" t="s">
        <v>43</v>
      </c>
      <c r="EH59" s="109"/>
      <c r="EI59" s="109" t="s">
        <v>43</v>
      </c>
      <c r="EJ59" s="109"/>
      <c r="EK59" s="112"/>
      <c r="EL59" s="109"/>
      <c r="EM59" s="112"/>
      <c r="EN59" s="109"/>
      <c r="EO59" s="109"/>
      <c r="EP59" s="109"/>
      <c r="EQ59" s="109" t="s">
        <v>43</v>
      </c>
      <c r="ER59" s="109" t="s">
        <v>43</v>
      </c>
      <c r="ES59" s="109"/>
      <c r="ET59" s="109"/>
      <c r="EU59" s="109"/>
      <c r="EV59" s="109"/>
      <c r="EW59" s="227"/>
      <c r="EX59" s="109"/>
      <c r="EY59" s="109"/>
      <c r="EZ59" s="109"/>
      <c r="FA59" s="109"/>
      <c r="FB59" s="109"/>
      <c r="FC59" s="112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77">
        <f t="shared" si="5"/>
        <v>7</v>
      </c>
      <c r="IV59" s="13">
        <f t="shared" si="6"/>
        <v>0</v>
      </c>
      <c r="IW59" s="13">
        <f t="shared" si="7"/>
        <v>1</v>
      </c>
      <c r="IX59" s="13">
        <f t="shared" si="8"/>
        <v>1</v>
      </c>
      <c r="IY59" s="13">
        <f t="shared" si="9"/>
        <v>0</v>
      </c>
      <c r="IZ59" s="13">
        <f t="shared" si="10"/>
        <v>0</v>
      </c>
      <c r="JA59" s="13">
        <f t="shared" si="11"/>
        <v>0</v>
      </c>
      <c r="JB59" s="21">
        <f t="shared" si="12"/>
        <v>396</v>
      </c>
      <c r="JD59" s="44" t="str">
        <f t="shared" si="17"/>
        <v/>
      </c>
      <c r="JE59" s="51" t="str">
        <f t="shared" si="13"/>
        <v/>
      </c>
      <c r="JF59" s="51" t="str">
        <f t="shared" si="14"/>
        <v/>
      </c>
      <c r="JG59" s="51" t="str">
        <f>IF(ISBLANK(F59),IF(JF59="x",IF(AND(((IV59+(IW59-$JL$5))&gt;=$JK$5),(IW59&gt;=$JL$5),OR(IX59&gt;=$JM$5,H59="x"),IZ59),"Yes!",""),IF(AND(JF59="Yes!",JE59="x"),IF(AND(((IV59+(IW59-($JL55+$JL56)))&gt;=$JK$5+$JK$4),(IW59&gt;=$JL$5+$JL$4),OR(IX59&gt;=($JM$5+$JM$4),H59="x"),IY59,IZ59),"Yes!",""),IF(AND(JF59="Yes!",JE59="Yes!"),IF(AND((IV59+(IW59-($JL$5+$JL$4+$JL$3))&gt;=$JK$5+$JK$4+$JK$3),(IW59&gt;=$JL$5+$JL$4+$JL$3),OR(IX59&gt;=($JM$5+$JM$4+$JM$3),H59="x"),IY59,IZ59),"Yes!",""),""))),"x")</f>
        <v/>
      </c>
      <c r="JH59" s="52" t="str">
        <f t="shared" si="16"/>
        <v/>
      </c>
    </row>
    <row r="60" spans="1:268" ht="15.5">
      <c r="A60" s="5" t="s">
        <v>557</v>
      </c>
      <c r="B60" s="35" t="s">
        <v>56</v>
      </c>
      <c r="C60" s="85"/>
      <c r="D60" s="85"/>
      <c r="E60" s="85"/>
      <c r="F60" s="85"/>
      <c r="G60" s="86"/>
      <c r="H60" s="108"/>
      <c r="I60" s="227"/>
      <c r="J60" s="108"/>
      <c r="K60" s="108"/>
      <c r="L60" s="227"/>
      <c r="M60" s="227"/>
      <c r="N60" s="227"/>
      <c r="O60" s="227"/>
      <c r="P60" s="227" t="s">
        <v>43</v>
      </c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12"/>
      <c r="AX60" s="112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10"/>
      <c r="BL60" s="112"/>
      <c r="BM60" s="112"/>
      <c r="BN60" s="112"/>
      <c r="BO60" s="109"/>
      <c r="BP60" s="109"/>
      <c r="BQ60" s="113"/>
      <c r="BR60" s="113"/>
      <c r="BS60" s="109"/>
      <c r="BT60" s="112"/>
      <c r="BU60" s="112"/>
      <c r="BV60" s="109"/>
      <c r="BW60" s="112"/>
      <c r="BX60" s="112"/>
      <c r="BY60" s="109"/>
      <c r="BZ60" s="112"/>
      <c r="CA60" s="112"/>
      <c r="CB60" s="109"/>
      <c r="CC60" s="109"/>
      <c r="CD60" s="112"/>
      <c r="CE60" s="109"/>
      <c r="CF60" s="109"/>
      <c r="CG60" s="109"/>
      <c r="CH60" s="109"/>
      <c r="CI60" s="109"/>
      <c r="CJ60" s="112"/>
      <c r="CK60" s="112"/>
      <c r="CL60" s="109"/>
      <c r="CM60" s="112"/>
      <c r="CN60" s="109"/>
      <c r="CO60" s="112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12"/>
      <c r="DC60" s="109"/>
      <c r="DD60" s="112"/>
      <c r="DE60" s="109"/>
      <c r="DF60" s="109"/>
      <c r="DG60" s="109"/>
      <c r="DH60" s="109"/>
      <c r="DI60" s="109"/>
      <c r="DJ60" s="109"/>
      <c r="DK60" s="109"/>
      <c r="DL60" s="112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47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12"/>
      <c r="EL60" s="109"/>
      <c r="EM60" s="112"/>
      <c r="EN60" s="109"/>
      <c r="EO60" s="109"/>
      <c r="EP60" s="109"/>
      <c r="EQ60" s="109"/>
      <c r="ER60" s="109"/>
      <c r="ES60" s="109"/>
      <c r="ET60" s="109"/>
      <c r="EU60" s="109"/>
      <c r="EV60" s="109"/>
      <c r="EW60" s="227"/>
      <c r="EX60" s="109"/>
      <c r="EY60" s="109"/>
      <c r="EZ60" s="109"/>
      <c r="FA60" s="109"/>
      <c r="FB60" s="109"/>
      <c r="FC60" s="112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77">
        <f t="shared" si="5"/>
        <v>1</v>
      </c>
      <c r="IV60" s="13">
        <f t="shared" si="6"/>
        <v>0</v>
      </c>
      <c r="IW60" s="13">
        <f t="shared" si="7"/>
        <v>0</v>
      </c>
      <c r="IX60" s="13">
        <f t="shared" si="8"/>
        <v>0</v>
      </c>
      <c r="IY60" s="13">
        <f t="shared" si="9"/>
        <v>0</v>
      </c>
      <c r="IZ60" s="13">
        <f t="shared" si="10"/>
        <v>0</v>
      </c>
      <c r="JA60" s="13">
        <f t="shared" si="11"/>
        <v>0</v>
      </c>
      <c r="JB60" s="21">
        <f t="shared" si="12"/>
        <v>0</v>
      </c>
      <c r="JD60" s="44" t="str">
        <f t="shared" si="17"/>
        <v/>
      </c>
      <c r="JE60" s="51" t="str">
        <f t="shared" si="13"/>
        <v/>
      </c>
      <c r="JF60" s="51" t="str">
        <f t="shared" si="14"/>
        <v/>
      </c>
      <c r="JG60" s="51" t="str">
        <f>IF(ISBLANK(F60),IF(JF60="x",IF(AND(((IV60+(IW60-$JL$5))&gt;=$JK$5),(IW60&gt;=$JL$5),OR(IX60&gt;=$JM$5,H60="x"),IZ60),"Yes!",""),IF(AND(JF60="Yes!",JE60="x"),IF(AND(((IV60+(IW60-($JL56+$JL57)))&gt;=$JK$5+$JK$4),(IW60&gt;=$JL$5+$JL$4),OR(IX60&gt;=($JM$5+$JM$4),H60="x"),IY60,IZ60),"Yes!",""),IF(AND(JF60="Yes!",JE60="Yes!"),IF(AND((IV60+(IW60-($JL$5+$JL$4+$JL$3))&gt;=$JK$5+$JK$4+$JK$3),(IW60&gt;=$JL$5+$JL$4+$JL$3),OR(IX60&gt;=($JM$5+$JM$4+$JM$3),H60="x"),IY60,IZ60),"Yes!",""),""))),"x")</f>
        <v/>
      </c>
      <c r="JH60" s="52" t="str">
        <f t="shared" si="16"/>
        <v/>
      </c>
    </row>
    <row r="61" spans="1:268" ht="15.5">
      <c r="A61" s="5" t="s">
        <v>558</v>
      </c>
      <c r="B61" s="35" t="s">
        <v>559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12"/>
      <c r="AX61" s="112"/>
      <c r="AY61" s="109" t="s">
        <v>43</v>
      </c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10"/>
      <c r="BL61" s="112"/>
      <c r="BM61" s="112"/>
      <c r="BN61" s="112"/>
      <c r="BO61" s="109"/>
      <c r="BP61" s="109"/>
      <c r="BQ61" s="113"/>
      <c r="BR61" s="113"/>
      <c r="BS61" s="109"/>
      <c r="BT61" s="112"/>
      <c r="BU61" s="112"/>
      <c r="BV61" s="109"/>
      <c r="BW61" s="112" t="s">
        <v>43</v>
      </c>
      <c r="BX61" s="112" t="s">
        <v>43</v>
      </c>
      <c r="BY61" s="109"/>
      <c r="BZ61" s="112"/>
      <c r="CA61" s="112"/>
      <c r="CB61" s="109"/>
      <c r="CC61" s="109"/>
      <c r="CD61" s="112"/>
      <c r="CE61" s="109"/>
      <c r="CF61" s="109"/>
      <c r="CG61" s="109"/>
      <c r="CH61" s="109"/>
      <c r="CI61" s="109" t="s">
        <v>43</v>
      </c>
      <c r="CJ61" s="112"/>
      <c r="CK61" s="112"/>
      <c r="CL61" s="109"/>
      <c r="CM61" s="112"/>
      <c r="CN61" s="109" t="s">
        <v>43</v>
      </c>
      <c r="CO61" s="112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12"/>
      <c r="DC61" s="109"/>
      <c r="DD61" s="112"/>
      <c r="DE61" s="109"/>
      <c r="DF61" s="109"/>
      <c r="DG61" s="109"/>
      <c r="DH61" s="109"/>
      <c r="DI61" s="109"/>
      <c r="DJ61" s="109"/>
      <c r="DK61" s="109"/>
      <c r="DL61" s="112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47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12"/>
      <c r="EL61" s="109"/>
      <c r="EM61" s="112"/>
      <c r="EN61" s="109"/>
      <c r="EO61" s="109"/>
      <c r="EP61" s="109"/>
      <c r="EQ61" s="109"/>
      <c r="ER61" s="109"/>
      <c r="ES61" s="109"/>
      <c r="ET61" s="109"/>
      <c r="EU61" s="109"/>
      <c r="EV61" s="109"/>
      <c r="EW61" s="227"/>
      <c r="EX61" s="109"/>
      <c r="EY61" s="109"/>
      <c r="EZ61" s="109"/>
      <c r="FA61" s="109"/>
      <c r="FB61" s="109"/>
      <c r="FC61" s="112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77">
        <f t="shared" si="5"/>
        <v>6</v>
      </c>
      <c r="IV61" s="13">
        <f t="shared" si="6"/>
        <v>1</v>
      </c>
      <c r="IW61" s="13">
        <f t="shared" si="7"/>
        <v>0</v>
      </c>
      <c r="IX61" s="13">
        <f t="shared" si="8"/>
        <v>0</v>
      </c>
      <c r="IY61" s="13">
        <f t="shared" si="9"/>
        <v>0</v>
      </c>
      <c r="IZ61" s="13">
        <f t="shared" si="10"/>
        <v>0</v>
      </c>
      <c r="JA61" s="13">
        <f t="shared" si="11"/>
        <v>0</v>
      </c>
      <c r="JB61" s="21">
        <f t="shared" si="12"/>
        <v>227</v>
      </c>
      <c r="JD61" s="44" t="str">
        <f t="shared" si="17"/>
        <v/>
      </c>
      <c r="JE61" s="51" t="str">
        <f t="shared" si="13"/>
        <v/>
      </c>
      <c r="JF61" s="51" t="str">
        <f t="shared" si="14"/>
        <v/>
      </c>
      <c r="JG61" s="51" t="str">
        <f>IF(ISBLANK(F61),IF(JF61="x",IF(AND(((IV61+(IW61-$JL$5))&gt;=$JK$5),(IW61&gt;=$JL$5),OR(IX61&gt;=$JM$5,H61="x"),IZ61),"Yes!",""),IF(AND(JF61="Yes!",JE61="x"),IF(AND(((IV61+(IW61-($JL57+$JL58)))&gt;=$JK$5+$JK$4),(IW61&gt;=$JL$5+$JL$4),OR(IX61&gt;=($JM$5+$JM$4),H61="x"),IY61,IZ61),"Yes!",""),IF(AND(JF61="Yes!",JE61="Yes!"),IF(AND((IV61+(IW61-($JL$5+$JL$4+$JL$3))&gt;=$JK$5+$JK$4+$JK$3),(IW61&gt;=$JL$5+$JL$4+$JL$3),OR(IX61&gt;=($JM$5+$JM$4+$JM$3),H61="x"),IY61,IZ61),"Yes!",""),""))),"x")</f>
        <v/>
      </c>
      <c r="JH61" s="52" t="str">
        <f t="shared" si="16"/>
        <v/>
      </c>
    </row>
    <row r="62" spans="1:268" ht="15.5">
      <c r="A62" s="5" t="s">
        <v>111</v>
      </c>
      <c r="B62" s="35" t="s">
        <v>49</v>
      </c>
      <c r="C62" s="85" t="s">
        <v>43</v>
      </c>
      <c r="D62" s="85"/>
      <c r="E62" s="85"/>
      <c r="F62" s="85"/>
      <c r="G62" s="86"/>
      <c r="H62" s="108"/>
      <c r="I62" s="227"/>
      <c r="J62" s="108"/>
      <c r="K62" s="108"/>
      <c r="L62" s="227" t="s">
        <v>43</v>
      </c>
      <c r="M62" s="227" t="s">
        <v>43</v>
      </c>
      <c r="N62" s="227" t="s">
        <v>43</v>
      </c>
      <c r="O62" s="227" t="s">
        <v>43</v>
      </c>
      <c r="P62" s="227" t="s">
        <v>43</v>
      </c>
      <c r="Q62" s="227"/>
      <c r="R62" s="227" t="s">
        <v>43</v>
      </c>
      <c r="S62" s="227" t="s">
        <v>43</v>
      </c>
      <c r="T62" s="227"/>
      <c r="U62" s="227"/>
      <c r="V62" s="227"/>
      <c r="W62" s="227"/>
      <c r="X62" s="227"/>
      <c r="Y62" s="227"/>
      <c r="Z62" s="227"/>
      <c r="AA62" s="227" t="s">
        <v>43</v>
      </c>
      <c r="AB62" s="227"/>
      <c r="AC62" s="227"/>
      <c r="AD62" s="227"/>
      <c r="AE62" s="227"/>
      <c r="AF62" s="227"/>
      <c r="AG62" s="227" t="s">
        <v>43</v>
      </c>
      <c r="AH62" s="227"/>
      <c r="AI62" s="227"/>
      <c r="AJ62" s="227"/>
      <c r="AK62" s="227"/>
      <c r="AL62" s="227"/>
      <c r="AM62" s="227"/>
      <c r="AN62" s="227"/>
      <c r="AO62" s="227" t="s">
        <v>43</v>
      </c>
      <c r="AP62" s="109"/>
      <c r="AQ62" s="109"/>
      <c r="AR62" s="227"/>
      <c r="AS62" s="109"/>
      <c r="AT62" s="227"/>
      <c r="AU62" s="227"/>
      <c r="AV62" s="109"/>
      <c r="AW62" s="112"/>
      <c r="AX62" s="112"/>
      <c r="AY62" s="109" t="s">
        <v>43</v>
      </c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 t="s">
        <v>43</v>
      </c>
      <c r="BK62" s="110"/>
      <c r="BL62" s="112"/>
      <c r="BM62" s="112"/>
      <c r="BN62" s="112"/>
      <c r="BO62" s="109"/>
      <c r="BP62" s="109"/>
      <c r="BQ62" s="113"/>
      <c r="BR62" s="113"/>
      <c r="BS62" s="109"/>
      <c r="BT62" s="112"/>
      <c r="BU62" s="112"/>
      <c r="BV62" s="109"/>
      <c r="BW62" s="112"/>
      <c r="BX62" s="112"/>
      <c r="BY62" s="109"/>
      <c r="BZ62" s="112"/>
      <c r="CA62" s="112"/>
      <c r="CB62" s="109"/>
      <c r="CC62" s="109"/>
      <c r="CD62" s="112"/>
      <c r="CE62" s="109"/>
      <c r="CF62" s="109"/>
      <c r="CG62" s="109"/>
      <c r="CH62" s="109"/>
      <c r="CI62" s="109" t="s">
        <v>43</v>
      </c>
      <c r="CJ62" s="112"/>
      <c r="CK62" s="112"/>
      <c r="CL62" s="109"/>
      <c r="CM62" s="112"/>
      <c r="CN62" s="109" t="s">
        <v>43</v>
      </c>
      <c r="CO62" s="112"/>
      <c r="CP62" s="109"/>
      <c r="CQ62" s="109" t="s">
        <v>43</v>
      </c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12"/>
      <c r="DC62" s="109"/>
      <c r="DD62" s="112"/>
      <c r="DE62" s="109"/>
      <c r="DF62" s="109"/>
      <c r="DG62" s="109"/>
      <c r="DH62" s="109"/>
      <c r="DI62" s="109"/>
      <c r="DJ62" s="109"/>
      <c r="DK62" s="109"/>
      <c r="DL62" s="112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47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 t="s">
        <v>43</v>
      </c>
      <c r="EJ62" s="109"/>
      <c r="EK62" s="112"/>
      <c r="EL62" s="109"/>
      <c r="EM62" s="112"/>
      <c r="EN62" s="109"/>
      <c r="EO62" s="109"/>
      <c r="EP62" s="109"/>
      <c r="EQ62" s="109" t="s">
        <v>43</v>
      </c>
      <c r="ER62" s="109"/>
      <c r="ES62" s="109"/>
      <c r="ET62" s="109"/>
      <c r="EU62" s="109" t="s">
        <v>43</v>
      </c>
      <c r="EV62" s="109"/>
      <c r="EW62" s="227"/>
      <c r="EX62" s="109"/>
      <c r="EY62" s="109"/>
      <c r="EZ62" s="109"/>
      <c r="FA62" s="109"/>
      <c r="FB62" s="109"/>
      <c r="FC62" s="112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77">
        <f t="shared" si="5"/>
        <v>21</v>
      </c>
      <c r="IV62" s="13">
        <f t="shared" si="6"/>
        <v>2</v>
      </c>
      <c r="IW62" s="13">
        <f t="shared" si="7"/>
        <v>0</v>
      </c>
      <c r="IX62" s="13">
        <f t="shared" si="8"/>
        <v>0</v>
      </c>
      <c r="IY62" s="13">
        <f t="shared" si="9"/>
        <v>2</v>
      </c>
      <c r="IZ62" s="13">
        <f t="shared" si="10"/>
        <v>0</v>
      </c>
      <c r="JA62" s="13">
        <f t="shared" si="11"/>
        <v>0</v>
      </c>
      <c r="JB62" s="21">
        <f t="shared" si="12"/>
        <v>206</v>
      </c>
      <c r="JD62" s="139" t="str">
        <f t="shared" si="17"/>
        <v>x</v>
      </c>
      <c r="JE62" s="51" t="str">
        <f t="shared" si="13"/>
        <v/>
      </c>
      <c r="JF62" s="51" t="str">
        <f t="shared" si="14"/>
        <v/>
      </c>
      <c r="JG62" s="51" t="str">
        <f>IF(ISBLANK(F62),IF(JF62="x",IF(AND(((IV62+(IW62-$JL$5))&gt;=$JK$5),(IW62&gt;=$JL$5),OR(IX62&gt;=$JM$5,H62="x"),IZ62),"Yes!",""),IF(AND(JF62="Yes!",JE62="x"),IF(AND(((IV62+(IW62-($JL58+$JL60)))&gt;=$JK$5+$JK$4),(IW62&gt;=$JL$5+$JL$4),OR(IX62&gt;=($JM$5+$JM$4),H62="x"),IY62,IZ62),"Yes!",""),IF(AND(JF62="Yes!",JE62="Yes!"),IF(AND((IV62+(IW62-($JL$5+$JL$4+$JL$3))&gt;=$JK$5+$JK$4+$JK$3),(IW62&gt;=$JL$5+$JL$4+$JL$3),OR(IX62&gt;=($JM$5+$JM$4+$JM$3),H62="x"),IY62,IZ62),"Yes!",""),""))),"x")</f>
        <v/>
      </c>
      <c r="JH62" s="52" t="str">
        <f t="shared" si="16"/>
        <v/>
      </c>
    </row>
    <row r="63" spans="1:268" ht="15.5">
      <c r="A63" s="5" t="s">
        <v>112</v>
      </c>
      <c r="B63" s="35" t="s">
        <v>113</v>
      </c>
      <c r="C63" s="85"/>
      <c r="D63" s="85"/>
      <c r="E63" s="85"/>
      <c r="F63" s="85"/>
      <c r="G63" s="86"/>
      <c r="H63" s="108"/>
      <c r="I63" s="227"/>
      <c r="J63" s="108"/>
      <c r="K63" s="108"/>
      <c r="L63" s="227" t="s">
        <v>43</v>
      </c>
      <c r="M63" s="227" t="s">
        <v>43</v>
      </c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 t="s">
        <v>43</v>
      </c>
      <c r="AA63" s="227"/>
      <c r="AB63" s="227"/>
      <c r="AC63" s="227"/>
      <c r="AD63" s="227"/>
      <c r="AE63" s="227"/>
      <c r="AF63" s="227"/>
      <c r="AG63" s="227" t="s">
        <v>43</v>
      </c>
      <c r="AH63" s="227"/>
      <c r="AI63" s="227"/>
      <c r="AJ63" s="227"/>
      <c r="AK63" s="227"/>
      <c r="AL63" s="227"/>
      <c r="AM63" s="227"/>
      <c r="AN63" s="227"/>
      <c r="AO63" s="227"/>
      <c r="AP63" s="109"/>
      <c r="AQ63" s="109"/>
      <c r="AR63" s="227"/>
      <c r="AS63" s="109"/>
      <c r="AT63" s="227"/>
      <c r="AU63" s="227"/>
      <c r="AV63" s="109"/>
      <c r="AW63" s="112"/>
      <c r="AX63" s="112"/>
      <c r="AY63" s="109" t="s">
        <v>43</v>
      </c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 t="s">
        <v>43</v>
      </c>
      <c r="BK63" s="110"/>
      <c r="BL63" s="112"/>
      <c r="BM63" s="112"/>
      <c r="BN63" s="112"/>
      <c r="BO63" s="109"/>
      <c r="BP63" s="109"/>
      <c r="BQ63" s="113"/>
      <c r="BR63" s="113"/>
      <c r="BS63" s="109"/>
      <c r="BT63" s="112"/>
      <c r="BU63" s="112"/>
      <c r="BV63" s="109"/>
      <c r="BW63" s="112"/>
      <c r="BX63" s="112"/>
      <c r="BY63" s="109"/>
      <c r="BZ63" s="112"/>
      <c r="CA63" s="112"/>
      <c r="CB63" s="109"/>
      <c r="CC63" s="109"/>
      <c r="CD63" s="112"/>
      <c r="CE63" s="109"/>
      <c r="CF63" s="109"/>
      <c r="CG63" s="109"/>
      <c r="CH63" s="109"/>
      <c r="CI63" s="109"/>
      <c r="CJ63" s="112"/>
      <c r="CK63" s="112"/>
      <c r="CL63" s="109"/>
      <c r="CM63" s="112"/>
      <c r="CN63" s="109"/>
      <c r="CO63" s="112"/>
      <c r="CP63" s="109"/>
      <c r="CQ63" s="109"/>
      <c r="CR63" s="109"/>
      <c r="CS63" s="109"/>
      <c r="CT63" s="109"/>
      <c r="CU63" s="109"/>
      <c r="CV63" s="109"/>
      <c r="CW63" s="109" t="s">
        <v>43</v>
      </c>
      <c r="CX63" s="109"/>
      <c r="CY63" s="109"/>
      <c r="CZ63" s="109"/>
      <c r="DA63" s="109" t="s">
        <v>43</v>
      </c>
      <c r="DB63" s="112"/>
      <c r="DC63" s="109"/>
      <c r="DD63" s="112"/>
      <c r="DE63" s="109"/>
      <c r="DF63" s="109"/>
      <c r="DG63" s="109"/>
      <c r="DH63" s="109"/>
      <c r="DI63" s="109"/>
      <c r="DJ63" s="109"/>
      <c r="DK63" s="109"/>
      <c r="DL63" s="112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47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 t="s">
        <v>43</v>
      </c>
      <c r="EJ63" s="109"/>
      <c r="EK63" s="112"/>
      <c r="EL63" s="109"/>
      <c r="EM63" s="112"/>
      <c r="EN63" s="109"/>
      <c r="EO63" s="109"/>
      <c r="EP63" s="109"/>
      <c r="EQ63" s="109" t="s">
        <v>43</v>
      </c>
      <c r="ER63" s="109"/>
      <c r="ES63" s="109"/>
      <c r="ET63" s="109"/>
      <c r="EU63" s="109"/>
      <c r="EV63" s="109"/>
      <c r="EW63" s="227"/>
      <c r="EX63" s="109"/>
      <c r="EY63" s="109"/>
      <c r="EZ63" s="109"/>
      <c r="FA63" s="109"/>
      <c r="FB63" s="109"/>
      <c r="FC63" s="112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77">
        <f t="shared" si="5"/>
        <v>10</v>
      </c>
      <c r="IV63" s="13">
        <f t="shared" si="6"/>
        <v>0</v>
      </c>
      <c r="IW63" s="13">
        <f t="shared" si="7"/>
        <v>0</v>
      </c>
      <c r="IX63" s="13">
        <f t="shared" si="8"/>
        <v>0</v>
      </c>
      <c r="IY63" s="13">
        <f t="shared" si="9"/>
        <v>0</v>
      </c>
      <c r="IZ63" s="13">
        <f t="shared" si="10"/>
        <v>0</v>
      </c>
      <c r="JA63" s="13">
        <f t="shared" si="11"/>
        <v>0</v>
      </c>
      <c r="JB63" s="21">
        <f t="shared" si="12"/>
        <v>0</v>
      </c>
      <c r="JD63" s="44" t="str">
        <f t="shared" si="17"/>
        <v/>
      </c>
      <c r="JE63" s="51" t="str">
        <f t="shared" si="13"/>
        <v/>
      </c>
      <c r="JF63" s="51" t="str">
        <f t="shared" si="14"/>
        <v/>
      </c>
      <c r="JG63" s="51" t="str">
        <f t="shared" si="18"/>
        <v/>
      </c>
      <c r="JH63" s="52" t="str">
        <f t="shared" si="16"/>
        <v/>
      </c>
    </row>
    <row r="64" spans="1:268" ht="15.5">
      <c r="A64" s="5" t="s">
        <v>112</v>
      </c>
      <c r="B64" s="35" t="s">
        <v>114</v>
      </c>
      <c r="C64" s="85"/>
      <c r="D64" s="85"/>
      <c r="E64" s="85"/>
      <c r="F64" s="85"/>
      <c r="G64" s="86"/>
      <c r="H64" s="108"/>
      <c r="I64" s="227"/>
      <c r="J64" s="108" t="s">
        <v>43</v>
      </c>
      <c r="K64" s="108" t="s">
        <v>43</v>
      </c>
      <c r="L64" s="227" t="s">
        <v>43</v>
      </c>
      <c r="M64" s="227" t="s">
        <v>43</v>
      </c>
      <c r="N64" s="227"/>
      <c r="O64" s="227" t="s">
        <v>43</v>
      </c>
      <c r="P64" s="227"/>
      <c r="Q64" s="227"/>
      <c r="R64" s="227"/>
      <c r="S64" s="227"/>
      <c r="T64" s="227"/>
      <c r="U64" s="227"/>
      <c r="V64" s="227"/>
      <c r="W64" s="227"/>
      <c r="X64" s="227" t="s">
        <v>43</v>
      </c>
      <c r="Y64" s="227" t="s">
        <v>43</v>
      </c>
      <c r="Z64" s="227" t="s">
        <v>43</v>
      </c>
      <c r="AA64" s="227"/>
      <c r="AB64" s="227"/>
      <c r="AC64" s="227"/>
      <c r="AD64" s="227"/>
      <c r="AE64" s="227"/>
      <c r="AF64" s="227"/>
      <c r="AG64" s="227" t="s">
        <v>43</v>
      </c>
      <c r="AH64" s="227" t="s">
        <v>43</v>
      </c>
      <c r="AI64" s="227" t="s">
        <v>43</v>
      </c>
      <c r="AJ64" s="227" t="s">
        <v>43</v>
      </c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12" t="s">
        <v>43</v>
      </c>
      <c r="AX64" s="112"/>
      <c r="AY64" s="109" t="s">
        <v>43</v>
      </c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 t="s">
        <v>43</v>
      </c>
      <c r="BK64" s="110"/>
      <c r="BL64" s="112"/>
      <c r="BM64" s="112"/>
      <c r="BN64" s="112"/>
      <c r="BO64" s="109"/>
      <c r="BP64" s="109"/>
      <c r="BQ64" s="113"/>
      <c r="BR64" s="113"/>
      <c r="BS64" s="109"/>
      <c r="BT64" s="112"/>
      <c r="BU64" s="112" t="s">
        <v>43</v>
      </c>
      <c r="BV64" s="109"/>
      <c r="BW64" s="112"/>
      <c r="BX64" s="112"/>
      <c r="BY64" s="109"/>
      <c r="BZ64" s="112"/>
      <c r="CA64" s="112"/>
      <c r="CB64" s="109"/>
      <c r="CC64" s="109"/>
      <c r="CD64" s="112"/>
      <c r="CE64" s="109"/>
      <c r="CF64" s="109"/>
      <c r="CG64" s="109"/>
      <c r="CH64" s="109"/>
      <c r="CI64" s="109" t="s">
        <v>43</v>
      </c>
      <c r="CJ64" s="112"/>
      <c r="CK64" s="112"/>
      <c r="CL64" s="109"/>
      <c r="CM64" s="112"/>
      <c r="CN64" s="109"/>
      <c r="CO64" s="112"/>
      <c r="CP64" s="109"/>
      <c r="CQ64" s="109"/>
      <c r="CR64" s="109"/>
      <c r="CS64" s="109"/>
      <c r="CT64" s="109"/>
      <c r="CU64" s="109"/>
      <c r="CV64" s="109"/>
      <c r="CW64" s="109" t="s">
        <v>43</v>
      </c>
      <c r="CX64" s="109"/>
      <c r="CY64" s="109"/>
      <c r="CZ64" s="109"/>
      <c r="DA64" s="109" t="s">
        <v>43</v>
      </c>
      <c r="DB64" s="112"/>
      <c r="DC64" s="109"/>
      <c r="DD64" s="112"/>
      <c r="DE64" s="109"/>
      <c r="DF64" s="109"/>
      <c r="DG64" s="109"/>
      <c r="DH64" s="109"/>
      <c r="DI64" s="109"/>
      <c r="DJ64" s="109"/>
      <c r="DK64" s="109"/>
      <c r="DL64" s="112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47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 t="s">
        <v>43</v>
      </c>
      <c r="EJ64" s="109"/>
      <c r="EK64" s="112"/>
      <c r="EL64" s="109"/>
      <c r="EM64" s="112"/>
      <c r="EN64" s="109"/>
      <c r="EO64" s="109"/>
      <c r="EP64" s="109" t="s">
        <v>43</v>
      </c>
      <c r="EQ64" s="109" t="s">
        <v>43</v>
      </c>
      <c r="ER64" s="109"/>
      <c r="ES64" s="109"/>
      <c r="ET64" s="109"/>
      <c r="EU64" s="109"/>
      <c r="EV64" s="109"/>
      <c r="EW64" s="227"/>
      <c r="EX64" s="109"/>
      <c r="EY64" s="109"/>
      <c r="EZ64" s="109"/>
      <c r="FA64" s="109"/>
      <c r="FB64" s="109"/>
      <c r="FC64" s="112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77">
        <f t="shared" si="5"/>
        <v>29</v>
      </c>
      <c r="IV64" s="13">
        <f t="shared" si="6"/>
        <v>3</v>
      </c>
      <c r="IW64" s="13">
        <f t="shared" si="7"/>
        <v>2</v>
      </c>
      <c r="IX64" s="13">
        <f t="shared" si="8"/>
        <v>3</v>
      </c>
      <c r="IY64" s="13">
        <f t="shared" si="9"/>
        <v>2</v>
      </c>
      <c r="IZ64" s="13">
        <f t="shared" si="10"/>
        <v>0</v>
      </c>
      <c r="JA64" s="13">
        <f t="shared" si="11"/>
        <v>0</v>
      </c>
      <c r="JB64" s="21">
        <f t="shared" si="12"/>
        <v>2995</v>
      </c>
      <c r="JD64" s="44" t="str">
        <f t="shared" si="17"/>
        <v/>
      </c>
      <c r="JE64" s="51" t="str">
        <f t="shared" si="13"/>
        <v/>
      </c>
      <c r="JF64" s="51" t="str">
        <f t="shared" si="14"/>
        <v/>
      </c>
      <c r="JG64" s="51" t="str">
        <f t="shared" si="18"/>
        <v/>
      </c>
      <c r="JH64" s="52" t="str">
        <f t="shared" si="16"/>
        <v/>
      </c>
    </row>
    <row r="65" spans="1:268" ht="15.5">
      <c r="A65" s="5" t="s">
        <v>115</v>
      </c>
      <c r="B65" s="35" t="s">
        <v>116</v>
      </c>
      <c r="C65" s="85" t="s">
        <v>43</v>
      </c>
      <c r="D65" s="85" t="s">
        <v>43</v>
      </c>
      <c r="E65" s="85"/>
      <c r="F65" s="85"/>
      <c r="G65" s="86"/>
      <c r="H65" s="108"/>
      <c r="I65" s="227"/>
      <c r="J65" s="108"/>
      <c r="K65" s="108"/>
      <c r="L65" s="227"/>
      <c r="M65" s="227"/>
      <c r="N65" s="227" t="s">
        <v>43</v>
      </c>
      <c r="O65" s="227" t="s">
        <v>43</v>
      </c>
      <c r="P65" s="227"/>
      <c r="Q65" s="227" t="s">
        <v>43</v>
      </c>
      <c r="R65" s="227"/>
      <c r="S65" s="227" t="s">
        <v>43</v>
      </c>
      <c r="T65" s="227" t="s">
        <v>43</v>
      </c>
      <c r="U65" s="227" t="s">
        <v>43</v>
      </c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 t="s">
        <v>43</v>
      </c>
      <c r="AG65" s="227" t="s">
        <v>43</v>
      </c>
      <c r="AH65" s="227" t="s">
        <v>43</v>
      </c>
      <c r="AI65" s="227"/>
      <c r="AJ65" s="227"/>
      <c r="AK65" s="227"/>
      <c r="AL65" s="227"/>
      <c r="AM65" s="227"/>
      <c r="AN65" s="227"/>
      <c r="AO65" s="227"/>
      <c r="AP65" s="109"/>
      <c r="AQ65" s="109"/>
      <c r="AR65" s="227" t="s">
        <v>43</v>
      </c>
      <c r="AS65" s="109"/>
      <c r="AT65" s="227"/>
      <c r="AU65" s="227"/>
      <c r="AV65" s="109" t="s">
        <v>43</v>
      </c>
      <c r="AW65" s="112"/>
      <c r="AX65" s="112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 t="s">
        <v>43</v>
      </c>
      <c r="BJ65" s="109" t="s">
        <v>43</v>
      </c>
      <c r="BK65" s="110"/>
      <c r="BL65" s="112"/>
      <c r="BM65" s="112"/>
      <c r="BN65" s="112"/>
      <c r="BO65" s="109" t="s">
        <v>43</v>
      </c>
      <c r="BP65" s="109" t="s">
        <v>43</v>
      </c>
      <c r="BQ65" s="113" t="s">
        <v>43</v>
      </c>
      <c r="BR65" s="113"/>
      <c r="BS65" s="109"/>
      <c r="BT65" s="112"/>
      <c r="BU65" s="112"/>
      <c r="BV65" s="109"/>
      <c r="BW65" s="112"/>
      <c r="BX65" s="112"/>
      <c r="BY65" s="109"/>
      <c r="BZ65" s="112" t="s">
        <v>43</v>
      </c>
      <c r="CA65" s="112"/>
      <c r="CB65" s="109"/>
      <c r="CC65" s="109" t="s">
        <v>43</v>
      </c>
      <c r="CD65" s="112" t="s">
        <v>43</v>
      </c>
      <c r="CE65" s="109"/>
      <c r="CF65" s="109"/>
      <c r="CG65" s="109" t="s">
        <v>43</v>
      </c>
      <c r="CH65" s="109"/>
      <c r="CI65" s="109" t="s">
        <v>43</v>
      </c>
      <c r="CJ65" s="112"/>
      <c r="CK65" s="112"/>
      <c r="CL65" s="109"/>
      <c r="CM65" s="112"/>
      <c r="CN65" s="109"/>
      <c r="CO65" s="112" t="s">
        <v>43</v>
      </c>
      <c r="CP65" s="109"/>
      <c r="CQ65" s="109"/>
      <c r="CR65" s="109"/>
      <c r="CS65" s="109"/>
      <c r="CT65" s="109"/>
      <c r="CU65" s="109"/>
      <c r="CV65" s="109"/>
      <c r="CW65" s="109" t="s">
        <v>43</v>
      </c>
      <c r="CX65" s="109"/>
      <c r="CY65" s="109" t="s">
        <v>43</v>
      </c>
      <c r="CZ65" s="109"/>
      <c r="DA65" s="109"/>
      <c r="DB65" s="112"/>
      <c r="DC65" s="109"/>
      <c r="DD65" s="112" t="s">
        <v>43</v>
      </c>
      <c r="DE65" s="109"/>
      <c r="DF65" s="109"/>
      <c r="DG65" s="109"/>
      <c r="DH65" s="109"/>
      <c r="DI65" s="109"/>
      <c r="DJ65" s="109"/>
      <c r="DK65" s="109"/>
      <c r="DL65" s="112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 t="s">
        <v>43</v>
      </c>
      <c r="DX65" s="147"/>
      <c r="DY65" s="109"/>
      <c r="DZ65" s="109"/>
      <c r="EA65" s="109"/>
      <c r="EB65" s="109"/>
      <c r="EC65" s="109" t="s">
        <v>43</v>
      </c>
      <c r="ED65" s="109" t="s">
        <v>43</v>
      </c>
      <c r="EE65" s="109" t="s">
        <v>43</v>
      </c>
      <c r="EF65" s="109"/>
      <c r="EG65" s="109"/>
      <c r="EH65" s="109"/>
      <c r="EI65" s="109" t="s">
        <v>43</v>
      </c>
      <c r="EJ65" s="109"/>
      <c r="EK65" s="112"/>
      <c r="EL65" s="109"/>
      <c r="EM65" s="112"/>
      <c r="EN65" s="109"/>
      <c r="EO65" s="109"/>
      <c r="EP65" s="109"/>
      <c r="EQ65" s="109" t="s">
        <v>43</v>
      </c>
      <c r="ER65" s="109" t="s">
        <v>43</v>
      </c>
      <c r="ES65" s="109"/>
      <c r="ET65" s="109"/>
      <c r="EU65" s="109"/>
      <c r="EV65" s="109"/>
      <c r="EW65" s="227"/>
      <c r="EX65" s="109"/>
      <c r="EY65" s="109"/>
      <c r="EZ65" s="109"/>
      <c r="FA65" s="109"/>
      <c r="FB65" s="109"/>
      <c r="FC65" s="112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77">
        <f t="shared" si="5"/>
        <v>39</v>
      </c>
      <c r="IV65" s="13">
        <f t="shared" si="6"/>
        <v>7</v>
      </c>
      <c r="IW65" s="13">
        <f t="shared" si="7"/>
        <v>0</v>
      </c>
      <c r="IX65" s="13">
        <f t="shared" si="8"/>
        <v>10</v>
      </c>
      <c r="IY65" s="13">
        <f t="shared" si="9"/>
        <v>1</v>
      </c>
      <c r="IZ65" s="13">
        <f t="shared" si="10"/>
        <v>0</v>
      </c>
      <c r="JA65" s="13">
        <f t="shared" si="11"/>
        <v>0</v>
      </c>
      <c r="JB65" s="21">
        <f t="shared" si="12"/>
        <v>1227</v>
      </c>
      <c r="JD65" s="139" t="str">
        <f t="shared" si="17"/>
        <v>x</v>
      </c>
      <c r="JE65" s="140" t="str">
        <f t="shared" si="13"/>
        <v>x</v>
      </c>
      <c r="JF65" s="51" t="str">
        <f t="shared" si="14"/>
        <v/>
      </c>
      <c r="JG65" s="51" t="str">
        <f t="shared" si="18"/>
        <v/>
      </c>
      <c r="JH65" s="52" t="str">
        <f t="shared" si="16"/>
        <v/>
      </c>
    </row>
    <row r="66" spans="1:268" ht="15.5">
      <c r="A66" s="5" t="s">
        <v>117</v>
      </c>
      <c r="B66" s="35" t="s">
        <v>118</v>
      </c>
      <c r="C66" s="85"/>
      <c r="D66" s="85"/>
      <c r="E66" s="85"/>
      <c r="F66" s="85"/>
      <c r="G66" s="86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 t="s">
        <v>43</v>
      </c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12"/>
      <c r="AX66" s="112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10"/>
      <c r="BL66" s="112"/>
      <c r="BM66" s="112"/>
      <c r="BN66" s="112"/>
      <c r="BO66" s="109"/>
      <c r="BP66" s="109"/>
      <c r="BQ66" s="113"/>
      <c r="BR66" s="113"/>
      <c r="BS66" s="109"/>
      <c r="BT66" s="112"/>
      <c r="BU66" s="112"/>
      <c r="BV66" s="109"/>
      <c r="BW66" s="112"/>
      <c r="BX66" s="112"/>
      <c r="BY66" s="109"/>
      <c r="BZ66" s="112"/>
      <c r="CA66" s="112"/>
      <c r="CB66" s="109"/>
      <c r="CC66" s="109"/>
      <c r="CD66" s="112"/>
      <c r="CE66" s="109"/>
      <c r="CF66" s="109"/>
      <c r="CG66" s="109"/>
      <c r="CH66" s="109"/>
      <c r="CI66" s="109"/>
      <c r="CJ66" s="112"/>
      <c r="CK66" s="112"/>
      <c r="CL66" s="109"/>
      <c r="CM66" s="112"/>
      <c r="CN66" s="109"/>
      <c r="CO66" s="112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12"/>
      <c r="DC66" s="109"/>
      <c r="DD66" s="112"/>
      <c r="DE66" s="109"/>
      <c r="DF66" s="109"/>
      <c r="DG66" s="109"/>
      <c r="DH66" s="109"/>
      <c r="DI66" s="109"/>
      <c r="DJ66" s="109"/>
      <c r="DK66" s="109"/>
      <c r="DL66" s="112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47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12"/>
      <c r="EL66" s="109"/>
      <c r="EM66" s="112"/>
      <c r="EN66" s="109"/>
      <c r="EO66" s="109"/>
      <c r="EP66" s="109"/>
      <c r="EQ66" s="109"/>
      <c r="ER66" s="109"/>
      <c r="ES66" s="109"/>
      <c r="ET66" s="109"/>
      <c r="EU66" s="109"/>
      <c r="EV66" s="109"/>
      <c r="EW66" s="227"/>
      <c r="EX66" s="109"/>
      <c r="EY66" s="109"/>
      <c r="EZ66" s="109"/>
      <c r="FA66" s="109"/>
      <c r="FB66" s="109"/>
      <c r="FC66" s="112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77">
        <f t="shared" si="5"/>
        <v>1</v>
      </c>
      <c r="IV66" s="13">
        <f t="shared" si="6"/>
        <v>0</v>
      </c>
      <c r="IW66" s="13">
        <f t="shared" si="7"/>
        <v>0</v>
      </c>
      <c r="IX66" s="13">
        <f t="shared" si="8"/>
        <v>0</v>
      </c>
      <c r="IY66" s="13">
        <f t="shared" si="9"/>
        <v>0</v>
      </c>
      <c r="IZ66" s="13">
        <f t="shared" si="10"/>
        <v>0</v>
      </c>
      <c r="JA66" s="13">
        <f t="shared" si="11"/>
        <v>0</v>
      </c>
      <c r="JB66" s="21">
        <f t="shared" si="12"/>
        <v>0</v>
      </c>
      <c r="JD66" s="44" t="str">
        <f t="shared" si="17"/>
        <v/>
      </c>
      <c r="JE66" s="51" t="str">
        <f t="shared" si="13"/>
        <v/>
      </c>
      <c r="JF66" s="51" t="str">
        <f t="shared" si="14"/>
        <v/>
      </c>
      <c r="JG66" s="51" t="str">
        <f t="shared" si="18"/>
        <v/>
      </c>
      <c r="JH66" s="52" t="str">
        <f t="shared" si="16"/>
        <v/>
      </c>
    </row>
    <row r="67" spans="1:268" ht="15.5">
      <c r="A67" s="5" t="s">
        <v>560</v>
      </c>
      <c r="B67" s="35" t="s">
        <v>561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12"/>
      <c r="AX67" s="112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10"/>
      <c r="BL67" s="112"/>
      <c r="BM67" s="112"/>
      <c r="BN67" s="112"/>
      <c r="BO67" s="109"/>
      <c r="BP67" s="109"/>
      <c r="BQ67" s="113"/>
      <c r="BR67" s="113"/>
      <c r="BS67" s="109"/>
      <c r="BT67" s="112"/>
      <c r="BU67" s="112"/>
      <c r="BV67" s="109"/>
      <c r="BW67" s="112"/>
      <c r="BX67" s="112"/>
      <c r="BY67" s="109"/>
      <c r="BZ67" s="112"/>
      <c r="CA67" s="112"/>
      <c r="CB67" s="109"/>
      <c r="CC67" s="109"/>
      <c r="CD67" s="112"/>
      <c r="CE67" s="109"/>
      <c r="CF67" s="109"/>
      <c r="CG67" s="109"/>
      <c r="CH67" s="109"/>
      <c r="CI67" s="109"/>
      <c r="CJ67" s="112"/>
      <c r="CK67" s="112"/>
      <c r="CL67" s="109"/>
      <c r="CM67" s="112"/>
      <c r="CN67" s="109"/>
      <c r="CO67" s="112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12"/>
      <c r="DC67" s="109"/>
      <c r="DD67" s="112"/>
      <c r="DE67" s="109"/>
      <c r="DF67" s="109"/>
      <c r="DG67" s="109"/>
      <c r="DH67" s="109"/>
      <c r="DI67" s="109"/>
      <c r="DJ67" s="109"/>
      <c r="DK67" s="109"/>
      <c r="DL67" s="112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47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12"/>
      <c r="EL67" s="109"/>
      <c r="EM67" s="112"/>
      <c r="EN67" s="109"/>
      <c r="EO67" s="109"/>
      <c r="EP67" s="109"/>
      <c r="EQ67" s="109"/>
      <c r="ER67" s="109"/>
      <c r="ES67" s="109"/>
      <c r="ET67" s="109"/>
      <c r="EU67" s="109"/>
      <c r="EV67" s="109"/>
      <c r="EW67" s="227"/>
      <c r="EX67" s="109"/>
      <c r="EY67" s="109"/>
      <c r="EZ67" s="109"/>
      <c r="FA67" s="109"/>
      <c r="FB67" s="109"/>
      <c r="FC67" s="112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77">
        <f t="shared" si="5"/>
        <v>0</v>
      </c>
      <c r="IV67" s="13">
        <f t="shared" si="6"/>
        <v>0</v>
      </c>
      <c r="IW67" s="13">
        <f t="shared" si="7"/>
        <v>0</v>
      </c>
      <c r="IX67" s="13">
        <f t="shared" si="8"/>
        <v>0</v>
      </c>
      <c r="IY67" s="13">
        <f t="shared" si="9"/>
        <v>0</v>
      </c>
      <c r="IZ67" s="13">
        <f t="shared" si="10"/>
        <v>0</v>
      </c>
      <c r="JA67" s="13">
        <f t="shared" si="11"/>
        <v>0</v>
      </c>
      <c r="JB67" s="21">
        <f t="shared" si="12"/>
        <v>0</v>
      </c>
      <c r="JD67" s="44" t="str">
        <f t="shared" si="17"/>
        <v/>
      </c>
      <c r="JE67" s="51" t="str">
        <f t="shared" si="13"/>
        <v/>
      </c>
      <c r="JF67" s="51" t="str">
        <f t="shared" si="14"/>
        <v/>
      </c>
      <c r="JG67" s="51" t="str">
        <f t="shared" si="18"/>
        <v/>
      </c>
      <c r="JH67" s="52" t="str">
        <f t="shared" si="16"/>
        <v/>
      </c>
    </row>
    <row r="68" spans="1:268" ht="15.5">
      <c r="A68" s="5" t="s">
        <v>119</v>
      </c>
      <c r="B68" s="35" t="s">
        <v>120</v>
      </c>
      <c r="C68" s="85"/>
      <c r="D68" s="85"/>
      <c r="E68" s="85"/>
      <c r="F68" s="85"/>
      <c r="G68" s="86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 t="s">
        <v>43</v>
      </c>
      <c r="AK68" s="227"/>
      <c r="AL68" s="227"/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12"/>
      <c r="AX68" s="112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112"/>
      <c r="BM68" s="112"/>
      <c r="BN68" s="112"/>
      <c r="BO68" s="109"/>
      <c r="BP68" s="109"/>
      <c r="BQ68" s="113" t="s">
        <v>43</v>
      </c>
      <c r="BR68" s="113"/>
      <c r="BS68" s="109"/>
      <c r="BT68" s="112"/>
      <c r="BU68" s="112" t="s">
        <v>43</v>
      </c>
      <c r="BV68" s="109"/>
      <c r="BW68" s="112"/>
      <c r="BX68" s="112"/>
      <c r="BY68" s="109"/>
      <c r="BZ68" s="112"/>
      <c r="CA68" s="112"/>
      <c r="CB68" s="109"/>
      <c r="CC68" s="109"/>
      <c r="CD68" s="112"/>
      <c r="CE68" s="109"/>
      <c r="CF68" s="109"/>
      <c r="CG68" s="109"/>
      <c r="CH68" s="109"/>
      <c r="CI68" s="109"/>
      <c r="CJ68" s="112"/>
      <c r="CK68" s="112"/>
      <c r="CL68" s="109"/>
      <c r="CM68" s="112"/>
      <c r="CN68" s="109"/>
      <c r="CO68" s="112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12" t="s">
        <v>43</v>
      </c>
      <c r="DC68" s="109"/>
      <c r="DD68" s="112"/>
      <c r="DE68" s="109"/>
      <c r="DF68" s="109"/>
      <c r="DG68" s="109"/>
      <c r="DH68" s="109"/>
      <c r="DI68" s="109"/>
      <c r="DJ68" s="109"/>
      <c r="DK68" s="109"/>
      <c r="DL68" s="112"/>
      <c r="DM68" s="109"/>
      <c r="DN68" s="109"/>
      <c r="DO68" s="109"/>
      <c r="DP68" s="109"/>
      <c r="DQ68" s="109"/>
      <c r="DR68" s="109"/>
      <c r="DS68" s="109"/>
      <c r="DT68" s="109"/>
      <c r="DU68" s="109" t="s">
        <v>43</v>
      </c>
      <c r="DV68" s="109"/>
      <c r="DW68" s="109" t="s">
        <v>43</v>
      </c>
      <c r="DX68" s="147"/>
      <c r="DY68" s="109"/>
      <c r="DZ68" s="109"/>
      <c r="EA68" s="109"/>
      <c r="EB68" s="109"/>
      <c r="EC68" s="109" t="s">
        <v>43</v>
      </c>
      <c r="ED68" s="109" t="s">
        <v>43</v>
      </c>
      <c r="EE68" s="109"/>
      <c r="EF68" s="109"/>
      <c r="EG68" s="109"/>
      <c r="EH68" s="109"/>
      <c r="EI68" s="109" t="s">
        <v>43</v>
      </c>
      <c r="EJ68" s="109"/>
      <c r="EK68" s="112"/>
      <c r="EL68" s="109"/>
      <c r="EM68" s="112"/>
      <c r="EN68" s="109"/>
      <c r="EO68" s="109"/>
      <c r="EP68" s="109"/>
      <c r="EQ68" s="109"/>
      <c r="ER68" s="109"/>
      <c r="ES68" s="109"/>
      <c r="ET68" s="109"/>
      <c r="EU68" s="109"/>
      <c r="EV68" s="109"/>
      <c r="EW68" s="227"/>
      <c r="EX68" s="109"/>
      <c r="EY68" s="109"/>
      <c r="EZ68" s="109"/>
      <c r="FA68" s="109"/>
      <c r="FB68" s="109"/>
      <c r="FC68" s="112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77">
        <f t="shared" si="5"/>
        <v>14</v>
      </c>
      <c r="IV68" s="13">
        <f t="shared" si="6"/>
        <v>3</v>
      </c>
      <c r="IW68" s="13">
        <f t="shared" si="7"/>
        <v>1</v>
      </c>
      <c r="IX68" s="13">
        <f t="shared" si="8"/>
        <v>1</v>
      </c>
      <c r="IY68" s="13">
        <f t="shared" si="9"/>
        <v>0</v>
      </c>
      <c r="IZ68" s="13">
        <f t="shared" si="10"/>
        <v>0</v>
      </c>
      <c r="JA68" s="13">
        <f t="shared" si="11"/>
        <v>0</v>
      </c>
      <c r="JB68" s="21">
        <f t="shared" si="12"/>
        <v>1796</v>
      </c>
      <c r="JD68" s="44" t="str">
        <f t="shared" si="17"/>
        <v/>
      </c>
      <c r="JE68" s="51" t="str">
        <f t="shared" si="13"/>
        <v/>
      </c>
      <c r="JF68" s="51" t="str">
        <f t="shared" si="14"/>
        <v/>
      </c>
      <c r="JG68" s="51" t="str">
        <f t="shared" si="18"/>
        <v/>
      </c>
      <c r="JH68" s="52" t="str">
        <f t="shared" si="16"/>
        <v/>
      </c>
    </row>
    <row r="69" spans="1:268" ht="15.5">
      <c r="A69" s="5" t="s">
        <v>121</v>
      </c>
      <c r="B69" s="35" t="s">
        <v>122</v>
      </c>
      <c r="C69" s="85" t="s">
        <v>43</v>
      </c>
      <c r="D69" s="85"/>
      <c r="E69" s="85"/>
      <c r="F69" s="85"/>
      <c r="G69" s="86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 t="s">
        <v>43</v>
      </c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12"/>
      <c r="AX69" s="112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10"/>
      <c r="BL69" s="112"/>
      <c r="BM69" s="112"/>
      <c r="BN69" s="112"/>
      <c r="BO69" s="109"/>
      <c r="BP69" s="109"/>
      <c r="BQ69" s="113"/>
      <c r="BR69" s="113"/>
      <c r="BS69" s="109"/>
      <c r="BT69" s="112"/>
      <c r="BU69" s="112" t="s">
        <v>43</v>
      </c>
      <c r="BV69" s="109"/>
      <c r="BW69" s="112"/>
      <c r="BX69" s="112"/>
      <c r="BY69" s="109"/>
      <c r="BZ69" s="112"/>
      <c r="CA69" s="112"/>
      <c r="CB69" s="109"/>
      <c r="CC69" s="109"/>
      <c r="CD69" s="112"/>
      <c r="CE69" s="109"/>
      <c r="CF69" s="109"/>
      <c r="CG69" s="109"/>
      <c r="CH69" s="109"/>
      <c r="CI69" s="109"/>
      <c r="CJ69" s="112"/>
      <c r="CK69" s="112"/>
      <c r="CL69" s="109"/>
      <c r="CM69" s="112"/>
      <c r="CN69" s="109"/>
      <c r="CO69" s="112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12" t="s">
        <v>43</v>
      </c>
      <c r="DC69" s="109"/>
      <c r="DD69" s="112"/>
      <c r="DE69" s="109"/>
      <c r="DF69" s="109"/>
      <c r="DG69" s="109"/>
      <c r="DH69" s="109"/>
      <c r="DI69" s="109"/>
      <c r="DJ69" s="109"/>
      <c r="DK69" s="109"/>
      <c r="DL69" s="112"/>
      <c r="DM69" s="109"/>
      <c r="DN69" s="109"/>
      <c r="DO69" s="109"/>
      <c r="DP69" s="109"/>
      <c r="DQ69" s="109" t="s">
        <v>43</v>
      </c>
      <c r="DR69" s="109"/>
      <c r="DS69" s="109"/>
      <c r="DT69" s="109"/>
      <c r="DU69" s="109" t="s">
        <v>43</v>
      </c>
      <c r="DV69" s="109"/>
      <c r="DW69" s="109" t="s">
        <v>43</v>
      </c>
      <c r="DX69" s="147"/>
      <c r="DY69" s="109"/>
      <c r="DZ69" s="109"/>
      <c r="EA69" s="109" t="s">
        <v>43</v>
      </c>
      <c r="EB69" s="109"/>
      <c r="EC69" s="109" t="s">
        <v>43</v>
      </c>
      <c r="ED69" s="109"/>
      <c r="EE69" s="109"/>
      <c r="EF69" s="109"/>
      <c r="EG69" s="109"/>
      <c r="EH69" s="109"/>
      <c r="EI69" s="109" t="s">
        <v>43</v>
      </c>
      <c r="EJ69" s="109"/>
      <c r="EK69" s="112"/>
      <c r="EL69" s="109"/>
      <c r="EM69" s="112"/>
      <c r="EN69" s="109"/>
      <c r="EO69" s="109"/>
      <c r="EP69" s="109"/>
      <c r="EQ69" s="109"/>
      <c r="ER69" s="109"/>
      <c r="ES69" s="109"/>
      <c r="ET69" s="109"/>
      <c r="EU69" s="109" t="s">
        <v>43</v>
      </c>
      <c r="EV69" s="109"/>
      <c r="EW69" s="227"/>
      <c r="EX69" s="109"/>
      <c r="EY69" s="109"/>
      <c r="EZ69" s="109"/>
      <c r="FA69" s="109"/>
      <c r="FB69" s="109"/>
      <c r="FC69" s="112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77">
        <f t="shared" si="5"/>
        <v>17</v>
      </c>
      <c r="IV69" s="13">
        <f t="shared" si="6"/>
        <v>5</v>
      </c>
      <c r="IW69" s="13">
        <f t="shared" si="7"/>
        <v>1</v>
      </c>
      <c r="IX69" s="13">
        <f t="shared" si="8"/>
        <v>0</v>
      </c>
      <c r="IY69" s="13">
        <f t="shared" si="9"/>
        <v>0</v>
      </c>
      <c r="IZ69" s="13">
        <f t="shared" si="10"/>
        <v>0</v>
      </c>
      <c r="JA69" s="13">
        <f t="shared" si="11"/>
        <v>0</v>
      </c>
      <c r="JB69" s="21">
        <f t="shared" si="12"/>
        <v>2036</v>
      </c>
      <c r="JD69" s="139" t="str">
        <f t="shared" si="17"/>
        <v>x</v>
      </c>
      <c r="JE69" s="51" t="str">
        <f t="shared" si="13"/>
        <v/>
      </c>
      <c r="JF69" s="51" t="str">
        <f t="shared" si="14"/>
        <v/>
      </c>
      <c r="JG69" s="51" t="str">
        <f t="shared" si="18"/>
        <v/>
      </c>
      <c r="JH69" s="52" t="str">
        <f t="shared" si="16"/>
        <v/>
      </c>
    </row>
    <row r="70" spans="1:268" ht="15.5">
      <c r="A70" s="5" t="s">
        <v>123</v>
      </c>
      <c r="B70" s="35" t="s">
        <v>124</v>
      </c>
      <c r="C70" s="85"/>
      <c r="D70" s="85"/>
      <c r="E70" s="85"/>
      <c r="F70" s="85"/>
      <c r="G70" s="86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12"/>
      <c r="AX70" s="112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10"/>
      <c r="BL70" s="112"/>
      <c r="BM70" s="112"/>
      <c r="BN70" s="112"/>
      <c r="BO70" s="109"/>
      <c r="BP70" s="109"/>
      <c r="BQ70" s="113"/>
      <c r="BR70" s="113"/>
      <c r="BS70" s="109"/>
      <c r="BT70" s="112"/>
      <c r="BU70" s="112"/>
      <c r="BV70" s="109"/>
      <c r="BW70" s="112"/>
      <c r="BX70" s="112"/>
      <c r="BY70" s="109"/>
      <c r="BZ70" s="112"/>
      <c r="CA70" s="112"/>
      <c r="CB70" s="109"/>
      <c r="CC70" s="109"/>
      <c r="CD70" s="112"/>
      <c r="CE70" s="109"/>
      <c r="CF70" s="109"/>
      <c r="CG70" s="109"/>
      <c r="CH70" s="109"/>
      <c r="CI70" s="109"/>
      <c r="CJ70" s="112"/>
      <c r="CK70" s="112"/>
      <c r="CL70" s="109"/>
      <c r="CM70" s="112"/>
      <c r="CN70" s="109"/>
      <c r="CO70" s="112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12"/>
      <c r="DC70" s="109"/>
      <c r="DD70" s="112"/>
      <c r="DE70" s="109"/>
      <c r="DF70" s="109"/>
      <c r="DG70" s="109"/>
      <c r="DH70" s="109"/>
      <c r="DI70" s="109"/>
      <c r="DJ70" s="109"/>
      <c r="DK70" s="109"/>
      <c r="DL70" s="112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47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12"/>
      <c r="EL70" s="109"/>
      <c r="EM70" s="112"/>
      <c r="EN70" s="109"/>
      <c r="EO70" s="109"/>
      <c r="EP70" s="109"/>
      <c r="EQ70" s="109"/>
      <c r="ER70" s="109"/>
      <c r="ES70" s="109"/>
      <c r="ET70" s="109"/>
      <c r="EU70" s="109"/>
      <c r="EV70" s="109"/>
      <c r="EW70" s="227"/>
      <c r="EX70" s="109"/>
      <c r="EY70" s="109"/>
      <c r="EZ70" s="109"/>
      <c r="FA70" s="109"/>
      <c r="FB70" s="109"/>
      <c r="FC70" s="112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77">
        <f t="shared" si="5"/>
        <v>0</v>
      </c>
      <c r="IV70" s="13">
        <f t="shared" si="6"/>
        <v>0</v>
      </c>
      <c r="IW70" s="13">
        <f t="shared" si="7"/>
        <v>0</v>
      </c>
      <c r="IX70" s="13">
        <f t="shared" si="8"/>
        <v>0</v>
      </c>
      <c r="IY70" s="13">
        <f t="shared" si="9"/>
        <v>0</v>
      </c>
      <c r="IZ70" s="13">
        <f t="shared" si="10"/>
        <v>0</v>
      </c>
      <c r="JA70" s="13">
        <f t="shared" si="11"/>
        <v>0</v>
      </c>
      <c r="JB70" s="21">
        <f t="shared" si="12"/>
        <v>0</v>
      </c>
      <c r="JD70" s="44" t="str">
        <f t="shared" si="17"/>
        <v/>
      </c>
      <c r="JE70" s="51" t="str">
        <f t="shared" si="13"/>
        <v/>
      </c>
      <c r="JF70" s="51" t="str">
        <f t="shared" si="14"/>
        <v/>
      </c>
      <c r="JG70" s="51" t="str">
        <f t="shared" si="18"/>
        <v/>
      </c>
      <c r="JH70" s="52" t="str">
        <f t="shared" si="16"/>
        <v/>
      </c>
    </row>
    <row r="71" spans="1:268" ht="15.5">
      <c r="A71" s="5" t="s">
        <v>562</v>
      </c>
      <c r="B71" s="35" t="s">
        <v>44</v>
      </c>
      <c r="C71" s="85"/>
      <c r="D71" s="85"/>
      <c r="E71" s="85"/>
      <c r="F71" s="85"/>
      <c r="G71" s="86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12"/>
      <c r="AX71" s="112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10"/>
      <c r="BL71" s="112"/>
      <c r="BM71" s="112"/>
      <c r="BN71" s="112"/>
      <c r="BO71" s="109"/>
      <c r="BP71" s="109"/>
      <c r="BQ71" s="113"/>
      <c r="BR71" s="113"/>
      <c r="BS71" s="109"/>
      <c r="BT71" s="112"/>
      <c r="BU71" s="112"/>
      <c r="BV71" s="109"/>
      <c r="BW71" s="112"/>
      <c r="BX71" s="112"/>
      <c r="BY71" s="109"/>
      <c r="BZ71" s="112"/>
      <c r="CA71" s="112"/>
      <c r="CB71" s="109"/>
      <c r="CC71" s="109"/>
      <c r="CD71" s="112"/>
      <c r="CE71" s="109"/>
      <c r="CF71" s="109"/>
      <c r="CG71" s="109"/>
      <c r="CH71" s="109"/>
      <c r="CI71" s="109"/>
      <c r="CJ71" s="112"/>
      <c r="CK71" s="112"/>
      <c r="CL71" s="109"/>
      <c r="CM71" s="112"/>
      <c r="CN71" s="109"/>
      <c r="CO71" s="112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12"/>
      <c r="DC71" s="109"/>
      <c r="DD71" s="112"/>
      <c r="DE71" s="109"/>
      <c r="DF71" s="109"/>
      <c r="DG71" s="109"/>
      <c r="DH71" s="109"/>
      <c r="DI71" s="109"/>
      <c r="DJ71" s="109"/>
      <c r="DK71" s="109"/>
      <c r="DL71" s="112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47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12"/>
      <c r="EL71" s="109"/>
      <c r="EM71" s="112"/>
      <c r="EN71" s="109"/>
      <c r="EO71" s="109"/>
      <c r="EP71" s="109"/>
      <c r="EQ71" s="109"/>
      <c r="ER71" s="109"/>
      <c r="ES71" s="109"/>
      <c r="ET71" s="109"/>
      <c r="EU71" s="109"/>
      <c r="EV71" s="109"/>
      <c r="EW71" s="227"/>
      <c r="EX71" s="109"/>
      <c r="EY71" s="109"/>
      <c r="EZ71" s="109"/>
      <c r="FA71" s="109"/>
      <c r="FB71" s="109"/>
      <c r="FC71" s="112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77">
        <f t="shared" ref="IU71:IU134" si="19">SUMIF(H71:IT71,"x",$H$2:$IT$2)</f>
        <v>0</v>
      </c>
      <c r="IV71" s="13">
        <f t="shared" ref="IV71:IV134" si="20">COUNTIFS(H71:IT71,"x",H$4:IT$4,"d")</f>
        <v>0</v>
      </c>
      <c r="IW71" s="13">
        <f t="shared" ref="IW71:IW134" si="21">COUNTIFS(H71:IT71,"x",H$4:IT$4,"w")</f>
        <v>0</v>
      </c>
      <c r="IX71" s="13">
        <f t="shared" ref="IX71:IX134" si="22">COUNTIFS(H71:IT71,"x",H$4:IT$4,"v")</f>
        <v>0</v>
      </c>
      <c r="IY71" s="13">
        <f t="shared" ref="IY71:IY134" si="23">COUNTIFS(H71:IT71,"x",H$4:IT$4,"s")</f>
        <v>0</v>
      </c>
      <c r="IZ71" s="13">
        <f t="shared" ref="IZ71:IZ134" si="24">COUNTIFS(H71:IT71,"x",H$4:IT$4,"m")</f>
        <v>0</v>
      </c>
      <c r="JA71" s="13">
        <f t="shared" ref="JA71:JA134" si="25">COUNTIFS(H71:IT71,"x",H$4:IT$4,"r")</f>
        <v>0</v>
      </c>
      <c r="JB71" s="21">
        <f t="shared" ref="JB71:JB134" si="26">SUMIF(H71:IT71,"x",$H$3:$IT$3)</f>
        <v>0</v>
      </c>
      <c r="JD71" s="44" t="str">
        <f t="shared" si="17"/>
        <v/>
      </c>
      <c r="JE71" s="51" t="str">
        <f t="shared" ref="JE71:JE134" si="27">IF(ISBLANK(D71),IF(JD71="x",IF(AND((IV71+IW71)&gt;=($JK$3+$JL$3),OR(IX71&gt;=$JM$3,H71="x")),"Yes!",""),IF(JD71="Yes!",IF(AND((IV71+IW71)&gt;=($JK$2+$JK$3+$JL$2+$JL$3),OR(IX71&gt;=($JM$3+$JM$2),H71="x")),"Yes!",""),"")),"x")</f>
        <v/>
      </c>
      <c r="JF71" s="51" t="str">
        <f t="shared" ref="JF71:JF134" si="28">IF(ISBLANK(E71),IF(JE71="x",IF(AND((IV71+(IW71-$JL$4)&gt;=$JK$4),(IW71&gt;=$JL$4),OR(IX71&gt;=$JM$4,H71="x"),OR(IY71,IZ71)),"Yes!",""),IF(AND(JE71="Yes!",JD71="x"),IF(AND((IV71+(IW71-($JL$4+$JL$3))&gt;=$JK$3+$JK$4),(IW71&gt;=$JL$4),OR(IX71&gt;=($JM$3+$JM$4),H71="x"),OR(IY71,IZ71)),"Yes!",""),IF(AND(JE71="Yes!",JD71="Yes!"),IF(AND((IV71+(IW71-($JL$4+$JL$3+$JL$2))&gt;=$JK$2+$JK$3+$JK$4),(IW71&gt;=$JL$2+$JL$3+$JL$4),OR(IX71&gt;=($JM$2+$JM$3+$JM$4),H71="x"),OR(IY71,IZ71)),"Yes!",""),""))),"x")</f>
        <v/>
      </c>
      <c r="JG71" s="51" t="str">
        <f t="shared" si="18"/>
        <v/>
      </c>
      <c r="JH71" s="52" t="str">
        <f t="shared" ref="JH71:JH134" si="29">IF(ISBLANK(G71),IF(JG71="x",IF(AND((IV71+(IW71-$JL$6)&gt;=$JK$6),(IW71&gt;=$JL$6),OR(IX71&gt;=$JM$6,H71="x"),JA71),"Yes!",""),IF(AND(JG71="Yes!",JF71="x"),IF(AND((IV71+(IW71-($JK$6+$JK$5))&gt;=$JK$6+$JK$5),(IW71&gt;=$JL$6+$JL$5),OR(IX71&gt;=($JM$6+$JM$5),H71="x"),IZ71,JA71),"Yes!",""),IF(AND(JG71="Yes!",JF71="Yes!"),IF(AND((IV71+(IW71-($JK$6+$JK$5+$JK$4))&gt;=$JK$6+$JK$5+$JK$4),(IW71&gt;=$JL$6+$JL$5+$JL$4),OR(IX71&gt;=($JM$6+$JM$5+$JM$4),H71="x"),IZ71,JA71),"Yes!",""),""))),"x")</f>
        <v/>
      </c>
    </row>
    <row r="72" spans="1:268" ht="15.5">
      <c r="A72" s="6" t="s">
        <v>125</v>
      </c>
      <c r="B72" s="37" t="s">
        <v>46</v>
      </c>
      <c r="C72" s="87" t="s">
        <v>43</v>
      </c>
      <c r="D72" s="87"/>
      <c r="E72" s="87"/>
      <c r="F72" s="87"/>
      <c r="G72" s="88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12"/>
      <c r="AX72" s="112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10"/>
      <c r="BL72" s="112"/>
      <c r="BM72" s="112"/>
      <c r="BN72" s="112"/>
      <c r="BO72" s="109"/>
      <c r="BP72" s="109"/>
      <c r="BQ72" s="113" t="s">
        <v>43</v>
      </c>
      <c r="BR72" s="113"/>
      <c r="BS72" s="109" t="s">
        <v>43</v>
      </c>
      <c r="BT72" s="112"/>
      <c r="BU72" s="112"/>
      <c r="BV72" s="109"/>
      <c r="BW72" s="112"/>
      <c r="BX72" s="112"/>
      <c r="BY72" s="109"/>
      <c r="BZ72" s="112"/>
      <c r="CA72" s="112"/>
      <c r="CB72" s="109"/>
      <c r="CC72" s="109"/>
      <c r="CD72" s="112"/>
      <c r="CE72" s="109"/>
      <c r="CF72" s="109"/>
      <c r="CG72" s="109"/>
      <c r="CH72" s="109"/>
      <c r="CI72" s="109"/>
      <c r="CJ72" s="112"/>
      <c r="CK72" s="112"/>
      <c r="CL72" s="109" t="s">
        <v>43</v>
      </c>
      <c r="CM72" s="112"/>
      <c r="CN72" s="109"/>
      <c r="CO72" s="112"/>
      <c r="CP72" s="109"/>
      <c r="CQ72" s="109" t="s">
        <v>43</v>
      </c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12"/>
      <c r="DC72" s="109"/>
      <c r="DD72" s="112"/>
      <c r="DE72" s="109"/>
      <c r="DF72" s="109"/>
      <c r="DG72" s="109"/>
      <c r="DH72" s="109"/>
      <c r="DI72" s="109"/>
      <c r="DJ72" s="109"/>
      <c r="DK72" s="109"/>
      <c r="DL72" s="112"/>
      <c r="DM72" s="109"/>
      <c r="DN72" s="109"/>
      <c r="DO72" s="109"/>
      <c r="DP72" s="109"/>
      <c r="DQ72" s="109"/>
      <c r="DR72" s="109"/>
      <c r="DS72" s="109"/>
      <c r="DT72" s="109"/>
      <c r="DU72" s="109" t="s">
        <v>43</v>
      </c>
      <c r="DV72" s="109"/>
      <c r="DW72" s="109"/>
      <c r="DX72" s="147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12" t="s">
        <v>43</v>
      </c>
      <c r="EL72" s="109"/>
      <c r="EM72" s="112"/>
      <c r="EN72" s="109"/>
      <c r="EO72" s="109"/>
      <c r="EP72" s="109"/>
      <c r="EQ72" s="109"/>
      <c r="ER72" s="109"/>
      <c r="ES72" s="109"/>
      <c r="ET72" s="109"/>
      <c r="EU72" s="109"/>
      <c r="EV72" s="109"/>
      <c r="EW72" s="227"/>
      <c r="EX72" s="109"/>
      <c r="EY72" s="109"/>
      <c r="EZ72" s="109"/>
      <c r="FA72" s="109"/>
      <c r="FB72" s="109"/>
      <c r="FC72" s="112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77">
        <f t="shared" si="19"/>
        <v>12</v>
      </c>
      <c r="IV72" s="13">
        <f t="shared" si="20"/>
        <v>6</v>
      </c>
      <c r="IW72" s="13">
        <f t="shared" si="21"/>
        <v>0</v>
      </c>
      <c r="IX72" s="13">
        <f t="shared" si="22"/>
        <v>0</v>
      </c>
      <c r="IY72" s="13">
        <f t="shared" si="23"/>
        <v>0</v>
      </c>
      <c r="IZ72" s="13">
        <f t="shared" si="24"/>
        <v>0</v>
      </c>
      <c r="JA72" s="13">
        <f t="shared" si="25"/>
        <v>0</v>
      </c>
      <c r="JB72" s="21">
        <f t="shared" si="26"/>
        <v>613</v>
      </c>
      <c r="JD72" s="139" t="str">
        <f t="shared" si="17"/>
        <v>x</v>
      </c>
      <c r="JE72" s="51" t="str">
        <f t="shared" si="27"/>
        <v/>
      </c>
      <c r="JF72" s="51" t="str">
        <f t="shared" si="28"/>
        <v/>
      </c>
      <c r="JG72" s="51" t="str">
        <f t="shared" si="18"/>
        <v/>
      </c>
      <c r="JH72" s="52" t="str">
        <f t="shared" si="29"/>
        <v/>
      </c>
    </row>
    <row r="73" spans="1:268">
      <c r="A73" s="5" t="s">
        <v>563</v>
      </c>
      <c r="B73" s="35" t="s">
        <v>71</v>
      </c>
      <c r="C73" s="85" t="s">
        <v>43</v>
      </c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 t="s">
        <v>43</v>
      </c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 t="s">
        <v>43</v>
      </c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52"/>
      <c r="DE73" s="109"/>
      <c r="DF73" s="109"/>
      <c r="DG73" s="109"/>
      <c r="DH73" s="109"/>
      <c r="DI73" s="109"/>
      <c r="DJ73" s="109"/>
      <c r="DK73" s="109"/>
      <c r="DL73" s="114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47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52"/>
      <c r="EN73" s="109"/>
      <c r="EO73" s="109"/>
      <c r="EP73" s="109"/>
      <c r="EQ73" s="109"/>
      <c r="ER73" s="109"/>
      <c r="ES73" s="109"/>
      <c r="ET73" s="109"/>
      <c r="EU73" s="109"/>
      <c r="EV73" s="109"/>
      <c r="EW73" s="227"/>
      <c r="EX73" s="109"/>
      <c r="EY73" s="109"/>
      <c r="EZ73" s="109"/>
      <c r="FA73" s="109"/>
      <c r="FB73" s="109"/>
      <c r="FC73" s="114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77">
        <f t="shared" si="19"/>
        <v>2</v>
      </c>
      <c r="IV73" s="13">
        <f t="shared" si="20"/>
        <v>0</v>
      </c>
      <c r="IW73" s="13">
        <f t="shared" si="21"/>
        <v>0</v>
      </c>
      <c r="IX73" s="13">
        <f t="shared" si="22"/>
        <v>1</v>
      </c>
      <c r="IY73" s="13">
        <f t="shared" si="23"/>
        <v>0</v>
      </c>
      <c r="IZ73" s="13">
        <f t="shared" si="24"/>
        <v>0</v>
      </c>
      <c r="JA73" s="13">
        <f t="shared" si="25"/>
        <v>0</v>
      </c>
      <c r="JB73" s="21">
        <f t="shared" si="26"/>
        <v>0</v>
      </c>
      <c r="JD73" s="139" t="str">
        <f t="shared" ref="JD73:JD110" si="30">IF(ISBLANK(C73),IF(AND((IV73+IW73)&gt;=($JK$2+$JL$2),OR(IX73&gt;=$JM$2,H73="x")),"Yes!",""),"x")</f>
        <v>x</v>
      </c>
      <c r="JE73" s="51" t="str">
        <f t="shared" si="27"/>
        <v/>
      </c>
      <c r="JF73" s="51" t="str">
        <f t="shared" si="28"/>
        <v/>
      </c>
      <c r="JG73" s="51" t="str">
        <f t="shared" si="18"/>
        <v/>
      </c>
      <c r="JH73" s="52" t="str">
        <f t="shared" si="29"/>
        <v/>
      </c>
    </row>
    <row r="74" spans="1:268" ht="15.5">
      <c r="A74" s="5" t="s">
        <v>128</v>
      </c>
      <c r="B74" s="35" t="s">
        <v>124</v>
      </c>
      <c r="C74" s="85"/>
      <c r="D74" s="85"/>
      <c r="E74" s="85"/>
      <c r="F74" s="85"/>
      <c r="G74" s="86"/>
      <c r="H74" s="108"/>
      <c r="I74" s="227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109"/>
      <c r="AQ74" s="109"/>
      <c r="AR74" s="227"/>
      <c r="AS74" s="109"/>
      <c r="AT74" s="227"/>
      <c r="AU74" s="227"/>
      <c r="AV74" s="109"/>
      <c r="AW74" s="112"/>
      <c r="AX74" s="112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10"/>
      <c r="BL74" s="112"/>
      <c r="BM74" s="112"/>
      <c r="BN74" s="112"/>
      <c r="BO74" s="109"/>
      <c r="BP74" s="109"/>
      <c r="BQ74" s="113"/>
      <c r="BR74" s="113"/>
      <c r="BS74" s="109"/>
      <c r="BT74" s="112"/>
      <c r="BU74" s="112"/>
      <c r="BV74" s="109"/>
      <c r="BW74" s="112"/>
      <c r="BX74" s="112"/>
      <c r="BY74" s="109"/>
      <c r="BZ74" s="112"/>
      <c r="CA74" s="112"/>
      <c r="CB74" s="109"/>
      <c r="CC74" s="109"/>
      <c r="CD74" s="112"/>
      <c r="CE74" s="109"/>
      <c r="CF74" s="109"/>
      <c r="CG74" s="109"/>
      <c r="CH74" s="109"/>
      <c r="CI74" s="109"/>
      <c r="CJ74" s="112"/>
      <c r="CK74" s="112"/>
      <c r="CL74" s="109"/>
      <c r="CM74" s="112"/>
      <c r="CN74" s="109"/>
      <c r="CO74" s="112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12"/>
      <c r="DC74" s="109"/>
      <c r="DD74" s="112"/>
      <c r="DE74" s="109"/>
      <c r="DF74" s="109"/>
      <c r="DG74" s="109"/>
      <c r="DH74" s="109"/>
      <c r="DI74" s="109"/>
      <c r="DJ74" s="109"/>
      <c r="DK74" s="109"/>
      <c r="DL74" s="112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47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12"/>
      <c r="EL74" s="109"/>
      <c r="EM74" s="112"/>
      <c r="EN74" s="109"/>
      <c r="EO74" s="109"/>
      <c r="EP74" s="109" t="s">
        <v>43</v>
      </c>
      <c r="EQ74" s="109"/>
      <c r="ER74" s="109"/>
      <c r="ES74" s="109"/>
      <c r="ET74" s="109"/>
      <c r="EU74" s="109"/>
      <c r="EV74" s="109"/>
      <c r="EW74" s="227"/>
      <c r="EX74" s="109"/>
      <c r="EY74" s="109"/>
      <c r="EZ74" s="109"/>
      <c r="FA74" s="109"/>
      <c r="FB74" s="109"/>
      <c r="FC74" s="112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77">
        <f t="shared" si="19"/>
        <v>1</v>
      </c>
      <c r="IV74" s="13">
        <f t="shared" si="20"/>
        <v>0</v>
      </c>
      <c r="IW74" s="13">
        <f t="shared" si="21"/>
        <v>0</v>
      </c>
      <c r="IX74" s="13">
        <f t="shared" si="22"/>
        <v>0</v>
      </c>
      <c r="IY74" s="13">
        <f t="shared" si="23"/>
        <v>1</v>
      </c>
      <c r="IZ74" s="13">
        <f t="shared" si="24"/>
        <v>0</v>
      </c>
      <c r="JA74" s="13">
        <f t="shared" si="25"/>
        <v>0</v>
      </c>
      <c r="JB74" s="21">
        <f t="shared" si="26"/>
        <v>0</v>
      </c>
      <c r="JD74" s="44" t="str">
        <f t="shared" si="30"/>
        <v/>
      </c>
      <c r="JE74" s="51" t="str">
        <f t="shared" si="27"/>
        <v/>
      </c>
      <c r="JF74" s="51" t="str">
        <f t="shared" si="28"/>
        <v/>
      </c>
      <c r="JG74" s="51" t="str">
        <f t="shared" si="18"/>
        <v/>
      </c>
      <c r="JH74" s="52" t="str">
        <f t="shared" si="29"/>
        <v/>
      </c>
    </row>
    <row r="75" spans="1:268" ht="15.5">
      <c r="A75" s="5" t="s">
        <v>129</v>
      </c>
      <c r="B75" s="35" t="s">
        <v>130</v>
      </c>
      <c r="C75" s="85" t="s">
        <v>43</v>
      </c>
      <c r="D75" s="85" t="s">
        <v>43</v>
      </c>
      <c r="E75" s="85" t="s">
        <v>43</v>
      </c>
      <c r="F75" s="85" t="s">
        <v>43</v>
      </c>
      <c r="G75" s="86" t="s">
        <v>43</v>
      </c>
      <c r="H75" s="108"/>
      <c r="I75" s="227"/>
      <c r="J75" s="108" t="s">
        <v>43</v>
      </c>
      <c r="K75" s="108"/>
      <c r="L75" s="227" t="s">
        <v>43</v>
      </c>
      <c r="M75" s="227" t="s">
        <v>43</v>
      </c>
      <c r="N75" s="227" t="s">
        <v>43</v>
      </c>
      <c r="O75" s="227" t="s">
        <v>43</v>
      </c>
      <c r="P75" s="227"/>
      <c r="Q75" s="227" t="s">
        <v>43</v>
      </c>
      <c r="R75" s="227" t="s">
        <v>43</v>
      </c>
      <c r="S75" s="227"/>
      <c r="T75" s="227" t="s">
        <v>43</v>
      </c>
      <c r="U75" s="227"/>
      <c r="V75" s="227" t="s">
        <v>43</v>
      </c>
      <c r="W75" s="227" t="s">
        <v>43</v>
      </c>
      <c r="X75" s="227"/>
      <c r="Y75" s="227"/>
      <c r="Z75" s="227"/>
      <c r="AA75" s="227"/>
      <c r="AB75" s="227" t="s">
        <v>43</v>
      </c>
      <c r="AC75" s="227"/>
      <c r="AD75" s="227"/>
      <c r="AE75" s="227"/>
      <c r="AF75" s="227" t="s">
        <v>43</v>
      </c>
      <c r="AG75" s="227" t="s">
        <v>43</v>
      </c>
      <c r="AH75" s="227"/>
      <c r="AI75" s="227"/>
      <c r="AJ75" s="227"/>
      <c r="AK75" s="227"/>
      <c r="AL75" s="227"/>
      <c r="AM75" s="227"/>
      <c r="AN75" s="227"/>
      <c r="AO75" s="227" t="s">
        <v>43</v>
      </c>
      <c r="AP75" s="109"/>
      <c r="AQ75" s="109"/>
      <c r="AR75" s="227" t="s">
        <v>43</v>
      </c>
      <c r="AS75" s="109"/>
      <c r="AT75" s="227"/>
      <c r="AU75" s="227"/>
      <c r="AV75" s="109" t="s">
        <v>43</v>
      </c>
      <c r="AW75" s="112"/>
      <c r="AX75" s="112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 t="s">
        <v>43</v>
      </c>
      <c r="BJ75" s="109" t="s">
        <v>43</v>
      </c>
      <c r="BK75" s="110"/>
      <c r="BL75" s="112"/>
      <c r="BM75" s="112"/>
      <c r="BN75" s="112"/>
      <c r="BO75" s="109"/>
      <c r="BP75" s="109" t="s">
        <v>43</v>
      </c>
      <c r="BQ75" s="113"/>
      <c r="BR75" s="158"/>
      <c r="BS75" s="109"/>
      <c r="BT75" s="112"/>
      <c r="BU75" s="112"/>
      <c r="BV75" s="109"/>
      <c r="BW75" s="112" t="s">
        <v>43</v>
      </c>
      <c r="BX75" s="112"/>
      <c r="BY75" s="109"/>
      <c r="BZ75" s="112"/>
      <c r="CA75" s="112"/>
      <c r="CB75" s="109"/>
      <c r="CC75" s="109" t="s">
        <v>43</v>
      </c>
      <c r="CD75" s="112"/>
      <c r="CE75" s="109"/>
      <c r="CF75" s="109" t="s">
        <v>43</v>
      </c>
      <c r="CG75" s="109"/>
      <c r="CH75" s="109"/>
      <c r="CI75" s="109" t="s">
        <v>43</v>
      </c>
      <c r="CJ75" s="112" t="s">
        <v>43</v>
      </c>
      <c r="CK75" s="112"/>
      <c r="CL75" s="109"/>
      <c r="CM75" s="112"/>
      <c r="CN75" s="109"/>
      <c r="CO75" s="112"/>
      <c r="CP75" s="109"/>
      <c r="CQ75" s="109"/>
      <c r="CR75" s="109"/>
      <c r="CS75" s="109"/>
      <c r="CT75" s="109"/>
      <c r="CU75" s="109"/>
      <c r="CV75" s="109"/>
      <c r="CW75" s="109" t="s">
        <v>43</v>
      </c>
      <c r="CX75" s="109"/>
      <c r="CY75" s="109"/>
      <c r="CZ75" s="109"/>
      <c r="DA75" s="109" t="s">
        <v>43</v>
      </c>
      <c r="DB75" s="112"/>
      <c r="DC75" s="109"/>
      <c r="DD75" s="112" t="s">
        <v>43</v>
      </c>
      <c r="DE75" s="109"/>
      <c r="DF75" s="109"/>
      <c r="DG75" s="109"/>
      <c r="DH75" s="109"/>
      <c r="DI75" s="109"/>
      <c r="DJ75" s="109"/>
      <c r="DK75" s="109"/>
      <c r="DL75" s="112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 t="s">
        <v>43</v>
      </c>
      <c r="DX75" s="147"/>
      <c r="DY75" s="109"/>
      <c r="DZ75" s="109"/>
      <c r="EA75" s="109"/>
      <c r="EB75" s="109"/>
      <c r="EC75" s="109"/>
      <c r="ED75" s="109"/>
      <c r="EE75" s="109"/>
      <c r="EF75" s="109"/>
      <c r="EG75" s="109" t="s">
        <v>43</v>
      </c>
      <c r="EH75" s="109"/>
      <c r="EI75" s="109" t="s">
        <v>43</v>
      </c>
      <c r="EJ75" s="109"/>
      <c r="EK75" s="112"/>
      <c r="EL75" s="109"/>
      <c r="EM75" s="112"/>
      <c r="EN75" s="109"/>
      <c r="EO75" s="109"/>
      <c r="EP75" s="109" t="s">
        <v>43</v>
      </c>
      <c r="EQ75" s="109" t="s">
        <v>43</v>
      </c>
      <c r="ER75" s="109"/>
      <c r="ES75" s="109"/>
      <c r="ET75" s="109"/>
      <c r="EU75" s="109"/>
      <c r="EV75" s="109"/>
      <c r="EW75" s="227"/>
      <c r="EX75" s="109"/>
      <c r="EY75" s="109"/>
      <c r="EZ75" s="109"/>
      <c r="FA75" s="109"/>
      <c r="FB75" s="109"/>
      <c r="FC75" s="112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77">
        <f t="shared" si="19"/>
        <v>40</v>
      </c>
      <c r="IV75" s="13">
        <f t="shared" si="20"/>
        <v>2</v>
      </c>
      <c r="IW75" s="13">
        <f t="shared" si="21"/>
        <v>3</v>
      </c>
      <c r="IX75" s="13">
        <f t="shared" si="22"/>
        <v>9</v>
      </c>
      <c r="IY75" s="13">
        <f t="shared" si="23"/>
        <v>3</v>
      </c>
      <c r="IZ75" s="13">
        <f t="shared" si="24"/>
        <v>0</v>
      </c>
      <c r="JA75" s="13">
        <f t="shared" si="25"/>
        <v>0</v>
      </c>
      <c r="JB75" s="21">
        <f t="shared" si="26"/>
        <v>2814</v>
      </c>
      <c r="JD75" s="139" t="str">
        <f t="shared" si="30"/>
        <v>x</v>
      </c>
      <c r="JE75" s="140" t="str">
        <f t="shared" si="27"/>
        <v>x</v>
      </c>
      <c r="JF75" s="140" t="str">
        <f t="shared" si="28"/>
        <v>x</v>
      </c>
      <c r="JG75" s="140" t="str">
        <f t="shared" si="18"/>
        <v>x</v>
      </c>
      <c r="JH75" s="182" t="str">
        <f t="shared" si="29"/>
        <v>x</v>
      </c>
    </row>
    <row r="76" spans="1:268" ht="15.5">
      <c r="A76" s="5" t="s">
        <v>131</v>
      </c>
      <c r="B76" s="35" t="s">
        <v>104</v>
      </c>
      <c r="C76" s="85" t="s">
        <v>43</v>
      </c>
      <c r="D76" s="85" t="s">
        <v>43</v>
      </c>
      <c r="E76" s="85" t="s">
        <v>43</v>
      </c>
      <c r="F76" s="85"/>
      <c r="G76" s="86"/>
      <c r="H76" s="108"/>
      <c r="I76" s="227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109"/>
      <c r="AQ76" s="109"/>
      <c r="AR76" s="227"/>
      <c r="AS76" s="109"/>
      <c r="AT76" s="227"/>
      <c r="AU76" s="227"/>
      <c r="AV76" s="109"/>
      <c r="AW76" s="112"/>
      <c r="AX76" s="112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10"/>
      <c r="BL76" s="112"/>
      <c r="BM76" s="112"/>
      <c r="BN76" s="112"/>
      <c r="BO76" s="109"/>
      <c r="BP76" s="109"/>
      <c r="BQ76" s="113"/>
      <c r="BR76" s="113"/>
      <c r="BS76" s="109"/>
      <c r="BT76" s="112"/>
      <c r="BU76" s="112" t="s">
        <v>43</v>
      </c>
      <c r="BV76" s="109"/>
      <c r="BW76" s="112"/>
      <c r="BX76" s="112"/>
      <c r="BY76" s="109"/>
      <c r="BZ76" s="112"/>
      <c r="CA76" s="112"/>
      <c r="CB76" s="109"/>
      <c r="CC76" s="109"/>
      <c r="CD76" s="112"/>
      <c r="CE76" s="109"/>
      <c r="CF76" s="109"/>
      <c r="CG76" s="109"/>
      <c r="CH76" s="109"/>
      <c r="CI76" s="109"/>
      <c r="CJ76" s="112"/>
      <c r="CK76" s="112"/>
      <c r="CL76" s="109"/>
      <c r="CM76" s="112"/>
      <c r="CN76" s="109"/>
      <c r="CO76" s="112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12"/>
      <c r="DC76" s="109"/>
      <c r="DD76" s="112"/>
      <c r="DE76" s="109"/>
      <c r="DF76" s="109"/>
      <c r="DG76" s="109"/>
      <c r="DH76" s="109"/>
      <c r="DI76" s="109"/>
      <c r="DJ76" s="109"/>
      <c r="DK76" s="109"/>
      <c r="DL76" s="112"/>
      <c r="DM76" s="109"/>
      <c r="DN76" s="109"/>
      <c r="DO76" s="109"/>
      <c r="DP76" s="109" t="s">
        <v>43</v>
      </c>
      <c r="DQ76" s="109"/>
      <c r="DR76" s="109"/>
      <c r="DS76" s="109"/>
      <c r="DT76" s="109"/>
      <c r="DU76" s="109"/>
      <c r="DV76" s="109"/>
      <c r="DW76" s="109"/>
      <c r="DX76" s="147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12"/>
      <c r="EL76" s="109"/>
      <c r="EM76" s="112"/>
      <c r="EN76" s="109"/>
      <c r="EO76" s="109"/>
      <c r="EP76" s="109"/>
      <c r="EQ76" s="109"/>
      <c r="ER76" s="109"/>
      <c r="ES76" s="109"/>
      <c r="ET76" s="109"/>
      <c r="EU76" s="109"/>
      <c r="EV76" s="109"/>
      <c r="EW76" s="227"/>
      <c r="EX76" s="109"/>
      <c r="EY76" s="109"/>
      <c r="EZ76" s="109"/>
      <c r="FA76" s="109"/>
      <c r="FB76" s="109"/>
      <c r="FC76" s="112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77">
        <f t="shared" si="19"/>
        <v>4</v>
      </c>
      <c r="IV76" s="13">
        <f t="shared" si="20"/>
        <v>0</v>
      </c>
      <c r="IW76" s="13">
        <f t="shared" si="21"/>
        <v>1</v>
      </c>
      <c r="IX76" s="13">
        <f t="shared" si="22"/>
        <v>1</v>
      </c>
      <c r="IY76" s="13">
        <f t="shared" si="23"/>
        <v>0</v>
      </c>
      <c r="IZ76" s="13">
        <f t="shared" si="24"/>
        <v>0</v>
      </c>
      <c r="JA76" s="13">
        <f t="shared" si="25"/>
        <v>0</v>
      </c>
      <c r="JB76" s="21">
        <f t="shared" si="26"/>
        <v>1300</v>
      </c>
      <c r="JD76" s="139" t="str">
        <f t="shared" si="30"/>
        <v>x</v>
      </c>
      <c r="JE76" s="140" t="str">
        <f t="shared" si="27"/>
        <v>x</v>
      </c>
      <c r="JF76" s="140" t="str">
        <f t="shared" si="28"/>
        <v>x</v>
      </c>
      <c r="JG76" s="51" t="str">
        <f t="shared" si="18"/>
        <v/>
      </c>
      <c r="JH76" s="52" t="str">
        <f t="shared" si="29"/>
        <v/>
      </c>
    </row>
    <row r="77" spans="1:268" ht="15.5">
      <c r="A77" s="5" t="s">
        <v>131</v>
      </c>
      <c r="B77" s="35" t="s">
        <v>564</v>
      </c>
      <c r="C77" s="85"/>
      <c r="D77" s="85"/>
      <c r="E77" s="85"/>
      <c r="F77" s="85"/>
      <c r="G77" s="86"/>
      <c r="H77" s="108"/>
      <c r="I77" s="227"/>
      <c r="J77" s="108"/>
      <c r="K77" s="108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109"/>
      <c r="AQ77" s="109"/>
      <c r="AR77" s="227"/>
      <c r="AS77" s="109"/>
      <c r="AT77" s="227"/>
      <c r="AU77" s="227"/>
      <c r="AV77" s="109"/>
      <c r="AW77" s="112"/>
      <c r="AX77" s="112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10"/>
      <c r="BL77" s="112"/>
      <c r="BM77" s="112"/>
      <c r="BN77" s="112"/>
      <c r="BO77" s="109"/>
      <c r="BP77" s="109"/>
      <c r="BQ77" s="113"/>
      <c r="BR77" s="113"/>
      <c r="BS77" s="109"/>
      <c r="BT77" s="112"/>
      <c r="BU77" s="112"/>
      <c r="BV77" s="109" t="s">
        <v>43</v>
      </c>
      <c r="BW77" s="112"/>
      <c r="BX77" s="112"/>
      <c r="BY77" s="109"/>
      <c r="BZ77" s="112"/>
      <c r="CA77" s="112"/>
      <c r="CB77" s="109"/>
      <c r="CC77" s="109"/>
      <c r="CD77" s="112"/>
      <c r="CE77" s="109"/>
      <c r="CF77" s="109"/>
      <c r="CG77" s="109"/>
      <c r="CH77" s="109"/>
      <c r="CI77" s="109"/>
      <c r="CJ77" s="112"/>
      <c r="CK77" s="112"/>
      <c r="CL77" s="109"/>
      <c r="CM77" s="112"/>
      <c r="CN77" s="109"/>
      <c r="CO77" s="112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12"/>
      <c r="DC77" s="109"/>
      <c r="DD77" s="112"/>
      <c r="DE77" s="109"/>
      <c r="DF77" s="109"/>
      <c r="DG77" s="109"/>
      <c r="DH77" s="109"/>
      <c r="DI77" s="109"/>
      <c r="DJ77" s="109"/>
      <c r="DK77" s="109"/>
      <c r="DL77" s="112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47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12"/>
      <c r="EL77" s="109"/>
      <c r="EM77" s="112"/>
      <c r="EN77" s="109"/>
      <c r="EO77" s="109"/>
      <c r="EP77" s="109"/>
      <c r="EQ77" s="109"/>
      <c r="ER77" s="109"/>
      <c r="ES77" s="109"/>
      <c r="ET77" s="109"/>
      <c r="EU77" s="109"/>
      <c r="EV77" s="109"/>
      <c r="EW77" s="227"/>
      <c r="EX77" s="109"/>
      <c r="EY77" s="109"/>
      <c r="EZ77" s="109"/>
      <c r="FA77" s="109"/>
      <c r="FB77" s="109"/>
      <c r="FC77" s="112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77">
        <f t="shared" si="19"/>
        <v>3</v>
      </c>
      <c r="IV77" s="13">
        <f t="shared" si="20"/>
        <v>0</v>
      </c>
      <c r="IW77" s="13">
        <f t="shared" si="21"/>
        <v>1</v>
      </c>
      <c r="IX77" s="13">
        <f t="shared" si="22"/>
        <v>0</v>
      </c>
      <c r="IY77" s="13">
        <f t="shared" si="23"/>
        <v>0</v>
      </c>
      <c r="IZ77" s="13">
        <f t="shared" si="24"/>
        <v>0</v>
      </c>
      <c r="JA77" s="13">
        <f t="shared" si="25"/>
        <v>0</v>
      </c>
      <c r="JB77" s="21">
        <f t="shared" si="26"/>
        <v>0</v>
      </c>
      <c r="JD77" s="44" t="str">
        <f t="shared" si="30"/>
        <v/>
      </c>
      <c r="JE77" s="51" t="str">
        <f t="shared" si="27"/>
        <v/>
      </c>
      <c r="JF77" s="51" t="str">
        <f t="shared" si="28"/>
        <v/>
      </c>
      <c r="JG77" s="51" t="str">
        <f t="shared" si="18"/>
        <v/>
      </c>
      <c r="JH77" s="52" t="str">
        <f t="shared" si="29"/>
        <v/>
      </c>
    </row>
    <row r="78" spans="1:268" ht="15.5">
      <c r="A78" s="5" t="s">
        <v>131</v>
      </c>
      <c r="B78" s="35" t="s">
        <v>565</v>
      </c>
      <c r="C78" s="85" t="s">
        <v>43</v>
      </c>
      <c r="D78" s="85" t="s">
        <v>43</v>
      </c>
      <c r="E78" s="85"/>
      <c r="F78" s="85"/>
      <c r="G78" s="86"/>
      <c r="H78" s="108"/>
      <c r="I78" s="227"/>
      <c r="J78" s="108"/>
      <c r="K78" s="108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109"/>
      <c r="AQ78" s="109"/>
      <c r="AR78" s="227"/>
      <c r="AS78" s="109"/>
      <c r="AT78" s="227"/>
      <c r="AU78" s="227"/>
      <c r="AV78" s="109"/>
      <c r="AW78" s="112"/>
      <c r="AX78" s="112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10"/>
      <c r="BL78" s="112"/>
      <c r="BM78" s="112"/>
      <c r="BN78" s="112"/>
      <c r="BO78" s="109"/>
      <c r="BP78" s="109"/>
      <c r="BQ78" s="113"/>
      <c r="BR78" s="113"/>
      <c r="BS78" s="109"/>
      <c r="BT78" s="112"/>
      <c r="BU78" s="112"/>
      <c r="BV78" s="109"/>
      <c r="BW78" s="112"/>
      <c r="BX78" s="112"/>
      <c r="BY78" s="109"/>
      <c r="BZ78" s="112"/>
      <c r="CA78" s="112"/>
      <c r="CB78" s="109"/>
      <c r="CC78" s="109"/>
      <c r="CD78" s="112"/>
      <c r="CE78" s="109"/>
      <c r="CF78" s="109"/>
      <c r="CG78" s="109"/>
      <c r="CH78" s="109"/>
      <c r="CI78" s="109"/>
      <c r="CJ78" s="112"/>
      <c r="CK78" s="112"/>
      <c r="CL78" s="109"/>
      <c r="CM78" s="112"/>
      <c r="CN78" s="109"/>
      <c r="CO78" s="112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12"/>
      <c r="DC78" s="109"/>
      <c r="DD78" s="112"/>
      <c r="DE78" s="109"/>
      <c r="DF78" s="109"/>
      <c r="DG78" s="109"/>
      <c r="DH78" s="109"/>
      <c r="DI78" s="109"/>
      <c r="DJ78" s="109"/>
      <c r="DK78" s="109"/>
      <c r="DL78" s="112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47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12"/>
      <c r="EL78" s="109"/>
      <c r="EM78" s="112"/>
      <c r="EN78" s="109"/>
      <c r="EO78" s="109"/>
      <c r="EP78" s="109"/>
      <c r="EQ78" s="109"/>
      <c r="ER78" s="109"/>
      <c r="ES78" s="109"/>
      <c r="ET78" s="109"/>
      <c r="EU78" s="109"/>
      <c r="EV78" s="109"/>
      <c r="EW78" s="227"/>
      <c r="EX78" s="109"/>
      <c r="EY78" s="109"/>
      <c r="EZ78" s="109"/>
      <c r="FA78" s="109"/>
      <c r="FB78" s="109"/>
      <c r="FC78" s="112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77">
        <f t="shared" si="19"/>
        <v>0</v>
      </c>
      <c r="IV78" s="13">
        <f t="shared" si="20"/>
        <v>0</v>
      </c>
      <c r="IW78" s="13">
        <f t="shared" si="21"/>
        <v>0</v>
      </c>
      <c r="IX78" s="13">
        <f t="shared" si="22"/>
        <v>0</v>
      </c>
      <c r="IY78" s="13">
        <f t="shared" si="23"/>
        <v>0</v>
      </c>
      <c r="IZ78" s="13">
        <f t="shared" si="24"/>
        <v>0</v>
      </c>
      <c r="JA78" s="13">
        <f t="shared" si="25"/>
        <v>0</v>
      </c>
      <c r="JB78" s="21">
        <f t="shared" si="26"/>
        <v>0</v>
      </c>
      <c r="JD78" s="139" t="str">
        <f t="shared" si="30"/>
        <v>x</v>
      </c>
      <c r="JE78" s="140" t="str">
        <f t="shared" si="27"/>
        <v>x</v>
      </c>
      <c r="JF78" s="51" t="str">
        <f t="shared" si="28"/>
        <v/>
      </c>
      <c r="JG78" s="51" t="str">
        <f t="shared" si="18"/>
        <v/>
      </c>
      <c r="JH78" s="52" t="str">
        <f t="shared" si="29"/>
        <v/>
      </c>
    </row>
    <row r="79" spans="1:268">
      <c r="A79" s="11" t="s">
        <v>566</v>
      </c>
      <c r="B79" s="151" t="s">
        <v>136</v>
      </c>
      <c r="C79" s="95"/>
      <c r="D79" s="95"/>
      <c r="E79" s="95"/>
      <c r="F79" s="95"/>
      <c r="G79" s="96"/>
      <c r="H79" s="108"/>
      <c r="I79" s="227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 t="s">
        <v>43</v>
      </c>
      <c r="AI79" s="227"/>
      <c r="AJ79" s="227"/>
      <c r="AK79" s="227"/>
      <c r="AL79" s="227"/>
      <c r="AM79" s="227"/>
      <c r="AN79" s="227"/>
      <c r="AO79" s="227"/>
      <c r="AP79" s="109"/>
      <c r="AQ79" s="109"/>
      <c r="AR79" s="227"/>
      <c r="AS79" s="109"/>
      <c r="AT79" s="227"/>
      <c r="AU79" s="227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">
        <v>43</v>
      </c>
      <c r="BH79" s="109"/>
      <c r="BI79" s="109"/>
      <c r="BJ79" s="109"/>
      <c r="BK79" s="109"/>
      <c r="BL79" s="109"/>
      <c r="BM79" s="109"/>
      <c r="BN79" s="109"/>
      <c r="BO79" s="109"/>
      <c r="BP79" s="109"/>
      <c r="BQ79" s="109" t="s">
        <v>43</v>
      </c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43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227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77">
        <f t="shared" si="19"/>
        <v>6</v>
      </c>
      <c r="IV79" s="13">
        <f t="shared" si="20"/>
        <v>3</v>
      </c>
      <c r="IW79" s="13">
        <f t="shared" si="21"/>
        <v>0</v>
      </c>
      <c r="IX79" s="13">
        <f t="shared" si="22"/>
        <v>0</v>
      </c>
      <c r="IY79" s="13">
        <f t="shared" si="23"/>
        <v>0</v>
      </c>
      <c r="IZ79" s="13">
        <f t="shared" si="24"/>
        <v>0</v>
      </c>
      <c r="JA79" s="13">
        <f t="shared" si="25"/>
        <v>0</v>
      </c>
      <c r="JB79" s="21">
        <f t="shared" si="26"/>
        <v>510</v>
      </c>
      <c r="JD79" s="44" t="str">
        <f t="shared" si="30"/>
        <v/>
      </c>
      <c r="JE79" s="51" t="str">
        <f t="shared" si="27"/>
        <v/>
      </c>
      <c r="JF79" s="51" t="str">
        <f t="shared" si="28"/>
        <v/>
      </c>
      <c r="JG79" s="51" t="str">
        <f t="shared" si="18"/>
        <v/>
      </c>
      <c r="JH79" s="52" t="str">
        <f t="shared" si="29"/>
        <v/>
      </c>
    </row>
    <row r="80" spans="1:268" ht="15.5">
      <c r="A80" s="6" t="s">
        <v>132</v>
      </c>
      <c r="B80" s="37" t="s">
        <v>133</v>
      </c>
      <c r="C80" s="87" t="s">
        <v>43</v>
      </c>
      <c r="D80" s="87" t="s">
        <v>43</v>
      </c>
      <c r="E80" s="87" t="s">
        <v>43</v>
      </c>
      <c r="F80" s="87"/>
      <c r="G80" s="88"/>
      <c r="H80" s="108" t="s">
        <v>43</v>
      </c>
      <c r="I80" s="227"/>
      <c r="J80" s="108" t="s">
        <v>43</v>
      </c>
      <c r="K80" s="108"/>
      <c r="L80" s="227" t="s">
        <v>43</v>
      </c>
      <c r="M80" s="227" t="s">
        <v>43</v>
      </c>
      <c r="N80" s="227" t="s">
        <v>43</v>
      </c>
      <c r="O80" s="227" t="s">
        <v>43</v>
      </c>
      <c r="P80" s="227" t="s">
        <v>43</v>
      </c>
      <c r="Q80" s="227" t="s">
        <v>43</v>
      </c>
      <c r="R80" s="227"/>
      <c r="S80" s="227" t="s">
        <v>43</v>
      </c>
      <c r="T80" s="227"/>
      <c r="U80" s="227"/>
      <c r="V80" s="227" t="s">
        <v>43</v>
      </c>
      <c r="W80" s="227" t="s">
        <v>43</v>
      </c>
      <c r="X80" s="227"/>
      <c r="Y80" s="227"/>
      <c r="Z80" s="227" t="s">
        <v>43</v>
      </c>
      <c r="AA80" s="227" t="s">
        <v>43</v>
      </c>
      <c r="AB80" s="227"/>
      <c r="AC80" s="227"/>
      <c r="AD80" s="227"/>
      <c r="AE80" s="227"/>
      <c r="AF80" s="227" t="s">
        <v>43</v>
      </c>
      <c r="AG80" s="227" t="s">
        <v>43</v>
      </c>
      <c r="AH80" s="227"/>
      <c r="AI80" s="227"/>
      <c r="AJ80" s="227"/>
      <c r="AK80" s="227"/>
      <c r="AL80" s="227"/>
      <c r="AM80" s="227"/>
      <c r="AN80" s="227"/>
      <c r="AO80" s="227"/>
      <c r="AP80" s="109"/>
      <c r="AQ80" s="109"/>
      <c r="AR80" s="227"/>
      <c r="AS80" s="109"/>
      <c r="AT80" s="227"/>
      <c r="AU80" s="227"/>
      <c r="AV80" s="109"/>
      <c r="AW80" s="112" t="s">
        <v>43</v>
      </c>
      <c r="AX80" s="112" t="s">
        <v>43</v>
      </c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 t="s">
        <v>43</v>
      </c>
      <c r="BJ80" s="109" t="s">
        <v>43</v>
      </c>
      <c r="BK80" s="110"/>
      <c r="BL80" s="112"/>
      <c r="BM80" s="112"/>
      <c r="BN80" s="112"/>
      <c r="BO80" s="109"/>
      <c r="BP80" s="109"/>
      <c r="BQ80" s="113"/>
      <c r="BR80" s="113"/>
      <c r="BS80" s="109" t="s">
        <v>43</v>
      </c>
      <c r="BT80" s="112" t="s">
        <v>43</v>
      </c>
      <c r="BU80" s="112" t="s">
        <v>43</v>
      </c>
      <c r="BV80" s="109"/>
      <c r="BW80" s="112"/>
      <c r="BX80" s="112"/>
      <c r="BY80" s="109"/>
      <c r="BZ80" s="112"/>
      <c r="CA80" s="112"/>
      <c r="CB80" s="109"/>
      <c r="CC80" s="109" t="s">
        <v>43</v>
      </c>
      <c r="CD80" s="112" t="s">
        <v>43</v>
      </c>
      <c r="CE80" s="109"/>
      <c r="CF80" s="109" t="s">
        <v>43</v>
      </c>
      <c r="CG80" s="109"/>
      <c r="CH80" s="109"/>
      <c r="CI80" s="109" t="s">
        <v>43</v>
      </c>
      <c r="CJ80" s="112"/>
      <c r="CK80" s="112"/>
      <c r="CL80" s="109" t="s">
        <v>43</v>
      </c>
      <c r="CM80" s="112" t="s">
        <v>43</v>
      </c>
      <c r="CN80" s="109" t="s">
        <v>43</v>
      </c>
      <c r="CO80" s="112" t="s">
        <v>43</v>
      </c>
      <c r="CP80" s="109" t="s">
        <v>43</v>
      </c>
      <c r="CQ80" s="109" t="s">
        <v>43</v>
      </c>
      <c r="CR80" s="109" t="s">
        <v>43</v>
      </c>
      <c r="CS80" s="109"/>
      <c r="CT80" s="109"/>
      <c r="CU80" s="109"/>
      <c r="CV80" s="109"/>
      <c r="CW80" s="109"/>
      <c r="CX80" s="109"/>
      <c r="CY80" s="109"/>
      <c r="CZ80" s="109"/>
      <c r="DA80" s="109" t="s">
        <v>43</v>
      </c>
      <c r="DB80" s="112" t="s">
        <v>43</v>
      </c>
      <c r="DC80" s="109" t="s">
        <v>43</v>
      </c>
      <c r="DD80" s="112"/>
      <c r="DE80" s="109"/>
      <c r="DF80" s="109"/>
      <c r="DG80" s="109"/>
      <c r="DH80" s="109"/>
      <c r="DI80" s="109"/>
      <c r="DJ80" s="109"/>
      <c r="DK80" s="109"/>
      <c r="DL80" s="112"/>
      <c r="DM80" s="109" t="s">
        <v>43</v>
      </c>
      <c r="DN80" s="109" t="s">
        <v>43</v>
      </c>
      <c r="DO80" s="109"/>
      <c r="DP80" s="109"/>
      <c r="DQ80" s="109"/>
      <c r="DR80" s="109"/>
      <c r="DS80" s="109"/>
      <c r="DT80" s="109"/>
      <c r="DU80" s="109" t="s">
        <v>43</v>
      </c>
      <c r="DV80" s="109" t="s">
        <v>43</v>
      </c>
      <c r="DW80" s="109"/>
      <c r="DX80" s="147"/>
      <c r="DY80" s="109"/>
      <c r="DZ80" s="109"/>
      <c r="EA80" s="109"/>
      <c r="EB80" s="109"/>
      <c r="EC80" s="109"/>
      <c r="ED80" s="109"/>
      <c r="EE80" s="109"/>
      <c r="EF80" s="109"/>
      <c r="EG80" s="109" t="s">
        <v>43</v>
      </c>
      <c r="EH80" s="109"/>
      <c r="EI80" s="109" t="s">
        <v>43</v>
      </c>
      <c r="EJ80" s="109"/>
      <c r="EK80" s="112" t="s">
        <v>43</v>
      </c>
      <c r="EL80" s="109" t="s">
        <v>43</v>
      </c>
      <c r="EM80" s="112"/>
      <c r="EN80" s="109" t="s">
        <v>43</v>
      </c>
      <c r="EO80" s="109" t="s">
        <v>43</v>
      </c>
      <c r="EP80" s="109"/>
      <c r="EQ80" s="109"/>
      <c r="ER80" s="109"/>
      <c r="ES80" s="109" t="s">
        <v>43</v>
      </c>
      <c r="ET80" s="109" t="s">
        <v>43</v>
      </c>
      <c r="EU80" s="109"/>
      <c r="EV80" s="109"/>
      <c r="EW80" s="227"/>
      <c r="EX80" s="109"/>
      <c r="EY80" s="109"/>
      <c r="EZ80" s="109"/>
      <c r="FA80" s="109"/>
      <c r="FB80" s="109"/>
      <c r="FC80" s="112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77">
        <f t="shared" si="19"/>
        <v>69</v>
      </c>
      <c r="IV80" s="13">
        <f t="shared" si="20"/>
        <v>12</v>
      </c>
      <c r="IW80" s="13">
        <f t="shared" si="21"/>
        <v>5</v>
      </c>
      <c r="IX80" s="13">
        <f t="shared" si="22"/>
        <v>15</v>
      </c>
      <c r="IY80" s="13">
        <f t="shared" si="23"/>
        <v>1</v>
      </c>
      <c r="IZ80" s="13">
        <f t="shared" si="24"/>
        <v>0</v>
      </c>
      <c r="JA80" s="13">
        <f t="shared" si="25"/>
        <v>0</v>
      </c>
      <c r="JB80" s="21">
        <f t="shared" si="26"/>
        <v>5987</v>
      </c>
      <c r="JD80" s="139" t="str">
        <f t="shared" si="30"/>
        <v>x</v>
      </c>
      <c r="JE80" s="140" t="str">
        <f t="shared" si="27"/>
        <v>x</v>
      </c>
      <c r="JF80" s="140" t="str">
        <f t="shared" si="28"/>
        <v>x</v>
      </c>
      <c r="JG80" s="51" t="str">
        <f t="shared" si="18"/>
        <v/>
      </c>
      <c r="JH80" s="52" t="str">
        <f t="shared" si="29"/>
        <v/>
      </c>
    </row>
    <row r="81" spans="1:268">
      <c r="A81" s="11" t="s">
        <v>134</v>
      </c>
      <c r="B81" s="151" t="s">
        <v>62</v>
      </c>
      <c r="C81" s="95"/>
      <c r="D81" s="95"/>
      <c r="E81" s="95"/>
      <c r="F81" s="95"/>
      <c r="G81" s="96"/>
      <c r="H81" s="108"/>
      <c r="I81" s="227"/>
      <c r="J81" s="108" t="s">
        <v>43</v>
      </c>
      <c r="K81" s="108"/>
      <c r="L81" s="227" t="s">
        <v>43</v>
      </c>
      <c r="M81" s="227" t="s">
        <v>43</v>
      </c>
      <c r="N81" s="227"/>
      <c r="O81" s="227" t="s">
        <v>43</v>
      </c>
      <c r="P81" s="227"/>
      <c r="Q81" s="227"/>
      <c r="R81" s="227"/>
      <c r="S81" s="227"/>
      <c r="T81" s="227"/>
      <c r="U81" s="227"/>
      <c r="V81" s="227"/>
      <c r="W81" s="227"/>
      <c r="X81" s="227" t="s">
        <v>43</v>
      </c>
      <c r="Y81" s="227"/>
      <c r="Z81" s="227" t="s">
        <v>43</v>
      </c>
      <c r="AA81" s="227"/>
      <c r="AB81" s="227"/>
      <c r="AC81" s="227"/>
      <c r="AD81" s="227" t="s">
        <v>43</v>
      </c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109"/>
      <c r="AQ81" s="109"/>
      <c r="AR81" s="227"/>
      <c r="AS81" s="109"/>
      <c r="AT81" s="227"/>
      <c r="AU81" s="227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43" t="s">
        <v>43</v>
      </c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227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77">
        <f t="shared" si="19"/>
        <v>12</v>
      </c>
      <c r="IV81" s="13">
        <f t="shared" si="20"/>
        <v>4</v>
      </c>
      <c r="IW81" s="13">
        <f t="shared" si="21"/>
        <v>0</v>
      </c>
      <c r="IX81" s="13">
        <f t="shared" si="22"/>
        <v>0</v>
      </c>
      <c r="IY81" s="13">
        <f t="shared" si="23"/>
        <v>1</v>
      </c>
      <c r="IZ81" s="13">
        <f t="shared" si="24"/>
        <v>0</v>
      </c>
      <c r="JA81" s="13">
        <f t="shared" si="25"/>
        <v>0</v>
      </c>
      <c r="JB81" s="21">
        <f t="shared" si="26"/>
        <v>613</v>
      </c>
      <c r="JD81" s="44" t="str">
        <f t="shared" si="30"/>
        <v/>
      </c>
      <c r="JE81" s="51" t="str">
        <f t="shared" si="27"/>
        <v/>
      </c>
      <c r="JF81" s="51" t="str">
        <f t="shared" si="28"/>
        <v/>
      </c>
      <c r="JG81" s="51" t="str">
        <f t="shared" si="18"/>
        <v/>
      </c>
      <c r="JH81" s="52" t="str">
        <f t="shared" si="29"/>
        <v/>
      </c>
    </row>
    <row r="82" spans="1:268" ht="15.5">
      <c r="A82" s="5" t="s">
        <v>567</v>
      </c>
      <c r="B82" s="35" t="s">
        <v>568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 t="s">
        <v>43</v>
      </c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109"/>
      <c r="AQ82" s="109"/>
      <c r="AR82" s="227"/>
      <c r="AS82" s="109"/>
      <c r="AT82" s="227"/>
      <c r="AU82" s="227"/>
      <c r="AV82" s="109"/>
      <c r="AW82" s="112"/>
      <c r="AX82" s="112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10"/>
      <c r="BL82" s="112"/>
      <c r="BM82" s="112"/>
      <c r="BN82" s="112"/>
      <c r="BO82" s="109"/>
      <c r="BP82" s="109"/>
      <c r="BQ82" s="113"/>
      <c r="BR82" s="113"/>
      <c r="BS82" s="109"/>
      <c r="BT82" s="112"/>
      <c r="BU82" s="112"/>
      <c r="BV82" s="109"/>
      <c r="BW82" s="112"/>
      <c r="BX82" s="112"/>
      <c r="BY82" s="109"/>
      <c r="BZ82" s="112"/>
      <c r="CA82" s="112"/>
      <c r="CB82" s="109"/>
      <c r="CC82" s="109"/>
      <c r="CD82" s="112"/>
      <c r="CE82" s="109"/>
      <c r="CF82" s="109"/>
      <c r="CG82" s="109"/>
      <c r="CH82" s="109"/>
      <c r="CI82" s="109"/>
      <c r="CJ82" s="112"/>
      <c r="CK82" s="112"/>
      <c r="CL82" s="109"/>
      <c r="CM82" s="112"/>
      <c r="CN82" s="109"/>
      <c r="CO82" s="112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12"/>
      <c r="DC82" s="109"/>
      <c r="DD82" s="112"/>
      <c r="DE82" s="109"/>
      <c r="DF82" s="109"/>
      <c r="DG82" s="109"/>
      <c r="DH82" s="109"/>
      <c r="DI82" s="109"/>
      <c r="DJ82" s="109"/>
      <c r="DK82" s="109"/>
      <c r="DL82" s="112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47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12"/>
      <c r="EL82" s="109"/>
      <c r="EM82" s="112"/>
      <c r="EN82" s="109"/>
      <c r="EO82" s="109"/>
      <c r="EP82" s="109"/>
      <c r="EQ82" s="109"/>
      <c r="ER82" s="109"/>
      <c r="ES82" s="109"/>
      <c r="ET82" s="109"/>
      <c r="EU82" s="109"/>
      <c r="EV82" s="109"/>
      <c r="EW82" s="227"/>
      <c r="EX82" s="109"/>
      <c r="EY82" s="109"/>
      <c r="EZ82" s="109"/>
      <c r="FA82" s="109"/>
      <c r="FB82" s="109"/>
      <c r="FC82" s="112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77">
        <f t="shared" si="19"/>
        <v>1</v>
      </c>
      <c r="IV82" s="13">
        <f t="shared" si="20"/>
        <v>0</v>
      </c>
      <c r="IW82" s="13">
        <f t="shared" si="21"/>
        <v>0</v>
      </c>
      <c r="IX82" s="13">
        <f t="shared" si="22"/>
        <v>0</v>
      </c>
      <c r="IY82" s="13">
        <f t="shared" si="23"/>
        <v>0</v>
      </c>
      <c r="IZ82" s="13">
        <f t="shared" si="24"/>
        <v>0</v>
      </c>
      <c r="JA82" s="13">
        <f t="shared" si="25"/>
        <v>0</v>
      </c>
      <c r="JB82" s="21">
        <f t="shared" si="26"/>
        <v>0</v>
      </c>
      <c r="JD82" s="44" t="str">
        <f t="shared" si="30"/>
        <v/>
      </c>
      <c r="JE82" s="51" t="str">
        <f t="shared" si="27"/>
        <v/>
      </c>
      <c r="JF82" s="51" t="str">
        <f t="shared" si="28"/>
        <v/>
      </c>
      <c r="JG82" s="51" t="str">
        <f t="shared" si="18"/>
        <v/>
      </c>
      <c r="JH82" s="52" t="str">
        <f t="shared" si="29"/>
        <v/>
      </c>
    </row>
    <row r="83" spans="1:268" ht="15.5">
      <c r="A83" s="5" t="s">
        <v>567</v>
      </c>
      <c r="B83" s="35" t="s">
        <v>569</v>
      </c>
      <c r="C83" s="85"/>
      <c r="D83" s="85"/>
      <c r="E83" s="85"/>
      <c r="F83" s="85"/>
      <c r="G83" s="86"/>
      <c r="H83" s="108"/>
      <c r="I83" s="227"/>
      <c r="J83" s="108"/>
      <c r="K83" s="108"/>
      <c r="L83" s="227"/>
      <c r="M83" s="227" t="s">
        <v>43</v>
      </c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109"/>
      <c r="AQ83" s="109"/>
      <c r="AR83" s="227"/>
      <c r="AS83" s="109"/>
      <c r="AT83" s="227"/>
      <c r="AU83" s="227"/>
      <c r="AV83" s="109"/>
      <c r="AW83" s="112"/>
      <c r="AX83" s="112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10"/>
      <c r="BL83" s="112"/>
      <c r="BM83" s="112"/>
      <c r="BN83" s="112"/>
      <c r="BO83" s="109"/>
      <c r="BP83" s="109"/>
      <c r="BQ83" s="113"/>
      <c r="BR83" s="113"/>
      <c r="BS83" s="109"/>
      <c r="BT83" s="112"/>
      <c r="BU83" s="112"/>
      <c r="BV83" s="109"/>
      <c r="BW83" s="112"/>
      <c r="BX83" s="112"/>
      <c r="BY83" s="109"/>
      <c r="BZ83" s="112"/>
      <c r="CA83" s="112"/>
      <c r="CB83" s="109"/>
      <c r="CC83" s="109"/>
      <c r="CD83" s="112"/>
      <c r="CE83" s="109"/>
      <c r="CF83" s="109"/>
      <c r="CG83" s="109"/>
      <c r="CH83" s="109"/>
      <c r="CI83" s="109"/>
      <c r="CJ83" s="112"/>
      <c r="CK83" s="112"/>
      <c r="CL83" s="109"/>
      <c r="CM83" s="112"/>
      <c r="CN83" s="109"/>
      <c r="CO83" s="112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12"/>
      <c r="DC83" s="109"/>
      <c r="DD83" s="112"/>
      <c r="DE83" s="109"/>
      <c r="DF83" s="109"/>
      <c r="DG83" s="109"/>
      <c r="DH83" s="109"/>
      <c r="DI83" s="109"/>
      <c r="DJ83" s="109"/>
      <c r="DK83" s="109"/>
      <c r="DL83" s="112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47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12"/>
      <c r="EL83" s="109"/>
      <c r="EM83" s="112"/>
      <c r="EN83" s="109"/>
      <c r="EO83" s="109"/>
      <c r="EP83" s="109"/>
      <c r="EQ83" s="109"/>
      <c r="ER83" s="109"/>
      <c r="ES83" s="109"/>
      <c r="ET83" s="109"/>
      <c r="EU83" s="109"/>
      <c r="EV83" s="109"/>
      <c r="EW83" s="227"/>
      <c r="EX83" s="109"/>
      <c r="EY83" s="109"/>
      <c r="EZ83" s="109"/>
      <c r="FA83" s="109"/>
      <c r="FB83" s="109"/>
      <c r="FC83" s="112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77">
        <f t="shared" si="19"/>
        <v>1</v>
      </c>
      <c r="IV83" s="13">
        <f t="shared" si="20"/>
        <v>0</v>
      </c>
      <c r="IW83" s="13">
        <f t="shared" si="21"/>
        <v>0</v>
      </c>
      <c r="IX83" s="13">
        <f t="shared" si="22"/>
        <v>0</v>
      </c>
      <c r="IY83" s="13">
        <f t="shared" si="23"/>
        <v>0</v>
      </c>
      <c r="IZ83" s="13">
        <f t="shared" si="24"/>
        <v>0</v>
      </c>
      <c r="JA83" s="13">
        <f t="shared" si="25"/>
        <v>0</v>
      </c>
      <c r="JB83" s="21">
        <f t="shared" si="26"/>
        <v>0</v>
      </c>
      <c r="JD83" s="44" t="str">
        <f t="shared" si="30"/>
        <v/>
      </c>
      <c r="JE83" s="51" t="str">
        <f t="shared" si="27"/>
        <v/>
      </c>
      <c r="JF83" s="51" t="str">
        <f t="shared" si="28"/>
        <v/>
      </c>
      <c r="JG83" s="51" t="str">
        <f t="shared" si="18"/>
        <v/>
      </c>
      <c r="JH83" s="52" t="str">
        <f t="shared" si="29"/>
        <v/>
      </c>
    </row>
    <row r="84" spans="1:268" ht="15.5">
      <c r="A84" s="5" t="s">
        <v>570</v>
      </c>
      <c r="B84" s="35" t="s">
        <v>56</v>
      </c>
      <c r="C84" s="85"/>
      <c r="D84" s="85"/>
      <c r="E84" s="85"/>
      <c r="F84" s="85"/>
      <c r="G84" s="86"/>
      <c r="H84" s="108"/>
      <c r="I84" s="227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109"/>
      <c r="AQ84" s="109"/>
      <c r="AR84" s="227"/>
      <c r="AS84" s="109"/>
      <c r="AT84" s="227"/>
      <c r="AU84" s="227"/>
      <c r="AV84" s="109"/>
      <c r="AW84" s="112"/>
      <c r="AX84" s="112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10"/>
      <c r="BL84" s="112"/>
      <c r="BM84" s="112"/>
      <c r="BN84" s="112"/>
      <c r="BO84" s="109"/>
      <c r="BP84" s="109"/>
      <c r="BQ84" s="113"/>
      <c r="BR84" s="113"/>
      <c r="BS84" s="109"/>
      <c r="BT84" s="112"/>
      <c r="BU84" s="112"/>
      <c r="BV84" s="109"/>
      <c r="BW84" s="112"/>
      <c r="BX84" s="112"/>
      <c r="BY84" s="109"/>
      <c r="BZ84" s="112"/>
      <c r="CA84" s="112"/>
      <c r="CB84" s="109"/>
      <c r="CC84" s="109"/>
      <c r="CD84" s="112"/>
      <c r="CE84" s="109"/>
      <c r="CF84" s="109"/>
      <c r="CG84" s="109"/>
      <c r="CH84" s="109"/>
      <c r="CI84" s="109"/>
      <c r="CJ84" s="112"/>
      <c r="CK84" s="112"/>
      <c r="CL84" s="109"/>
      <c r="CM84" s="112"/>
      <c r="CN84" s="109"/>
      <c r="CO84" s="112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12"/>
      <c r="DC84" s="109"/>
      <c r="DD84" s="112"/>
      <c r="DE84" s="109"/>
      <c r="DF84" s="109"/>
      <c r="DG84" s="109"/>
      <c r="DH84" s="109"/>
      <c r="DI84" s="109"/>
      <c r="DJ84" s="109"/>
      <c r="DK84" s="109"/>
      <c r="DL84" s="112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47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12"/>
      <c r="EL84" s="109"/>
      <c r="EM84" s="112"/>
      <c r="EN84" s="109"/>
      <c r="EO84" s="109"/>
      <c r="EP84" s="109"/>
      <c r="EQ84" s="109"/>
      <c r="ER84" s="109"/>
      <c r="ES84" s="109"/>
      <c r="ET84" s="109"/>
      <c r="EU84" s="109"/>
      <c r="EV84" s="109"/>
      <c r="EW84" s="227"/>
      <c r="EX84" s="109"/>
      <c r="EY84" s="109"/>
      <c r="EZ84" s="109"/>
      <c r="FA84" s="109"/>
      <c r="FB84" s="109"/>
      <c r="FC84" s="112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77">
        <f t="shared" si="19"/>
        <v>0</v>
      </c>
      <c r="IV84" s="13">
        <f t="shared" si="20"/>
        <v>0</v>
      </c>
      <c r="IW84" s="13">
        <f t="shared" si="21"/>
        <v>0</v>
      </c>
      <c r="IX84" s="13">
        <f t="shared" si="22"/>
        <v>0</v>
      </c>
      <c r="IY84" s="13">
        <f t="shared" si="23"/>
        <v>0</v>
      </c>
      <c r="IZ84" s="13">
        <f t="shared" si="24"/>
        <v>0</v>
      </c>
      <c r="JA84" s="13">
        <f t="shared" si="25"/>
        <v>0</v>
      </c>
      <c r="JB84" s="21">
        <f t="shared" si="26"/>
        <v>0</v>
      </c>
      <c r="JD84" s="44" t="str">
        <f t="shared" si="30"/>
        <v/>
      </c>
      <c r="JE84" s="51" t="str">
        <f t="shared" si="27"/>
        <v/>
      </c>
      <c r="JF84" s="51" t="str">
        <f t="shared" si="28"/>
        <v/>
      </c>
      <c r="JG84" s="51" t="str">
        <f t="shared" si="18"/>
        <v/>
      </c>
      <c r="JH84" s="52" t="str">
        <f t="shared" si="29"/>
        <v/>
      </c>
    </row>
    <row r="85" spans="1:268">
      <c r="A85" s="6" t="s">
        <v>137</v>
      </c>
      <c r="B85" s="37" t="s">
        <v>571</v>
      </c>
      <c r="C85" s="97"/>
      <c r="D85" s="97"/>
      <c r="E85" s="97"/>
      <c r="F85" s="97"/>
      <c r="G85" s="98"/>
      <c r="H85" s="108"/>
      <c r="I85" s="227"/>
      <c r="J85" s="108" t="s">
        <v>43</v>
      </c>
      <c r="K85" s="108"/>
      <c r="L85" s="227" t="s">
        <v>43</v>
      </c>
      <c r="M85" s="227" t="s">
        <v>43</v>
      </c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109"/>
      <c r="AQ85" s="109"/>
      <c r="AR85" s="227"/>
      <c r="AS85" s="109"/>
      <c r="AT85" s="227"/>
      <c r="AU85" s="227"/>
      <c r="AV85" s="109" t="s">
        <v>43</v>
      </c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227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77">
        <f t="shared" si="19"/>
        <v>5</v>
      </c>
      <c r="IV85" s="13">
        <f t="shared" si="20"/>
        <v>1</v>
      </c>
      <c r="IW85" s="13">
        <f t="shared" si="21"/>
        <v>0</v>
      </c>
      <c r="IX85" s="13">
        <f t="shared" si="22"/>
        <v>1</v>
      </c>
      <c r="IY85" s="13">
        <f t="shared" si="23"/>
        <v>0</v>
      </c>
      <c r="IZ85" s="13">
        <f t="shared" si="24"/>
        <v>0</v>
      </c>
      <c r="JA85" s="13">
        <f t="shared" si="25"/>
        <v>0</v>
      </c>
      <c r="JB85" s="21">
        <f t="shared" si="26"/>
        <v>36</v>
      </c>
      <c r="JD85" s="44" t="str">
        <f t="shared" si="30"/>
        <v/>
      </c>
      <c r="JE85" s="51" t="str">
        <f t="shared" si="27"/>
        <v/>
      </c>
      <c r="JF85" s="51" t="str">
        <f t="shared" si="28"/>
        <v/>
      </c>
      <c r="JG85" s="51" t="str">
        <f t="shared" si="18"/>
        <v/>
      </c>
      <c r="JH85" s="52" t="str">
        <f t="shared" si="29"/>
        <v/>
      </c>
    </row>
    <row r="86" spans="1:268" ht="15.5">
      <c r="A86" s="5" t="s">
        <v>139</v>
      </c>
      <c r="B86" s="35" t="s">
        <v>141</v>
      </c>
      <c r="C86" s="85" t="s">
        <v>43</v>
      </c>
      <c r="D86" s="85" t="s">
        <v>43</v>
      </c>
      <c r="E86" s="85" t="s">
        <v>43</v>
      </c>
      <c r="F86" s="85"/>
      <c r="G86" s="86"/>
      <c r="H86" s="108"/>
      <c r="I86" s="227"/>
      <c r="J86" s="108" t="s">
        <v>43</v>
      </c>
      <c r="K86" s="108"/>
      <c r="L86" s="227" t="s">
        <v>43</v>
      </c>
      <c r="M86" s="227"/>
      <c r="N86" s="227"/>
      <c r="O86" s="227"/>
      <c r="P86" s="227"/>
      <c r="Q86" s="227" t="s">
        <v>43</v>
      </c>
      <c r="R86" s="227"/>
      <c r="S86" s="227"/>
      <c r="T86" s="227" t="s">
        <v>43</v>
      </c>
      <c r="U86" s="227"/>
      <c r="V86" s="227"/>
      <c r="W86" s="227"/>
      <c r="X86" s="227" t="s">
        <v>43</v>
      </c>
      <c r="Y86" s="227"/>
      <c r="Z86" s="227" t="s">
        <v>43</v>
      </c>
      <c r="AA86" s="227" t="s">
        <v>43</v>
      </c>
      <c r="AB86" s="227" t="s">
        <v>43</v>
      </c>
      <c r="AC86" s="227"/>
      <c r="AD86" s="227"/>
      <c r="AE86" s="227"/>
      <c r="AF86" s="227" t="s">
        <v>43</v>
      </c>
      <c r="AG86" s="227"/>
      <c r="AH86" s="227"/>
      <c r="AI86" s="227"/>
      <c r="AJ86" s="227" t="s">
        <v>43</v>
      </c>
      <c r="AK86" s="227" t="s">
        <v>43</v>
      </c>
      <c r="AL86" s="227"/>
      <c r="AM86" s="227" t="s">
        <v>43</v>
      </c>
      <c r="AN86" s="227"/>
      <c r="AO86" s="227"/>
      <c r="AP86" s="109"/>
      <c r="AQ86" s="109"/>
      <c r="AR86" s="227"/>
      <c r="AS86" s="109"/>
      <c r="AT86" s="227"/>
      <c r="AU86" s="227" t="s">
        <v>43</v>
      </c>
      <c r="AV86" s="109" t="s">
        <v>43</v>
      </c>
      <c r="AW86" s="112"/>
      <c r="AX86" s="112"/>
      <c r="AY86" s="109" t="s">
        <v>43</v>
      </c>
      <c r="AZ86" s="109" t="s">
        <v>43</v>
      </c>
      <c r="BA86" s="109"/>
      <c r="BB86" s="109" t="s">
        <v>43</v>
      </c>
      <c r="BC86" s="109"/>
      <c r="BD86" s="109"/>
      <c r="BE86" s="109" t="s">
        <v>43</v>
      </c>
      <c r="BF86" s="109"/>
      <c r="BG86" s="109" t="s">
        <v>43</v>
      </c>
      <c r="BH86" s="109"/>
      <c r="BI86" s="109"/>
      <c r="BJ86" s="109" t="s">
        <v>43</v>
      </c>
      <c r="BK86" s="110" t="s">
        <v>43</v>
      </c>
      <c r="BL86" s="112"/>
      <c r="BM86" s="112"/>
      <c r="BN86" s="112"/>
      <c r="BO86" s="109" t="s">
        <v>43</v>
      </c>
      <c r="BP86" s="109"/>
      <c r="BQ86" s="113" t="s">
        <v>43</v>
      </c>
      <c r="BR86" s="158"/>
      <c r="BS86" s="109" t="s">
        <v>43</v>
      </c>
      <c r="BT86" s="112"/>
      <c r="BU86" s="112"/>
      <c r="BV86" s="109"/>
      <c r="BW86" s="112" t="s">
        <v>43</v>
      </c>
      <c r="BX86" s="112" t="s">
        <v>43</v>
      </c>
      <c r="BY86" s="109"/>
      <c r="BZ86" s="112" t="s">
        <v>43</v>
      </c>
      <c r="CA86" s="112" t="s">
        <v>43</v>
      </c>
      <c r="CB86" s="109"/>
      <c r="CC86" s="109"/>
      <c r="CD86" s="112"/>
      <c r="CE86" s="109"/>
      <c r="CF86" s="109" t="s">
        <v>43</v>
      </c>
      <c r="CG86" s="109"/>
      <c r="CH86" s="109"/>
      <c r="CI86" s="109"/>
      <c r="CJ86" s="112"/>
      <c r="CK86" s="112"/>
      <c r="CL86" s="109"/>
      <c r="CM86" s="112"/>
      <c r="CN86" s="109" t="s">
        <v>43</v>
      </c>
      <c r="CO86" s="112" t="s">
        <v>43</v>
      </c>
      <c r="CP86" s="109"/>
      <c r="CQ86" s="109" t="s">
        <v>43</v>
      </c>
      <c r="CR86" s="109"/>
      <c r="CS86" s="109" t="s">
        <v>43</v>
      </c>
      <c r="CT86" s="109"/>
      <c r="CU86" s="109"/>
      <c r="CV86" s="109"/>
      <c r="CW86" s="109" t="s">
        <v>43</v>
      </c>
      <c r="CX86" s="109" t="s">
        <v>43</v>
      </c>
      <c r="CY86" s="109" t="s">
        <v>43</v>
      </c>
      <c r="CZ86" s="109"/>
      <c r="DA86" s="109" t="s">
        <v>43</v>
      </c>
      <c r="DB86" s="112" t="s">
        <v>43</v>
      </c>
      <c r="DC86" s="109"/>
      <c r="DD86" s="112"/>
      <c r="DE86" s="109" t="s">
        <v>43</v>
      </c>
      <c r="DF86" s="109"/>
      <c r="DG86" s="109"/>
      <c r="DH86" s="109"/>
      <c r="DI86" s="109"/>
      <c r="DJ86" s="109"/>
      <c r="DK86" s="109" t="s">
        <v>43</v>
      </c>
      <c r="DL86" s="112"/>
      <c r="DM86" s="109" t="s">
        <v>43</v>
      </c>
      <c r="DN86" s="109"/>
      <c r="DO86" s="109"/>
      <c r="DP86" s="109"/>
      <c r="DQ86" s="109"/>
      <c r="DR86" s="109"/>
      <c r="DS86" s="109" t="s">
        <v>43</v>
      </c>
      <c r="DT86" s="109"/>
      <c r="DU86" s="109" t="s">
        <v>43</v>
      </c>
      <c r="DV86" s="109"/>
      <c r="DW86" s="109"/>
      <c r="DX86" s="147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 t="s">
        <v>43</v>
      </c>
      <c r="EJ86" s="109"/>
      <c r="EK86" s="112"/>
      <c r="EL86" s="109"/>
      <c r="EM86" s="112"/>
      <c r="EN86" s="109" t="s">
        <v>43</v>
      </c>
      <c r="EO86" s="109"/>
      <c r="EP86" s="109" t="s">
        <v>43</v>
      </c>
      <c r="EQ86" s="109" t="s">
        <v>43</v>
      </c>
      <c r="ER86" s="109"/>
      <c r="ES86" s="109" t="s">
        <v>43</v>
      </c>
      <c r="ET86" s="109"/>
      <c r="EU86" s="109"/>
      <c r="EV86" s="109"/>
      <c r="EW86" s="227"/>
      <c r="EX86" s="109"/>
      <c r="EY86" s="109"/>
      <c r="EZ86" s="109"/>
      <c r="FA86" s="109"/>
      <c r="FB86" s="109"/>
      <c r="FC86" s="112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77">
        <f t="shared" si="19"/>
        <v>76</v>
      </c>
      <c r="IV86" s="13">
        <f t="shared" si="20"/>
        <v>23</v>
      </c>
      <c r="IW86" s="13">
        <f t="shared" si="21"/>
        <v>3</v>
      </c>
      <c r="IX86" s="13">
        <f t="shared" si="22"/>
        <v>4</v>
      </c>
      <c r="IY86" s="13">
        <f t="shared" si="23"/>
        <v>1</v>
      </c>
      <c r="IZ86" s="13">
        <f t="shared" si="24"/>
        <v>0</v>
      </c>
      <c r="JA86" s="13">
        <f t="shared" si="25"/>
        <v>0</v>
      </c>
      <c r="JB86" s="21">
        <f t="shared" si="26"/>
        <v>6438</v>
      </c>
      <c r="JD86" s="139" t="str">
        <f t="shared" si="30"/>
        <v>x</v>
      </c>
      <c r="JE86" s="140" t="str">
        <f t="shared" si="27"/>
        <v>x</v>
      </c>
      <c r="JF86" s="140" t="str">
        <f t="shared" si="28"/>
        <v>x</v>
      </c>
      <c r="JG86" s="51" t="str">
        <f t="shared" si="18"/>
        <v/>
      </c>
      <c r="JH86" s="52" t="str">
        <f t="shared" si="29"/>
        <v/>
      </c>
    </row>
    <row r="87" spans="1:268" ht="15.5">
      <c r="A87" s="5" t="s">
        <v>139</v>
      </c>
      <c r="B87" s="35" t="s">
        <v>142</v>
      </c>
      <c r="C87" s="85" t="s">
        <v>43</v>
      </c>
      <c r="D87" s="85"/>
      <c r="E87" s="85"/>
      <c r="F87" s="85"/>
      <c r="G87" s="86"/>
      <c r="H87" s="108"/>
      <c r="I87" s="227"/>
      <c r="J87" s="108"/>
      <c r="K87" s="108"/>
      <c r="L87" s="227" t="s">
        <v>43</v>
      </c>
      <c r="M87" s="227"/>
      <c r="N87" s="227"/>
      <c r="O87" s="227"/>
      <c r="P87" s="227"/>
      <c r="Q87" s="227" t="s">
        <v>43</v>
      </c>
      <c r="R87" s="227"/>
      <c r="S87" s="227"/>
      <c r="T87" s="227" t="s">
        <v>43</v>
      </c>
      <c r="U87" s="227"/>
      <c r="V87" s="227"/>
      <c r="W87" s="227"/>
      <c r="X87" s="227"/>
      <c r="Y87" s="227"/>
      <c r="Z87" s="227" t="s">
        <v>43</v>
      </c>
      <c r="AA87" s="227" t="s">
        <v>43</v>
      </c>
      <c r="AB87" s="227"/>
      <c r="AC87" s="227"/>
      <c r="AD87" s="227"/>
      <c r="AE87" s="227"/>
      <c r="AF87" s="227"/>
      <c r="AG87" s="227"/>
      <c r="AH87" s="227"/>
      <c r="AI87" s="227"/>
      <c r="AJ87" s="227" t="s">
        <v>43</v>
      </c>
      <c r="AK87" s="227"/>
      <c r="AL87" s="227"/>
      <c r="AM87" s="227" t="s">
        <v>43</v>
      </c>
      <c r="AN87" s="227"/>
      <c r="AO87" s="227"/>
      <c r="AP87" s="109"/>
      <c r="AQ87" s="109"/>
      <c r="AR87" s="227"/>
      <c r="AS87" s="109"/>
      <c r="AT87" s="227"/>
      <c r="AU87" s="227" t="s">
        <v>43</v>
      </c>
      <c r="AV87" s="109"/>
      <c r="AW87" s="112"/>
      <c r="AX87" s="112"/>
      <c r="AY87" s="109" t="s">
        <v>43</v>
      </c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 t="s">
        <v>43</v>
      </c>
      <c r="BK87" s="110" t="s">
        <v>43</v>
      </c>
      <c r="BL87" s="112"/>
      <c r="BM87" s="112"/>
      <c r="BN87" s="112"/>
      <c r="BO87" s="109" t="s">
        <v>43</v>
      </c>
      <c r="BP87" s="109"/>
      <c r="BQ87" s="113"/>
      <c r="BR87" s="113"/>
      <c r="BS87" s="109"/>
      <c r="BT87" s="112"/>
      <c r="BU87" s="112"/>
      <c r="BV87" s="109"/>
      <c r="BW87" s="112" t="s">
        <v>43</v>
      </c>
      <c r="BX87" s="112"/>
      <c r="BY87" s="109"/>
      <c r="BZ87" s="112" t="s">
        <v>43</v>
      </c>
      <c r="CA87" s="112"/>
      <c r="CB87" s="109"/>
      <c r="CC87" s="109"/>
      <c r="CD87" s="112"/>
      <c r="CE87" s="109"/>
      <c r="CF87" s="109"/>
      <c r="CG87" s="109"/>
      <c r="CH87" s="109"/>
      <c r="CI87" s="109"/>
      <c r="CJ87" s="112"/>
      <c r="CK87" s="112"/>
      <c r="CL87" s="109"/>
      <c r="CM87" s="112"/>
      <c r="CN87" s="109" t="s">
        <v>43</v>
      </c>
      <c r="CO87" s="112"/>
      <c r="CP87" s="109"/>
      <c r="CQ87" s="109"/>
      <c r="CR87" s="109"/>
      <c r="CS87" s="109"/>
      <c r="CT87" s="109"/>
      <c r="CU87" s="109"/>
      <c r="CV87" s="109"/>
      <c r="CW87" s="109" t="s">
        <v>43</v>
      </c>
      <c r="CX87" s="109"/>
      <c r="CY87" s="109" t="s">
        <v>43</v>
      </c>
      <c r="CZ87" s="109"/>
      <c r="DA87" s="109"/>
      <c r="DB87" s="112"/>
      <c r="DC87" s="109"/>
      <c r="DD87" s="112"/>
      <c r="DE87" s="109"/>
      <c r="DF87" s="109"/>
      <c r="DG87" s="109"/>
      <c r="DH87" s="109"/>
      <c r="DI87" s="109"/>
      <c r="DJ87" s="109"/>
      <c r="DK87" s="109"/>
      <c r="DL87" s="112"/>
      <c r="DM87" s="109"/>
      <c r="DN87" s="109"/>
      <c r="DO87" s="109"/>
      <c r="DP87" s="109"/>
      <c r="DQ87" s="109"/>
      <c r="DR87" s="109"/>
      <c r="DS87" s="109" t="s">
        <v>43</v>
      </c>
      <c r="DT87" s="109"/>
      <c r="DU87" s="109"/>
      <c r="DV87" s="109"/>
      <c r="DW87" s="109"/>
      <c r="DX87" s="147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 t="s">
        <v>43</v>
      </c>
      <c r="EJ87" s="109"/>
      <c r="EK87" s="112"/>
      <c r="EL87" s="109"/>
      <c r="EM87" s="112"/>
      <c r="EN87" s="109"/>
      <c r="EO87" s="109"/>
      <c r="EP87" s="109"/>
      <c r="EQ87" s="109" t="s">
        <v>43</v>
      </c>
      <c r="ER87" s="109"/>
      <c r="ES87" s="109"/>
      <c r="ET87" s="109"/>
      <c r="EU87" s="109"/>
      <c r="EV87" s="109"/>
      <c r="EW87" s="227"/>
      <c r="EX87" s="109"/>
      <c r="EY87" s="109"/>
      <c r="EZ87" s="109"/>
      <c r="FA87" s="109"/>
      <c r="FB87" s="109"/>
      <c r="FC87" s="112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77">
        <f t="shared" si="19"/>
        <v>26</v>
      </c>
      <c r="IV87" s="13">
        <f t="shared" si="20"/>
        <v>2</v>
      </c>
      <c r="IW87" s="13">
        <f t="shared" si="21"/>
        <v>2</v>
      </c>
      <c r="IX87" s="13">
        <f t="shared" si="22"/>
        <v>0</v>
      </c>
      <c r="IY87" s="13">
        <f t="shared" si="23"/>
        <v>0</v>
      </c>
      <c r="IZ87" s="13">
        <f t="shared" si="24"/>
        <v>0</v>
      </c>
      <c r="JA87" s="13">
        <f t="shared" si="25"/>
        <v>0</v>
      </c>
      <c r="JB87" s="21">
        <f t="shared" si="26"/>
        <v>2023</v>
      </c>
      <c r="JD87" s="139" t="str">
        <f t="shared" si="30"/>
        <v>x</v>
      </c>
      <c r="JE87" s="51" t="str">
        <f t="shared" si="27"/>
        <v/>
      </c>
      <c r="JF87" s="51" t="str">
        <f t="shared" si="28"/>
        <v/>
      </c>
      <c r="JG87" s="51" t="str">
        <f t="shared" si="18"/>
        <v/>
      </c>
      <c r="JH87" s="52" t="str">
        <f t="shared" si="29"/>
        <v/>
      </c>
    </row>
    <row r="88" spans="1:268" ht="15.5">
      <c r="A88" s="5" t="s">
        <v>143</v>
      </c>
      <c r="B88" s="35" t="s">
        <v>109</v>
      </c>
      <c r="C88" s="85" t="s">
        <v>43</v>
      </c>
      <c r="D88" s="85"/>
      <c r="E88" s="85"/>
      <c r="F88" s="85"/>
      <c r="G88" s="86"/>
      <c r="H88" s="108"/>
      <c r="I88" s="227"/>
      <c r="J88" s="108" t="s">
        <v>43</v>
      </c>
      <c r="K88" s="108"/>
      <c r="L88" s="227"/>
      <c r="M88" s="227" t="s">
        <v>43</v>
      </c>
      <c r="N88" s="227"/>
      <c r="O88" s="227" t="s">
        <v>43</v>
      </c>
      <c r="P88" s="227"/>
      <c r="Q88" s="227" t="s">
        <v>43</v>
      </c>
      <c r="R88" s="227"/>
      <c r="S88" s="227"/>
      <c r="T88" s="227"/>
      <c r="U88" s="227"/>
      <c r="V88" s="227" t="s">
        <v>43</v>
      </c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 t="s">
        <v>43</v>
      </c>
      <c r="AH88" s="227"/>
      <c r="AI88" s="227"/>
      <c r="AJ88" s="227"/>
      <c r="AK88" s="227"/>
      <c r="AL88" s="227"/>
      <c r="AM88" s="227"/>
      <c r="AN88" s="227"/>
      <c r="AO88" s="227"/>
      <c r="AP88" s="109"/>
      <c r="AQ88" s="109"/>
      <c r="AR88" s="227"/>
      <c r="AS88" s="109"/>
      <c r="AT88" s="227"/>
      <c r="AU88" s="227" t="s">
        <v>43</v>
      </c>
      <c r="AV88" s="109"/>
      <c r="AW88" s="112"/>
      <c r="AX88" s="112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10"/>
      <c r="BL88" s="112"/>
      <c r="BM88" s="112"/>
      <c r="BN88" s="112"/>
      <c r="BO88" s="109"/>
      <c r="BP88" s="109"/>
      <c r="BQ88" s="113"/>
      <c r="BR88" s="113"/>
      <c r="BS88" s="109"/>
      <c r="BT88" s="112"/>
      <c r="BU88" s="112"/>
      <c r="BV88" s="109"/>
      <c r="BW88" s="112"/>
      <c r="BX88" s="112" t="s">
        <v>43</v>
      </c>
      <c r="BY88" s="109"/>
      <c r="BZ88" s="112"/>
      <c r="CA88" s="112" t="s">
        <v>43</v>
      </c>
      <c r="CB88" s="109"/>
      <c r="CC88" s="109"/>
      <c r="CD88" s="112" t="s">
        <v>43</v>
      </c>
      <c r="CE88" s="109"/>
      <c r="CF88" s="109"/>
      <c r="CG88" s="109"/>
      <c r="CH88" s="109"/>
      <c r="CI88" s="109" t="s">
        <v>43</v>
      </c>
      <c r="CJ88" s="112"/>
      <c r="CK88" s="112"/>
      <c r="CL88" s="109" t="s">
        <v>43</v>
      </c>
      <c r="CM88" s="112"/>
      <c r="CN88" s="109" t="s">
        <v>43</v>
      </c>
      <c r="CO88" s="112"/>
      <c r="CP88" s="109"/>
      <c r="CQ88" s="109"/>
      <c r="CR88" s="109"/>
      <c r="CS88" s="109" t="s">
        <v>43</v>
      </c>
      <c r="CT88" s="109"/>
      <c r="CU88" s="109"/>
      <c r="CV88" s="109"/>
      <c r="CW88" s="109"/>
      <c r="CX88" s="109"/>
      <c r="CY88" s="109" t="s">
        <v>43</v>
      </c>
      <c r="CZ88" s="109"/>
      <c r="DA88" s="109" t="s">
        <v>43</v>
      </c>
      <c r="DB88" s="112"/>
      <c r="DC88" s="109"/>
      <c r="DD88" s="112"/>
      <c r="DE88" s="109"/>
      <c r="DF88" s="109"/>
      <c r="DG88" s="109"/>
      <c r="DH88" s="109"/>
      <c r="DI88" s="109"/>
      <c r="DJ88" s="109"/>
      <c r="DK88" s="109" t="s">
        <v>43</v>
      </c>
      <c r="DL88" s="112"/>
      <c r="DM88" s="109" t="s">
        <v>43</v>
      </c>
      <c r="DN88" s="109"/>
      <c r="DO88" s="109"/>
      <c r="DP88" s="109"/>
      <c r="DQ88" s="109" t="s">
        <v>43</v>
      </c>
      <c r="DR88" s="109"/>
      <c r="DS88" s="109"/>
      <c r="DT88" s="109"/>
      <c r="DU88" s="109"/>
      <c r="DV88" s="109"/>
      <c r="DW88" s="109"/>
      <c r="DX88" s="147" t="s">
        <v>43</v>
      </c>
      <c r="DY88" s="109"/>
      <c r="DZ88" s="109" t="s">
        <v>43</v>
      </c>
      <c r="EA88" s="109"/>
      <c r="EB88" s="109"/>
      <c r="EC88" s="109"/>
      <c r="ED88" s="109"/>
      <c r="EE88" s="109" t="s">
        <v>43</v>
      </c>
      <c r="EF88" s="109"/>
      <c r="EG88" s="109"/>
      <c r="EH88" s="109"/>
      <c r="EI88" s="109"/>
      <c r="EJ88" s="109"/>
      <c r="EK88" s="112" t="s">
        <v>43</v>
      </c>
      <c r="EL88" s="109"/>
      <c r="EM88" s="112"/>
      <c r="EN88" s="109" t="s">
        <v>43</v>
      </c>
      <c r="EO88" s="109"/>
      <c r="EP88" s="109"/>
      <c r="EQ88" s="109"/>
      <c r="ER88" s="109"/>
      <c r="ES88" s="109" t="s">
        <v>43</v>
      </c>
      <c r="ET88" s="109"/>
      <c r="EU88" s="109" t="s">
        <v>43</v>
      </c>
      <c r="EV88" s="109"/>
      <c r="EW88" s="227"/>
      <c r="EX88" s="109"/>
      <c r="EY88" s="109"/>
      <c r="EZ88" s="109"/>
      <c r="FA88" s="109"/>
      <c r="FB88" s="109"/>
      <c r="FC88" s="112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77">
        <f t="shared" si="19"/>
        <v>44</v>
      </c>
      <c r="IV88" s="13">
        <f t="shared" si="20"/>
        <v>16</v>
      </c>
      <c r="IW88" s="13">
        <f t="shared" si="21"/>
        <v>1</v>
      </c>
      <c r="IX88" s="13">
        <f t="shared" si="22"/>
        <v>0</v>
      </c>
      <c r="IY88" s="13">
        <f t="shared" si="23"/>
        <v>1</v>
      </c>
      <c r="IZ88" s="13">
        <f t="shared" si="24"/>
        <v>0</v>
      </c>
      <c r="JA88" s="13">
        <f t="shared" si="25"/>
        <v>0</v>
      </c>
      <c r="JB88" s="21">
        <f t="shared" si="26"/>
        <v>3650</v>
      </c>
      <c r="JD88" s="139" t="str">
        <f t="shared" si="30"/>
        <v>x</v>
      </c>
      <c r="JE88" s="51" t="str">
        <f t="shared" si="27"/>
        <v/>
      </c>
      <c r="JF88" s="51" t="str">
        <f t="shared" si="28"/>
        <v/>
      </c>
      <c r="JG88" s="51" t="str">
        <f t="shared" si="18"/>
        <v/>
      </c>
      <c r="JH88" s="52" t="str">
        <f t="shared" si="29"/>
        <v/>
      </c>
    </row>
    <row r="89" spans="1:268" ht="15.5">
      <c r="A89" s="5" t="s">
        <v>146</v>
      </c>
      <c r="B89" s="35" t="s">
        <v>147</v>
      </c>
      <c r="C89" s="85"/>
      <c r="D89" s="85"/>
      <c r="E89" s="85"/>
      <c r="F89" s="85"/>
      <c r="G89" s="86"/>
      <c r="H89" s="108"/>
      <c r="I89" s="227"/>
      <c r="J89" s="108"/>
      <c r="K89" s="108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 t="s">
        <v>43</v>
      </c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109"/>
      <c r="AQ89" s="109"/>
      <c r="AR89" s="227"/>
      <c r="AS89" s="109"/>
      <c r="AT89" s="227"/>
      <c r="AU89" s="227"/>
      <c r="AV89" s="109"/>
      <c r="AW89" s="112"/>
      <c r="AX89" s="112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10"/>
      <c r="BL89" s="112"/>
      <c r="BM89" s="112"/>
      <c r="BN89" s="112"/>
      <c r="BO89" s="109"/>
      <c r="BP89" s="109"/>
      <c r="BQ89" s="113"/>
      <c r="BR89" s="113"/>
      <c r="BS89" s="109"/>
      <c r="BT89" s="112"/>
      <c r="BU89" s="112" t="s">
        <v>43</v>
      </c>
      <c r="BV89" s="109"/>
      <c r="BW89" s="112"/>
      <c r="BX89" s="112"/>
      <c r="BY89" s="109"/>
      <c r="BZ89" s="112"/>
      <c r="CA89" s="112"/>
      <c r="CB89" s="109"/>
      <c r="CC89" s="109"/>
      <c r="CD89" s="112"/>
      <c r="CE89" s="109"/>
      <c r="CF89" s="109"/>
      <c r="CG89" s="109"/>
      <c r="CH89" s="109"/>
      <c r="CI89" s="109"/>
      <c r="CJ89" s="112"/>
      <c r="CK89" s="112"/>
      <c r="CL89" s="109"/>
      <c r="CM89" s="112"/>
      <c r="CN89" s="109"/>
      <c r="CO89" s="112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12"/>
      <c r="DC89" s="109"/>
      <c r="DD89" s="112"/>
      <c r="DE89" s="109"/>
      <c r="DF89" s="109"/>
      <c r="DG89" s="109"/>
      <c r="DH89" s="109"/>
      <c r="DI89" s="109"/>
      <c r="DJ89" s="109"/>
      <c r="DK89" s="109"/>
      <c r="DL89" s="112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47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 t="s">
        <v>43</v>
      </c>
      <c r="EJ89" s="109"/>
      <c r="EK89" s="112"/>
      <c r="EL89" s="109"/>
      <c r="EM89" s="112"/>
      <c r="EN89" s="109"/>
      <c r="EO89" s="109"/>
      <c r="EP89" s="109"/>
      <c r="EQ89" s="109" t="s">
        <v>43</v>
      </c>
      <c r="ER89" s="109"/>
      <c r="ES89" s="109"/>
      <c r="ET89" s="109"/>
      <c r="EU89" s="109"/>
      <c r="EV89" s="109"/>
      <c r="EW89" s="227"/>
      <c r="EX89" s="109"/>
      <c r="EY89" s="109"/>
      <c r="EZ89" s="109"/>
      <c r="FA89" s="109"/>
      <c r="FB89" s="109"/>
      <c r="FC89" s="112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77">
        <f t="shared" si="19"/>
        <v>7</v>
      </c>
      <c r="IV89" s="13">
        <f t="shared" si="20"/>
        <v>1</v>
      </c>
      <c r="IW89" s="13">
        <f t="shared" si="21"/>
        <v>1</v>
      </c>
      <c r="IX89" s="13">
        <f t="shared" si="22"/>
        <v>0</v>
      </c>
      <c r="IY89" s="13">
        <f t="shared" si="23"/>
        <v>0</v>
      </c>
      <c r="IZ89" s="13">
        <f t="shared" si="24"/>
        <v>0</v>
      </c>
      <c r="JA89" s="13">
        <f t="shared" si="25"/>
        <v>0</v>
      </c>
      <c r="JB89" s="21">
        <f t="shared" si="26"/>
        <v>1574</v>
      </c>
      <c r="JD89" s="44" t="str">
        <f t="shared" si="30"/>
        <v/>
      </c>
      <c r="JE89" s="51" t="str">
        <f t="shared" si="27"/>
        <v/>
      </c>
      <c r="JF89" s="51" t="str">
        <f t="shared" si="28"/>
        <v/>
      </c>
      <c r="JG89" s="51" t="str">
        <f t="shared" si="18"/>
        <v/>
      </c>
      <c r="JH89" s="52" t="str">
        <f t="shared" si="29"/>
        <v/>
      </c>
    </row>
    <row r="90" spans="1:268" ht="15.5">
      <c r="A90" s="5" t="s">
        <v>146</v>
      </c>
      <c r="B90" s="35" t="s">
        <v>114</v>
      </c>
      <c r="C90" s="85" t="s">
        <v>43</v>
      </c>
      <c r="D90" s="85"/>
      <c r="E90" s="85"/>
      <c r="F90" s="85"/>
      <c r="G90" s="86"/>
      <c r="H90" s="108"/>
      <c r="I90" s="227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 t="s">
        <v>43</v>
      </c>
      <c r="AE90" s="227" t="s">
        <v>43</v>
      </c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109"/>
      <c r="AQ90" s="109"/>
      <c r="AR90" s="227"/>
      <c r="AS90" s="109"/>
      <c r="AT90" s="227"/>
      <c r="AU90" s="227"/>
      <c r="AV90" s="109"/>
      <c r="AW90" s="112" t="s">
        <v>43</v>
      </c>
      <c r="AX90" s="112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10"/>
      <c r="BL90" s="112"/>
      <c r="BM90" s="112"/>
      <c r="BN90" s="112" t="s">
        <v>43</v>
      </c>
      <c r="BO90" s="109"/>
      <c r="BP90" s="109"/>
      <c r="BQ90" s="113"/>
      <c r="BR90" s="113"/>
      <c r="BS90" s="109"/>
      <c r="BT90" s="112"/>
      <c r="BU90" s="112" t="s">
        <v>43</v>
      </c>
      <c r="BV90" s="109"/>
      <c r="BW90" s="112"/>
      <c r="BX90" s="112"/>
      <c r="BY90" s="109"/>
      <c r="BZ90" s="112"/>
      <c r="CA90" s="112"/>
      <c r="CB90" s="109"/>
      <c r="CC90" s="109"/>
      <c r="CD90" s="112"/>
      <c r="CE90" s="109"/>
      <c r="CF90" s="109"/>
      <c r="CG90" s="109"/>
      <c r="CH90" s="109"/>
      <c r="CI90" s="109"/>
      <c r="CJ90" s="112"/>
      <c r="CK90" s="112"/>
      <c r="CL90" s="109"/>
      <c r="CM90" s="112"/>
      <c r="CN90" s="109"/>
      <c r="CO90" s="112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12"/>
      <c r="DC90" s="109"/>
      <c r="DD90" s="112"/>
      <c r="DE90" s="109"/>
      <c r="DF90" s="109"/>
      <c r="DG90" s="109"/>
      <c r="DH90" s="109"/>
      <c r="DI90" s="109"/>
      <c r="DJ90" s="109"/>
      <c r="DK90" s="109"/>
      <c r="DL90" s="112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47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 t="s">
        <v>43</v>
      </c>
      <c r="EJ90" s="109"/>
      <c r="EK90" s="112"/>
      <c r="EL90" s="109"/>
      <c r="EM90" s="112"/>
      <c r="EN90" s="109"/>
      <c r="EO90" s="109"/>
      <c r="EP90" s="109" t="s">
        <v>43</v>
      </c>
      <c r="EQ90" s="109" t="s">
        <v>43</v>
      </c>
      <c r="ER90" s="109"/>
      <c r="ES90" s="109"/>
      <c r="ET90" s="109"/>
      <c r="EU90" s="109"/>
      <c r="EV90" s="109"/>
      <c r="EW90" s="227"/>
      <c r="EX90" s="109"/>
      <c r="EY90" s="109"/>
      <c r="EZ90" s="109"/>
      <c r="FA90" s="109"/>
      <c r="FB90" s="109"/>
      <c r="FC90" s="112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77">
        <f t="shared" si="19"/>
        <v>15</v>
      </c>
      <c r="IV90" s="13">
        <f t="shared" si="20"/>
        <v>1</v>
      </c>
      <c r="IW90" s="13">
        <f t="shared" si="21"/>
        <v>2</v>
      </c>
      <c r="IX90" s="13">
        <f t="shared" si="22"/>
        <v>1</v>
      </c>
      <c r="IY90" s="13">
        <f t="shared" si="23"/>
        <v>1</v>
      </c>
      <c r="IZ90" s="13">
        <f t="shared" si="24"/>
        <v>0</v>
      </c>
      <c r="JA90" s="13">
        <f t="shared" si="25"/>
        <v>0</v>
      </c>
      <c r="JB90" s="21">
        <f t="shared" si="26"/>
        <v>2949</v>
      </c>
      <c r="JD90" s="139" t="str">
        <f t="shared" si="30"/>
        <v>x</v>
      </c>
      <c r="JE90" s="51" t="str">
        <f t="shared" si="27"/>
        <v/>
      </c>
      <c r="JF90" s="51" t="str">
        <f t="shared" si="28"/>
        <v/>
      </c>
      <c r="JG90" s="51" t="str">
        <f t="shared" si="18"/>
        <v/>
      </c>
      <c r="JH90" s="52" t="str">
        <f t="shared" si="29"/>
        <v/>
      </c>
    </row>
    <row r="91" spans="1:268">
      <c r="A91" s="11" t="s">
        <v>144</v>
      </c>
      <c r="B91" s="151" t="s">
        <v>145</v>
      </c>
      <c r="C91" s="95"/>
      <c r="D91" s="95"/>
      <c r="E91" s="95"/>
      <c r="F91" s="95"/>
      <c r="G91" s="9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 t="s">
        <v>43</v>
      </c>
      <c r="AP91" s="109"/>
      <c r="AQ91" s="109"/>
      <c r="AR91" s="227"/>
      <c r="AS91" s="109"/>
      <c r="AT91" s="227"/>
      <c r="AU91" s="227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 t="s">
        <v>43</v>
      </c>
      <c r="DX91" s="143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 t="s">
        <v>43</v>
      </c>
      <c r="EJ91" s="109"/>
      <c r="EK91" s="109"/>
      <c r="EL91" s="109"/>
      <c r="EM91" s="109"/>
      <c r="EN91" s="109"/>
      <c r="EO91" s="109"/>
      <c r="EP91" s="109"/>
      <c r="EQ91" s="109" t="s">
        <v>43</v>
      </c>
      <c r="ER91" s="109"/>
      <c r="ES91" s="109"/>
      <c r="ET91" s="109"/>
      <c r="EU91" s="109"/>
      <c r="EV91" s="109"/>
      <c r="EW91" s="227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77">
        <f t="shared" si="19"/>
        <v>5</v>
      </c>
      <c r="IV91" s="13">
        <f t="shared" si="20"/>
        <v>0</v>
      </c>
      <c r="IW91" s="13">
        <f t="shared" si="21"/>
        <v>0</v>
      </c>
      <c r="IX91" s="13">
        <f t="shared" si="22"/>
        <v>0</v>
      </c>
      <c r="IY91" s="13">
        <f t="shared" si="23"/>
        <v>0</v>
      </c>
      <c r="IZ91" s="13">
        <f t="shared" si="24"/>
        <v>0</v>
      </c>
      <c r="JA91" s="13">
        <f t="shared" si="25"/>
        <v>0</v>
      </c>
      <c r="JB91" s="21">
        <f t="shared" si="26"/>
        <v>0</v>
      </c>
      <c r="JD91" s="44" t="str">
        <f t="shared" si="30"/>
        <v/>
      </c>
      <c r="JE91" s="51" t="str">
        <f t="shared" si="27"/>
        <v/>
      </c>
      <c r="JF91" s="51" t="str">
        <f t="shared" si="28"/>
        <v/>
      </c>
      <c r="JG91" s="51" t="str">
        <f t="shared" si="18"/>
        <v/>
      </c>
      <c r="JH91" s="52" t="str">
        <f t="shared" si="29"/>
        <v/>
      </c>
    </row>
    <row r="92" spans="1:268">
      <c r="A92" s="6" t="s">
        <v>572</v>
      </c>
      <c r="B92" s="37" t="s">
        <v>103</v>
      </c>
      <c r="C92" s="97"/>
      <c r="D92" s="97"/>
      <c r="E92" s="97"/>
      <c r="F92" s="97"/>
      <c r="G92" s="98"/>
      <c r="H92" s="108"/>
      <c r="I92" s="227"/>
      <c r="J92" s="108"/>
      <c r="K92" s="108"/>
      <c r="L92" s="227"/>
      <c r="M92" s="227"/>
      <c r="N92" s="227"/>
      <c r="O92" s="227" t="s">
        <v>43</v>
      </c>
      <c r="P92" s="227"/>
      <c r="Q92" s="227"/>
      <c r="R92" s="227"/>
      <c r="S92" s="227"/>
      <c r="T92" s="227" t="s">
        <v>43</v>
      </c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109"/>
      <c r="AQ92" s="109"/>
      <c r="AR92" s="227"/>
      <c r="AS92" s="109"/>
      <c r="AT92" s="227"/>
      <c r="AU92" s="227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227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77">
        <f t="shared" si="19"/>
        <v>2</v>
      </c>
      <c r="IV92" s="13">
        <f t="shared" si="20"/>
        <v>0</v>
      </c>
      <c r="IW92" s="13">
        <f t="shared" si="21"/>
        <v>0</v>
      </c>
      <c r="IX92" s="13">
        <f t="shared" si="22"/>
        <v>0</v>
      </c>
      <c r="IY92" s="13">
        <f t="shared" si="23"/>
        <v>1</v>
      </c>
      <c r="IZ92" s="13">
        <f t="shared" si="24"/>
        <v>0</v>
      </c>
      <c r="JA92" s="13">
        <f t="shared" si="25"/>
        <v>0</v>
      </c>
      <c r="JB92" s="21">
        <f t="shared" si="26"/>
        <v>0</v>
      </c>
      <c r="JD92" s="44" t="str">
        <f t="shared" si="30"/>
        <v/>
      </c>
      <c r="JE92" s="51" t="str">
        <f t="shared" si="27"/>
        <v/>
      </c>
      <c r="JF92" s="51" t="str">
        <f t="shared" si="28"/>
        <v/>
      </c>
      <c r="JG92" s="51" t="str">
        <f t="shared" si="18"/>
        <v/>
      </c>
      <c r="JH92" s="52" t="str">
        <f t="shared" si="29"/>
        <v/>
      </c>
    </row>
    <row r="93" spans="1:268" ht="15.5">
      <c r="A93" s="5" t="s">
        <v>572</v>
      </c>
      <c r="B93" s="35" t="s">
        <v>573</v>
      </c>
      <c r="C93" s="85"/>
      <c r="D93" s="85"/>
      <c r="E93" s="85"/>
      <c r="F93" s="85"/>
      <c r="G93" s="86"/>
      <c r="H93" s="108"/>
      <c r="I93" s="227"/>
      <c r="J93" s="108"/>
      <c r="K93" s="108"/>
      <c r="L93" s="227"/>
      <c r="M93" s="227"/>
      <c r="N93" s="227"/>
      <c r="O93" s="227" t="s">
        <v>43</v>
      </c>
      <c r="P93" s="227"/>
      <c r="Q93" s="227"/>
      <c r="R93" s="227"/>
      <c r="S93" s="227"/>
      <c r="T93" s="227" t="s">
        <v>43</v>
      </c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109"/>
      <c r="AQ93" s="109"/>
      <c r="AR93" s="227"/>
      <c r="AS93" s="109"/>
      <c r="AT93" s="227"/>
      <c r="AU93" s="227"/>
      <c r="AV93" s="109"/>
      <c r="AW93" s="112"/>
      <c r="AX93" s="112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10"/>
      <c r="BL93" s="112"/>
      <c r="BM93" s="112"/>
      <c r="BN93" s="112"/>
      <c r="BO93" s="109"/>
      <c r="BP93" s="109"/>
      <c r="BQ93" s="113"/>
      <c r="BR93" s="113"/>
      <c r="BS93" s="109"/>
      <c r="BT93" s="112"/>
      <c r="BU93" s="112"/>
      <c r="BV93" s="109"/>
      <c r="BW93" s="112"/>
      <c r="BX93" s="112"/>
      <c r="BY93" s="109"/>
      <c r="BZ93" s="112"/>
      <c r="CA93" s="112"/>
      <c r="CB93" s="109"/>
      <c r="CC93" s="109"/>
      <c r="CD93" s="112"/>
      <c r="CE93" s="109"/>
      <c r="CF93" s="109"/>
      <c r="CG93" s="109"/>
      <c r="CH93" s="109"/>
      <c r="CI93" s="109"/>
      <c r="CJ93" s="112"/>
      <c r="CK93" s="112"/>
      <c r="CL93" s="109"/>
      <c r="CM93" s="112"/>
      <c r="CN93" s="109"/>
      <c r="CO93" s="112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12"/>
      <c r="DC93" s="109"/>
      <c r="DD93" s="112"/>
      <c r="DE93" s="109"/>
      <c r="DF93" s="109"/>
      <c r="DG93" s="109"/>
      <c r="DH93" s="109"/>
      <c r="DI93" s="109"/>
      <c r="DJ93" s="109"/>
      <c r="DK93" s="109"/>
      <c r="DL93" s="112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47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12"/>
      <c r="EL93" s="109"/>
      <c r="EM93" s="112"/>
      <c r="EN93" s="109"/>
      <c r="EO93" s="109"/>
      <c r="EP93" s="109"/>
      <c r="EQ93" s="109"/>
      <c r="ER93" s="109"/>
      <c r="ES93" s="109"/>
      <c r="ET93" s="109"/>
      <c r="EU93" s="109"/>
      <c r="EV93" s="109"/>
      <c r="EW93" s="227"/>
      <c r="EX93" s="109"/>
      <c r="EY93" s="109"/>
      <c r="EZ93" s="109"/>
      <c r="FA93" s="109"/>
      <c r="FB93" s="109"/>
      <c r="FC93" s="112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77">
        <f t="shared" si="19"/>
        <v>2</v>
      </c>
      <c r="IV93" s="13">
        <f t="shared" si="20"/>
        <v>0</v>
      </c>
      <c r="IW93" s="13">
        <f t="shared" si="21"/>
        <v>0</v>
      </c>
      <c r="IX93" s="13">
        <f t="shared" si="22"/>
        <v>0</v>
      </c>
      <c r="IY93" s="13">
        <f t="shared" si="23"/>
        <v>1</v>
      </c>
      <c r="IZ93" s="13">
        <f t="shared" si="24"/>
        <v>0</v>
      </c>
      <c r="JA93" s="13">
        <f t="shared" si="25"/>
        <v>0</v>
      </c>
      <c r="JB93" s="21">
        <f t="shared" si="26"/>
        <v>0</v>
      </c>
      <c r="JD93" s="44" t="str">
        <f t="shared" si="30"/>
        <v/>
      </c>
      <c r="JE93" s="51" t="str">
        <f t="shared" si="27"/>
        <v/>
      </c>
      <c r="JF93" s="51" t="str">
        <f t="shared" si="28"/>
        <v/>
      </c>
      <c r="JG93" s="51" t="str">
        <f t="shared" si="18"/>
        <v/>
      </c>
      <c r="JH93" s="52" t="str">
        <f t="shared" si="29"/>
        <v/>
      </c>
    </row>
    <row r="94" spans="1:268" ht="15.5">
      <c r="A94" s="6" t="s">
        <v>149</v>
      </c>
      <c r="B94" s="37" t="s">
        <v>150</v>
      </c>
      <c r="C94" s="87"/>
      <c r="D94" s="87"/>
      <c r="E94" s="87"/>
      <c r="F94" s="87"/>
      <c r="G94" s="88"/>
      <c r="H94" s="108"/>
      <c r="I94" s="227"/>
      <c r="J94" s="108"/>
      <c r="K94" s="108"/>
      <c r="L94" s="227"/>
      <c r="M94" s="227" t="s">
        <v>43</v>
      </c>
      <c r="N94" s="227" t="s">
        <v>43</v>
      </c>
      <c r="O94" s="227"/>
      <c r="P94" s="227"/>
      <c r="Q94" s="227" t="s">
        <v>43</v>
      </c>
      <c r="R94" s="227"/>
      <c r="S94" s="227"/>
      <c r="T94" s="227" t="s">
        <v>43</v>
      </c>
      <c r="U94" s="227"/>
      <c r="V94" s="227"/>
      <c r="W94" s="227"/>
      <c r="X94" s="227" t="s">
        <v>43</v>
      </c>
      <c r="Y94" s="227"/>
      <c r="Z94" s="227"/>
      <c r="AA94" s="227" t="s">
        <v>43</v>
      </c>
      <c r="AB94" s="227"/>
      <c r="AC94" s="227"/>
      <c r="AD94" s="227"/>
      <c r="AE94" s="227"/>
      <c r="AF94" s="227"/>
      <c r="AG94" s="227" t="s">
        <v>43</v>
      </c>
      <c r="AH94" s="227"/>
      <c r="AI94" s="227"/>
      <c r="AJ94" s="227" t="s">
        <v>43</v>
      </c>
      <c r="AK94" s="227"/>
      <c r="AL94" s="227"/>
      <c r="AM94" s="227"/>
      <c r="AN94" s="227"/>
      <c r="AO94" s="227"/>
      <c r="AP94" s="109"/>
      <c r="AQ94" s="109"/>
      <c r="AR94" s="227"/>
      <c r="AS94" s="109"/>
      <c r="AT94" s="227"/>
      <c r="AU94" s="227"/>
      <c r="AV94" s="109"/>
      <c r="AW94" s="112"/>
      <c r="AX94" s="112"/>
      <c r="AY94" s="109" t="s">
        <v>43</v>
      </c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 t="s">
        <v>43</v>
      </c>
      <c r="BK94" s="110"/>
      <c r="BL94" s="112"/>
      <c r="BM94" s="112"/>
      <c r="BN94" s="112"/>
      <c r="BO94" s="109"/>
      <c r="BP94" s="109"/>
      <c r="BQ94" s="113"/>
      <c r="BR94" s="113"/>
      <c r="BS94" s="109"/>
      <c r="BT94" s="112"/>
      <c r="BU94" s="112"/>
      <c r="BV94" s="109"/>
      <c r="BW94" s="112"/>
      <c r="BX94" s="112"/>
      <c r="BY94" s="109"/>
      <c r="BZ94" s="112"/>
      <c r="CA94" s="112"/>
      <c r="CB94" s="109"/>
      <c r="CC94" s="109"/>
      <c r="CD94" s="112"/>
      <c r="CE94" s="109"/>
      <c r="CF94" s="109"/>
      <c r="CG94" s="109"/>
      <c r="CH94" s="109"/>
      <c r="CI94" s="109"/>
      <c r="CJ94" s="112"/>
      <c r="CK94" s="112"/>
      <c r="CL94" s="109"/>
      <c r="CM94" s="112"/>
      <c r="CN94" s="109"/>
      <c r="CO94" s="112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12"/>
      <c r="DC94" s="109"/>
      <c r="DD94" s="112"/>
      <c r="DE94" s="109"/>
      <c r="DF94" s="109"/>
      <c r="DG94" s="109"/>
      <c r="DH94" s="109"/>
      <c r="DI94" s="109"/>
      <c r="DJ94" s="109"/>
      <c r="DK94" s="109"/>
      <c r="DL94" s="112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47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12"/>
      <c r="EL94" s="109"/>
      <c r="EM94" s="112"/>
      <c r="EN94" s="109"/>
      <c r="EO94" s="109"/>
      <c r="EP94" s="109"/>
      <c r="EQ94" s="109"/>
      <c r="ER94" s="109"/>
      <c r="ES94" s="109"/>
      <c r="ET94" s="109"/>
      <c r="EU94" s="109"/>
      <c r="EV94" s="109"/>
      <c r="EW94" s="227"/>
      <c r="EX94" s="109"/>
      <c r="EY94" s="109"/>
      <c r="EZ94" s="109"/>
      <c r="FA94" s="109"/>
      <c r="FB94" s="109"/>
      <c r="FC94" s="112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77">
        <f t="shared" si="19"/>
        <v>11</v>
      </c>
      <c r="IV94" s="13">
        <f t="shared" si="20"/>
        <v>1</v>
      </c>
      <c r="IW94" s="13">
        <f t="shared" si="21"/>
        <v>0</v>
      </c>
      <c r="IX94" s="13">
        <f t="shared" si="22"/>
        <v>0</v>
      </c>
      <c r="IY94" s="13">
        <f t="shared" si="23"/>
        <v>0</v>
      </c>
      <c r="IZ94" s="13">
        <f t="shared" si="24"/>
        <v>0</v>
      </c>
      <c r="JA94" s="13">
        <f t="shared" si="25"/>
        <v>0</v>
      </c>
      <c r="JB94" s="21">
        <f t="shared" si="26"/>
        <v>136</v>
      </c>
      <c r="JD94" s="44" t="str">
        <f t="shared" si="30"/>
        <v/>
      </c>
      <c r="JE94" s="51" t="str">
        <f t="shared" si="27"/>
        <v/>
      </c>
      <c r="JF94" s="51" t="str">
        <f t="shared" si="28"/>
        <v/>
      </c>
      <c r="JG94" s="51" t="str">
        <f t="shared" si="18"/>
        <v/>
      </c>
      <c r="JH94" s="52" t="str">
        <f t="shared" si="29"/>
        <v/>
      </c>
    </row>
    <row r="95" spans="1:268" ht="15.5">
      <c r="A95" s="6" t="s">
        <v>149</v>
      </c>
      <c r="B95" s="37" t="s">
        <v>151</v>
      </c>
      <c r="C95" s="87"/>
      <c r="D95" s="87"/>
      <c r="E95" s="87"/>
      <c r="F95" s="87"/>
      <c r="G95" s="88"/>
      <c r="H95" s="108"/>
      <c r="I95" s="227"/>
      <c r="J95" s="108"/>
      <c r="K95" s="108"/>
      <c r="L95" s="227"/>
      <c r="M95" s="227" t="s">
        <v>43</v>
      </c>
      <c r="N95" s="227" t="s">
        <v>43</v>
      </c>
      <c r="O95" s="227"/>
      <c r="P95" s="227"/>
      <c r="Q95" s="227" t="s">
        <v>43</v>
      </c>
      <c r="R95" s="227"/>
      <c r="S95" s="227"/>
      <c r="T95" s="227" t="s">
        <v>43</v>
      </c>
      <c r="U95" s="227"/>
      <c r="V95" s="227"/>
      <c r="W95" s="227"/>
      <c r="X95" s="227" t="s">
        <v>43</v>
      </c>
      <c r="Y95" s="227"/>
      <c r="Z95" s="227"/>
      <c r="AA95" s="227" t="s">
        <v>43</v>
      </c>
      <c r="AB95" s="227"/>
      <c r="AC95" s="227"/>
      <c r="AD95" s="227"/>
      <c r="AE95" s="227"/>
      <c r="AF95" s="227"/>
      <c r="AG95" s="227" t="s">
        <v>43</v>
      </c>
      <c r="AH95" s="227"/>
      <c r="AI95" s="227"/>
      <c r="AJ95" s="227" t="s">
        <v>43</v>
      </c>
      <c r="AK95" s="227"/>
      <c r="AL95" s="227"/>
      <c r="AM95" s="227"/>
      <c r="AN95" s="227"/>
      <c r="AO95" s="227"/>
      <c r="AP95" s="109"/>
      <c r="AQ95" s="109"/>
      <c r="AR95" s="227"/>
      <c r="AS95" s="109"/>
      <c r="AT95" s="227"/>
      <c r="AU95" s="227"/>
      <c r="AV95" s="109"/>
      <c r="AW95" s="112"/>
      <c r="AX95" s="112"/>
      <c r="AY95" s="109" t="s">
        <v>43</v>
      </c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 t="s">
        <v>43</v>
      </c>
      <c r="BK95" s="110"/>
      <c r="BL95" s="112"/>
      <c r="BM95" s="112"/>
      <c r="BN95" s="112"/>
      <c r="BO95" s="109"/>
      <c r="BP95" s="109"/>
      <c r="BQ95" s="113"/>
      <c r="BR95" s="113"/>
      <c r="BS95" s="109"/>
      <c r="BT95" s="112"/>
      <c r="BU95" s="112"/>
      <c r="BV95" s="109"/>
      <c r="BW95" s="112"/>
      <c r="BX95" s="112"/>
      <c r="BY95" s="109"/>
      <c r="BZ95" s="112"/>
      <c r="CA95" s="112"/>
      <c r="CB95" s="109"/>
      <c r="CC95" s="109"/>
      <c r="CD95" s="112"/>
      <c r="CE95" s="109"/>
      <c r="CF95" s="109"/>
      <c r="CG95" s="109"/>
      <c r="CH95" s="109"/>
      <c r="CI95" s="109"/>
      <c r="CJ95" s="112"/>
      <c r="CK95" s="112"/>
      <c r="CL95" s="109"/>
      <c r="CM95" s="112"/>
      <c r="CN95" s="109"/>
      <c r="CO95" s="112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12"/>
      <c r="DC95" s="109"/>
      <c r="DD95" s="112"/>
      <c r="DE95" s="109"/>
      <c r="DF95" s="109"/>
      <c r="DG95" s="109"/>
      <c r="DH95" s="109"/>
      <c r="DI95" s="109"/>
      <c r="DJ95" s="109"/>
      <c r="DK95" s="109"/>
      <c r="DL95" s="112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47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12"/>
      <c r="EL95" s="109"/>
      <c r="EM95" s="112"/>
      <c r="EN95" s="109"/>
      <c r="EO95" s="109"/>
      <c r="EP95" s="109"/>
      <c r="EQ95" s="109"/>
      <c r="ER95" s="109"/>
      <c r="ES95" s="109"/>
      <c r="ET95" s="109"/>
      <c r="EU95" s="109"/>
      <c r="EV95" s="109"/>
      <c r="EW95" s="227"/>
      <c r="EX95" s="109"/>
      <c r="EY95" s="109"/>
      <c r="EZ95" s="109"/>
      <c r="FA95" s="109"/>
      <c r="FB95" s="109"/>
      <c r="FC95" s="112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77">
        <f t="shared" si="19"/>
        <v>11</v>
      </c>
      <c r="IV95" s="13">
        <f t="shared" si="20"/>
        <v>1</v>
      </c>
      <c r="IW95" s="13">
        <f t="shared" si="21"/>
        <v>0</v>
      </c>
      <c r="IX95" s="13">
        <f t="shared" si="22"/>
        <v>0</v>
      </c>
      <c r="IY95" s="13">
        <f t="shared" si="23"/>
        <v>0</v>
      </c>
      <c r="IZ95" s="13">
        <f t="shared" si="24"/>
        <v>0</v>
      </c>
      <c r="JA95" s="13">
        <f t="shared" si="25"/>
        <v>0</v>
      </c>
      <c r="JB95" s="21">
        <f t="shared" si="26"/>
        <v>136</v>
      </c>
      <c r="JD95" s="44" t="str">
        <f t="shared" si="30"/>
        <v/>
      </c>
      <c r="JE95" s="51" t="str">
        <f t="shared" si="27"/>
        <v/>
      </c>
      <c r="JF95" s="51" t="str">
        <f t="shared" si="28"/>
        <v/>
      </c>
      <c r="JG95" s="51" t="str">
        <f t="shared" si="18"/>
        <v/>
      </c>
      <c r="JH95" s="52" t="str">
        <f t="shared" si="29"/>
        <v/>
      </c>
    </row>
    <row r="96" spans="1:268" ht="15.5">
      <c r="A96" s="5" t="s">
        <v>154</v>
      </c>
      <c r="B96" s="35" t="s">
        <v>155</v>
      </c>
      <c r="C96" s="85"/>
      <c r="D96" s="85"/>
      <c r="E96" s="85"/>
      <c r="F96" s="85"/>
      <c r="G96" s="86"/>
      <c r="H96" s="108"/>
      <c r="I96" s="227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 t="s">
        <v>43</v>
      </c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109"/>
      <c r="AQ96" s="109"/>
      <c r="AR96" s="227"/>
      <c r="AS96" s="109"/>
      <c r="AT96" s="227"/>
      <c r="AU96" s="227"/>
      <c r="AV96" s="109"/>
      <c r="AW96" s="112"/>
      <c r="AX96" s="112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10"/>
      <c r="BL96" s="112"/>
      <c r="BM96" s="112"/>
      <c r="BN96" s="112"/>
      <c r="BO96" s="109"/>
      <c r="BP96" s="109"/>
      <c r="BQ96" s="113"/>
      <c r="BR96" s="113"/>
      <c r="BS96" s="109"/>
      <c r="BT96" s="112"/>
      <c r="BU96" s="112"/>
      <c r="BV96" s="109"/>
      <c r="BW96" s="112"/>
      <c r="BX96" s="112"/>
      <c r="BY96" s="109"/>
      <c r="BZ96" s="112"/>
      <c r="CA96" s="112"/>
      <c r="CB96" s="109"/>
      <c r="CC96" s="109"/>
      <c r="CD96" s="112"/>
      <c r="CE96" s="109"/>
      <c r="CF96" s="109"/>
      <c r="CG96" s="109"/>
      <c r="CH96" s="109"/>
      <c r="CI96" s="109"/>
      <c r="CJ96" s="112"/>
      <c r="CK96" s="112"/>
      <c r="CL96" s="109"/>
      <c r="CM96" s="112"/>
      <c r="CN96" s="109"/>
      <c r="CO96" s="112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12"/>
      <c r="DC96" s="109"/>
      <c r="DD96" s="112"/>
      <c r="DE96" s="109"/>
      <c r="DF96" s="109"/>
      <c r="DG96" s="109"/>
      <c r="DH96" s="109"/>
      <c r="DI96" s="109"/>
      <c r="DJ96" s="109"/>
      <c r="DK96" s="109"/>
      <c r="DL96" s="112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47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 t="s">
        <v>43</v>
      </c>
      <c r="EJ96" s="109"/>
      <c r="EK96" s="112"/>
      <c r="EL96" s="109"/>
      <c r="EM96" s="112"/>
      <c r="EN96" s="109"/>
      <c r="EO96" s="109"/>
      <c r="EP96" s="109"/>
      <c r="EQ96" s="109" t="s">
        <v>43</v>
      </c>
      <c r="ER96" s="109"/>
      <c r="ES96" s="109"/>
      <c r="ET96" s="109"/>
      <c r="EU96" s="109"/>
      <c r="EV96" s="109"/>
      <c r="EW96" s="227"/>
      <c r="EX96" s="109"/>
      <c r="EY96" s="109"/>
      <c r="EZ96" s="109"/>
      <c r="FA96" s="109"/>
      <c r="FB96" s="109"/>
      <c r="FC96" s="112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77">
        <f t="shared" si="19"/>
        <v>3</v>
      </c>
      <c r="IV96" s="13">
        <f t="shared" si="20"/>
        <v>0</v>
      </c>
      <c r="IW96" s="13">
        <f t="shared" si="21"/>
        <v>0</v>
      </c>
      <c r="IX96" s="13">
        <f t="shared" si="22"/>
        <v>0</v>
      </c>
      <c r="IY96" s="13">
        <f t="shared" si="23"/>
        <v>0</v>
      </c>
      <c r="IZ96" s="13">
        <f t="shared" si="24"/>
        <v>0</v>
      </c>
      <c r="JA96" s="13">
        <f t="shared" si="25"/>
        <v>0</v>
      </c>
      <c r="JB96" s="21">
        <f t="shared" si="26"/>
        <v>0</v>
      </c>
      <c r="JD96" s="44" t="str">
        <f t="shared" si="30"/>
        <v/>
      </c>
      <c r="JE96" s="51" t="str">
        <f t="shared" si="27"/>
        <v/>
      </c>
      <c r="JF96" s="51" t="str">
        <f t="shared" si="28"/>
        <v/>
      </c>
      <c r="JG96" s="51" t="str">
        <f t="shared" si="18"/>
        <v/>
      </c>
      <c r="JH96" s="52" t="str">
        <f t="shared" si="29"/>
        <v/>
      </c>
    </row>
    <row r="97" spans="1:268" ht="15.5">
      <c r="A97" s="5" t="s">
        <v>154</v>
      </c>
      <c r="B97" s="35" t="s">
        <v>56</v>
      </c>
      <c r="C97" s="85"/>
      <c r="D97" s="85"/>
      <c r="E97" s="85"/>
      <c r="F97" s="85"/>
      <c r="G97" s="86"/>
      <c r="H97" s="108"/>
      <c r="I97" s="227"/>
      <c r="J97" s="108"/>
      <c r="K97" s="108"/>
      <c r="L97" s="227"/>
      <c r="M97" s="227" t="s">
        <v>43</v>
      </c>
      <c r="N97" s="227"/>
      <c r="O97" s="227"/>
      <c r="P97" s="227"/>
      <c r="Q97" s="227" t="s">
        <v>43</v>
      </c>
      <c r="R97" s="227"/>
      <c r="S97" s="227"/>
      <c r="T97" s="227" t="s">
        <v>43</v>
      </c>
      <c r="U97" s="227"/>
      <c r="V97" s="227"/>
      <c r="W97" s="227"/>
      <c r="X97" s="227"/>
      <c r="Y97" s="227"/>
      <c r="Z97" s="227" t="s">
        <v>43</v>
      </c>
      <c r="AA97" s="227"/>
      <c r="AB97" s="227"/>
      <c r="AC97" s="227"/>
      <c r="AD97" s="227"/>
      <c r="AE97" s="227"/>
      <c r="AF97" s="227"/>
      <c r="AG97" s="227" t="s">
        <v>43</v>
      </c>
      <c r="AH97" s="227"/>
      <c r="AI97" s="227"/>
      <c r="AJ97" s="227"/>
      <c r="AK97" s="227"/>
      <c r="AL97" s="227"/>
      <c r="AM97" s="227"/>
      <c r="AN97" s="227"/>
      <c r="AO97" s="227"/>
      <c r="AP97" s="109"/>
      <c r="AQ97" s="109"/>
      <c r="AR97" s="227"/>
      <c r="AS97" s="109"/>
      <c r="AT97" s="227"/>
      <c r="AU97" s="227"/>
      <c r="AV97" s="109"/>
      <c r="AW97" s="112"/>
      <c r="AX97" s="112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10"/>
      <c r="BL97" s="112"/>
      <c r="BM97" s="112" t="s">
        <v>43</v>
      </c>
      <c r="BN97" s="112"/>
      <c r="BO97" s="109"/>
      <c r="BP97" s="109"/>
      <c r="BQ97" s="113" t="s">
        <v>43</v>
      </c>
      <c r="BR97" s="113"/>
      <c r="BS97" s="109"/>
      <c r="BT97" s="112"/>
      <c r="BU97" s="112"/>
      <c r="BV97" s="109"/>
      <c r="BW97" s="112"/>
      <c r="BX97" s="112"/>
      <c r="BY97" s="109"/>
      <c r="BZ97" s="112"/>
      <c r="CA97" s="112"/>
      <c r="CB97" s="109"/>
      <c r="CC97" s="109"/>
      <c r="CD97" s="112"/>
      <c r="CE97" s="109"/>
      <c r="CF97" s="109"/>
      <c r="CG97" s="109"/>
      <c r="CH97" s="109"/>
      <c r="CI97" s="109" t="s">
        <v>43</v>
      </c>
      <c r="CJ97" s="112"/>
      <c r="CK97" s="112"/>
      <c r="CL97" s="109"/>
      <c r="CM97" s="112"/>
      <c r="CN97" s="109"/>
      <c r="CO97" s="112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 t="s">
        <v>43</v>
      </c>
      <c r="DB97" s="112"/>
      <c r="DC97" s="109"/>
      <c r="DD97" s="112"/>
      <c r="DE97" s="109"/>
      <c r="DF97" s="109"/>
      <c r="DG97" s="109"/>
      <c r="DH97" s="109"/>
      <c r="DI97" s="109"/>
      <c r="DJ97" s="109"/>
      <c r="DK97" s="109"/>
      <c r="DL97" s="112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47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 t="s">
        <v>43</v>
      </c>
      <c r="EJ97" s="109"/>
      <c r="EK97" s="112"/>
      <c r="EL97" s="109"/>
      <c r="EM97" s="112"/>
      <c r="EN97" s="109"/>
      <c r="EO97" s="109"/>
      <c r="EP97" s="109"/>
      <c r="EQ97" s="109" t="s">
        <v>43</v>
      </c>
      <c r="ER97" s="109"/>
      <c r="ES97" s="109"/>
      <c r="ET97" s="109"/>
      <c r="EU97" s="109"/>
      <c r="EV97" s="109"/>
      <c r="EW97" s="227"/>
      <c r="EX97" s="109"/>
      <c r="EY97" s="109"/>
      <c r="EZ97" s="109"/>
      <c r="FA97" s="109"/>
      <c r="FB97" s="109"/>
      <c r="FC97" s="112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77">
        <f t="shared" si="19"/>
        <v>12</v>
      </c>
      <c r="IV97" s="13">
        <f t="shared" si="20"/>
        <v>1</v>
      </c>
      <c r="IW97" s="13">
        <f t="shared" si="21"/>
        <v>0</v>
      </c>
      <c r="IX97" s="13">
        <f t="shared" si="22"/>
        <v>1</v>
      </c>
      <c r="IY97" s="13">
        <f t="shared" si="23"/>
        <v>0</v>
      </c>
      <c r="IZ97" s="13">
        <f t="shared" si="24"/>
        <v>0</v>
      </c>
      <c r="JA97" s="13">
        <f t="shared" si="25"/>
        <v>0</v>
      </c>
      <c r="JB97" s="21">
        <f t="shared" si="26"/>
        <v>224</v>
      </c>
      <c r="JD97" s="44" t="str">
        <f t="shared" si="30"/>
        <v/>
      </c>
      <c r="JE97" s="51" t="str">
        <f t="shared" si="27"/>
        <v/>
      </c>
      <c r="JF97" s="51" t="str">
        <f t="shared" si="28"/>
        <v/>
      </c>
      <c r="JG97" s="51" t="str">
        <f t="shared" si="18"/>
        <v/>
      </c>
      <c r="JH97" s="52" t="str">
        <f t="shared" si="29"/>
        <v/>
      </c>
    </row>
    <row r="98" spans="1:268" ht="15.5">
      <c r="A98" s="5" t="s">
        <v>574</v>
      </c>
      <c r="B98" s="35" t="s">
        <v>78</v>
      </c>
      <c r="C98" s="85"/>
      <c r="D98" s="85"/>
      <c r="E98" s="85"/>
      <c r="F98" s="85"/>
      <c r="G98" s="86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109"/>
      <c r="AQ98" s="109"/>
      <c r="AR98" s="227"/>
      <c r="AS98" s="109"/>
      <c r="AT98" s="227"/>
      <c r="AU98" s="227"/>
      <c r="AV98" s="109"/>
      <c r="AW98" s="112"/>
      <c r="AX98" s="112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10"/>
      <c r="BL98" s="112"/>
      <c r="BM98" s="112"/>
      <c r="BN98" s="112"/>
      <c r="BO98" s="109"/>
      <c r="BP98" s="109"/>
      <c r="BQ98" s="113"/>
      <c r="BR98" s="113"/>
      <c r="BS98" s="109"/>
      <c r="BT98" s="112"/>
      <c r="BU98" s="112"/>
      <c r="BV98" s="109"/>
      <c r="BW98" s="112"/>
      <c r="BX98" s="112"/>
      <c r="BY98" s="109"/>
      <c r="BZ98" s="112"/>
      <c r="CA98" s="112"/>
      <c r="CB98" s="109"/>
      <c r="CC98" s="109"/>
      <c r="CD98" s="112"/>
      <c r="CE98" s="109"/>
      <c r="CF98" s="109"/>
      <c r="CG98" s="109"/>
      <c r="CH98" s="109"/>
      <c r="CI98" s="109"/>
      <c r="CJ98" s="112"/>
      <c r="CK98" s="112"/>
      <c r="CL98" s="109"/>
      <c r="CM98" s="112"/>
      <c r="CN98" s="109"/>
      <c r="CO98" s="112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12"/>
      <c r="DC98" s="109"/>
      <c r="DD98" s="112"/>
      <c r="DE98" s="109"/>
      <c r="DF98" s="109"/>
      <c r="DG98" s="109"/>
      <c r="DH98" s="109"/>
      <c r="DI98" s="109"/>
      <c r="DJ98" s="109"/>
      <c r="DK98" s="109"/>
      <c r="DL98" s="112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47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12"/>
      <c r="EL98" s="109"/>
      <c r="EM98" s="112"/>
      <c r="EN98" s="109"/>
      <c r="EO98" s="109"/>
      <c r="EP98" s="109"/>
      <c r="EQ98" s="109"/>
      <c r="ER98" s="109"/>
      <c r="ES98" s="109"/>
      <c r="ET98" s="109"/>
      <c r="EU98" s="109"/>
      <c r="EV98" s="109"/>
      <c r="EW98" s="227"/>
      <c r="EX98" s="109"/>
      <c r="EY98" s="109"/>
      <c r="EZ98" s="109"/>
      <c r="FA98" s="109"/>
      <c r="FB98" s="109"/>
      <c r="FC98" s="112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77">
        <f t="shared" si="19"/>
        <v>0</v>
      </c>
      <c r="IV98" s="13">
        <f t="shared" si="20"/>
        <v>0</v>
      </c>
      <c r="IW98" s="13">
        <f t="shared" si="21"/>
        <v>0</v>
      </c>
      <c r="IX98" s="13">
        <f t="shared" si="22"/>
        <v>0</v>
      </c>
      <c r="IY98" s="13">
        <f t="shared" si="23"/>
        <v>0</v>
      </c>
      <c r="IZ98" s="13">
        <f t="shared" si="24"/>
        <v>0</v>
      </c>
      <c r="JA98" s="13">
        <f t="shared" si="25"/>
        <v>0</v>
      </c>
      <c r="JB98" s="21">
        <f t="shared" si="26"/>
        <v>0</v>
      </c>
      <c r="JD98" s="44" t="str">
        <f t="shared" si="30"/>
        <v/>
      </c>
      <c r="JE98" s="51" t="str">
        <f t="shared" si="27"/>
        <v/>
      </c>
      <c r="JF98" s="51" t="str">
        <f t="shared" si="28"/>
        <v/>
      </c>
      <c r="JG98" s="51" t="str">
        <f t="shared" si="18"/>
        <v/>
      </c>
      <c r="JH98" s="52" t="str">
        <f t="shared" si="29"/>
        <v/>
      </c>
    </row>
    <row r="99" spans="1:268" ht="15.5">
      <c r="A99" s="5" t="s">
        <v>405</v>
      </c>
      <c r="B99" s="35" t="s">
        <v>71</v>
      </c>
      <c r="C99" s="85" t="s">
        <v>43</v>
      </c>
      <c r="D99" s="85" t="s">
        <v>43</v>
      </c>
      <c r="E99" s="85" t="s">
        <v>43</v>
      </c>
      <c r="F99" s="85"/>
      <c r="G99" s="86"/>
      <c r="H99" s="108" t="s">
        <v>43</v>
      </c>
      <c r="I99" s="227"/>
      <c r="J99" s="108" t="s">
        <v>43</v>
      </c>
      <c r="K99" s="108" t="s">
        <v>43</v>
      </c>
      <c r="L99" s="227" t="s">
        <v>43</v>
      </c>
      <c r="M99" s="227" t="s">
        <v>43</v>
      </c>
      <c r="N99" s="227"/>
      <c r="O99" s="227" t="s">
        <v>43</v>
      </c>
      <c r="P99" s="227"/>
      <c r="Q99" s="227" t="s">
        <v>43</v>
      </c>
      <c r="R99" s="227" t="s">
        <v>43</v>
      </c>
      <c r="S99" s="227"/>
      <c r="T99" s="227" t="s">
        <v>43</v>
      </c>
      <c r="U99" s="227"/>
      <c r="V99" s="227"/>
      <c r="W99" s="227"/>
      <c r="X99" s="227" t="s">
        <v>43</v>
      </c>
      <c r="Y99" s="227" t="s">
        <v>43</v>
      </c>
      <c r="Z99" s="227" t="s">
        <v>43</v>
      </c>
      <c r="AA99" s="227"/>
      <c r="AB99" s="227" t="s">
        <v>43</v>
      </c>
      <c r="AC99" s="227" t="s">
        <v>43</v>
      </c>
      <c r="AD99" s="227"/>
      <c r="AE99" s="227"/>
      <c r="AF99" s="227"/>
      <c r="AG99" s="227" t="s">
        <v>43</v>
      </c>
      <c r="AH99" s="227" t="s">
        <v>43</v>
      </c>
      <c r="AI99" s="227" t="s">
        <v>43</v>
      </c>
      <c r="AJ99" s="227"/>
      <c r="AK99" s="227"/>
      <c r="AL99" s="227"/>
      <c r="AM99" s="227"/>
      <c r="AN99" s="227"/>
      <c r="AO99" s="227"/>
      <c r="AP99" s="109" t="s">
        <v>43</v>
      </c>
      <c r="AQ99" s="109"/>
      <c r="AR99" s="227"/>
      <c r="AS99" s="109"/>
      <c r="AT99" s="227"/>
      <c r="AU99" s="227"/>
      <c r="AV99" s="109"/>
      <c r="AW99" s="112" t="s">
        <v>43</v>
      </c>
      <c r="AX99" s="112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 t="s">
        <v>43</v>
      </c>
      <c r="BK99" s="110"/>
      <c r="BL99" s="112"/>
      <c r="BM99" s="112"/>
      <c r="BN99" s="112" t="s">
        <v>43</v>
      </c>
      <c r="BO99" s="109"/>
      <c r="BP99" s="109"/>
      <c r="BQ99" s="113" t="s">
        <v>43</v>
      </c>
      <c r="BR99" s="113" t="s">
        <v>43</v>
      </c>
      <c r="BS99" s="109"/>
      <c r="BT99" s="112"/>
      <c r="BU99" s="112" t="s">
        <v>43</v>
      </c>
      <c r="BV99" s="109"/>
      <c r="BW99" s="112"/>
      <c r="BX99" s="112"/>
      <c r="BY99" s="109"/>
      <c r="BZ99" s="112"/>
      <c r="CA99" s="112"/>
      <c r="CB99" s="109"/>
      <c r="CC99" s="109"/>
      <c r="CD99" s="112"/>
      <c r="CE99" s="109"/>
      <c r="CF99" s="109"/>
      <c r="CG99" s="109"/>
      <c r="CH99" s="109"/>
      <c r="CI99" s="109" t="s">
        <v>43</v>
      </c>
      <c r="CJ99" s="112"/>
      <c r="CK99" s="112"/>
      <c r="CL99" s="109"/>
      <c r="CM99" s="112"/>
      <c r="CN99" s="109"/>
      <c r="CO99" s="112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12"/>
      <c r="DC99" s="109"/>
      <c r="DD99" s="112"/>
      <c r="DE99" s="109"/>
      <c r="DF99" s="109"/>
      <c r="DG99" s="109"/>
      <c r="DH99" s="109"/>
      <c r="DI99" s="109"/>
      <c r="DJ99" s="109"/>
      <c r="DK99" s="109" t="s">
        <v>43</v>
      </c>
      <c r="DL99" s="112" t="s">
        <v>43</v>
      </c>
      <c r="DM99" s="109"/>
      <c r="DN99" s="109"/>
      <c r="DO99" s="109"/>
      <c r="DP99" s="109"/>
      <c r="DQ99" s="109"/>
      <c r="DR99" s="109"/>
      <c r="DS99" s="109"/>
      <c r="DT99" s="109"/>
      <c r="DU99" s="109" t="s">
        <v>43</v>
      </c>
      <c r="DV99" s="109"/>
      <c r="DW99" s="109"/>
      <c r="DX99" s="147"/>
      <c r="DY99" s="109"/>
      <c r="DZ99" s="109"/>
      <c r="EA99" s="109"/>
      <c r="EB99" s="109"/>
      <c r="EC99" s="109"/>
      <c r="ED99" s="109"/>
      <c r="EE99" s="109"/>
      <c r="EF99" s="109"/>
      <c r="EG99" s="109" t="s">
        <v>43</v>
      </c>
      <c r="EH99" s="109"/>
      <c r="EI99" s="109" t="s">
        <v>43</v>
      </c>
      <c r="EJ99" s="109"/>
      <c r="EK99" s="112"/>
      <c r="EL99" s="109"/>
      <c r="EM99" s="112"/>
      <c r="EN99" s="109"/>
      <c r="EO99" s="109"/>
      <c r="EP99" s="109" t="s">
        <v>43</v>
      </c>
      <c r="EQ99" s="109" t="s">
        <v>43</v>
      </c>
      <c r="ER99" s="109"/>
      <c r="ES99" s="109"/>
      <c r="ET99" s="109"/>
      <c r="EU99" s="109" t="s">
        <v>43</v>
      </c>
      <c r="EV99" s="109" t="s">
        <v>43</v>
      </c>
      <c r="EW99" s="227"/>
      <c r="EX99" s="109"/>
      <c r="EY99" s="109"/>
      <c r="EZ99" s="109"/>
      <c r="FA99" s="109"/>
      <c r="FB99" s="109"/>
      <c r="FC99" s="112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77">
        <f t="shared" si="19"/>
        <v>50</v>
      </c>
      <c r="IV99" s="13">
        <f t="shared" si="20"/>
        <v>8</v>
      </c>
      <c r="IW99" s="13">
        <f t="shared" si="21"/>
        <v>4</v>
      </c>
      <c r="IX99" s="13">
        <f t="shared" si="22"/>
        <v>7</v>
      </c>
      <c r="IY99" s="13">
        <f t="shared" si="23"/>
        <v>3</v>
      </c>
      <c r="IZ99" s="13">
        <f t="shared" si="24"/>
        <v>0</v>
      </c>
      <c r="JA99" s="13">
        <f t="shared" si="25"/>
        <v>0</v>
      </c>
      <c r="JB99" s="21">
        <f t="shared" si="26"/>
        <v>5127</v>
      </c>
      <c r="JD99" s="139" t="str">
        <f t="shared" si="30"/>
        <v>x</v>
      </c>
      <c r="JE99" s="140" t="str">
        <f t="shared" si="27"/>
        <v>x</v>
      </c>
      <c r="JF99" s="140" t="str">
        <f t="shared" si="28"/>
        <v>x</v>
      </c>
      <c r="JG99" s="51" t="str">
        <f t="shared" si="18"/>
        <v/>
      </c>
      <c r="JH99" s="52" t="str">
        <f t="shared" si="29"/>
        <v/>
      </c>
    </row>
    <row r="100" spans="1:268">
      <c r="A100" s="11" t="s">
        <v>575</v>
      </c>
      <c r="B100" s="151" t="s">
        <v>103</v>
      </c>
      <c r="C100" s="95"/>
      <c r="D100" s="95"/>
      <c r="E100" s="95"/>
      <c r="F100" s="95"/>
      <c r="G100" s="96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 t="s">
        <v>43</v>
      </c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109"/>
      <c r="AQ100" s="109"/>
      <c r="AR100" s="227"/>
      <c r="AS100" s="109"/>
      <c r="AT100" s="227"/>
      <c r="AU100" s="227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 t="s">
        <v>43</v>
      </c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14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42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227"/>
      <c r="EX100" s="109"/>
      <c r="EY100" s="109"/>
      <c r="EZ100" s="109"/>
      <c r="FA100" s="109"/>
      <c r="FB100" s="109"/>
      <c r="FC100" s="114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77">
        <f t="shared" si="19"/>
        <v>2</v>
      </c>
      <c r="IV100" s="13">
        <f t="shared" si="20"/>
        <v>0</v>
      </c>
      <c r="IW100" s="13">
        <f t="shared" si="21"/>
        <v>0</v>
      </c>
      <c r="IX100" s="13">
        <f t="shared" si="22"/>
        <v>0</v>
      </c>
      <c r="IY100" s="13">
        <f t="shared" si="23"/>
        <v>0</v>
      </c>
      <c r="IZ100" s="13">
        <f t="shared" si="24"/>
        <v>0</v>
      </c>
      <c r="JA100" s="13">
        <f t="shared" si="25"/>
        <v>0</v>
      </c>
      <c r="JB100" s="21">
        <f t="shared" si="26"/>
        <v>0</v>
      </c>
      <c r="JD100" s="44" t="str">
        <f t="shared" si="30"/>
        <v/>
      </c>
      <c r="JE100" s="51" t="str">
        <f t="shared" si="27"/>
        <v/>
      </c>
      <c r="JF100" s="51" t="str">
        <f t="shared" si="28"/>
        <v/>
      </c>
      <c r="JG100" s="51" t="str">
        <f t="shared" si="18"/>
        <v/>
      </c>
      <c r="JH100" s="52" t="str">
        <f t="shared" si="29"/>
        <v/>
      </c>
    </row>
    <row r="101" spans="1:268" ht="15.5">
      <c r="A101" s="5" t="s">
        <v>157</v>
      </c>
      <c r="B101" s="35" t="s">
        <v>158</v>
      </c>
      <c r="C101" s="85" t="s">
        <v>43</v>
      </c>
      <c r="D101" s="85"/>
      <c r="E101" s="85"/>
      <c r="F101" s="85"/>
      <c r="G101" s="86"/>
      <c r="H101" s="108"/>
      <c r="I101" s="227"/>
      <c r="J101" s="108" t="s">
        <v>43</v>
      </c>
      <c r="K101" s="108"/>
      <c r="L101" s="227"/>
      <c r="M101" s="227" t="s">
        <v>43</v>
      </c>
      <c r="N101" s="227"/>
      <c r="O101" s="227" t="s">
        <v>43</v>
      </c>
      <c r="P101" s="227"/>
      <c r="Q101" s="227" t="s">
        <v>43</v>
      </c>
      <c r="R101" s="227"/>
      <c r="S101" s="227"/>
      <c r="T101" s="227" t="s">
        <v>43</v>
      </c>
      <c r="U101" s="227" t="s">
        <v>43</v>
      </c>
      <c r="V101" s="227"/>
      <c r="W101" s="227"/>
      <c r="X101" s="227" t="s">
        <v>43</v>
      </c>
      <c r="Y101" s="227"/>
      <c r="Z101" s="227" t="s">
        <v>43</v>
      </c>
      <c r="AA101" s="227"/>
      <c r="AB101" s="227"/>
      <c r="AC101" s="227"/>
      <c r="AD101" s="227"/>
      <c r="AE101" s="227"/>
      <c r="AF101" s="227"/>
      <c r="AG101" s="227" t="s">
        <v>43</v>
      </c>
      <c r="AH101" s="227"/>
      <c r="AI101" s="227"/>
      <c r="AJ101" s="227" t="s">
        <v>43</v>
      </c>
      <c r="AK101" s="227"/>
      <c r="AL101" s="227"/>
      <c r="AM101" s="227"/>
      <c r="AN101" s="227"/>
      <c r="AO101" s="227"/>
      <c r="AP101" s="109"/>
      <c r="AQ101" s="109"/>
      <c r="AR101" s="227"/>
      <c r="AS101" s="109"/>
      <c r="AT101" s="227"/>
      <c r="AU101" s="227"/>
      <c r="AV101" s="109"/>
      <c r="AW101" s="112"/>
      <c r="AX101" s="112"/>
      <c r="AY101" s="109"/>
      <c r="AZ101" s="109"/>
      <c r="BA101" s="109"/>
      <c r="BB101" s="109"/>
      <c r="BC101" s="109"/>
      <c r="BD101" s="109"/>
      <c r="BE101" s="109"/>
      <c r="BF101" s="109"/>
      <c r="BG101" s="109" t="s">
        <v>43</v>
      </c>
      <c r="BH101" s="109"/>
      <c r="BI101" s="109"/>
      <c r="BJ101" s="109" t="s">
        <v>43</v>
      </c>
      <c r="BK101" s="110"/>
      <c r="BL101" s="112"/>
      <c r="BM101" s="112"/>
      <c r="BN101" s="112"/>
      <c r="BO101" s="109"/>
      <c r="BP101" s="109"/>
      <c r="BQ101" s="113"/>
      <c r="BR101" s="113"/>
      <c r="BS101" s="109" t="s">
        <v>43</v>
      </c>
      <c r="BT101" s="112"/>
      <c r="BU101" s="112"/>
      <c r="BV101" s="109"/>
      <c r="BW101" s="112" t="s">
        <v>43</v>
      </c>
      <c r="BX101" s="112"/>
      <c r="BY101" s="109"/>
      <c r="BZ101" s="112" t="s">
        <v>43</v>
      </c>
      <c r="CA101" s="112"/>
      <c r="CB101" s="109"/>
      <c r="CC101" s="109"/>
      <c r="CD101" s="112"/>
      <c r="CE101" s="109"/>
      <c r="CF101" s="109"/>
      <c r="CG101" s="109"/>
      <c r="CH101" s="109"/>
      <c r="CI101" s="109" t="s">
        <v>43</v>
      </c>
      <c r="CJ101" s="112"/>
      <c r="CK101" s="112"/>
      <c r="CL101" s="109"/>
      <c r="CM101" s="112"/>
      <c r="CN101" s="109" t="s">
        <v>43</v>
      </c>
      <c r="CO101" s="112"/>
      <c r="CP101" s="109"/>
      <c r="CQ101" s="109"/>
      <c r="CR101" s="109"/>
      <c r="CS101" s="109"/>
      <c r="CT101" s="109"/>
      <c r="CU101" s="109"/>
      <c r="CV101" s="109"/>
      <c r="CW101" s="109" t="s">
        <v>43</v>
      </c>
      <c r="CX101" s="109" t="s">
        <v>43</v>
      </c>
      <c r="CY101" s="109"/>
      <c r="CZ101" s="109"/>
      <c r="DA101" s="109" t="s">
        <v>43</v>
      </c>
      <c r="DB101" s="112" t="s">
        <v>43</v>
      </c>
      <c r="DC101" s="109"/>
      <c r="DD101" s="112"/>
      <c r="DE101" s="109"/>
      <c r="DF101" s="109"/>
      <c r="DG101" s="109"/>
      <c r="DH101" s="109"/>
      <c r="DI101" s="109"/>
      <c r="DJ101" s="109" t="s">
        <v>43</v>
      </c>
      <c r="DK101" s="109"/>
      <c r="DL101" s="112"/>
      <c r="DM101" s="109" t="s">
        <v>43</v>
      </c>
      <c r="DN101" s="109"/>
      <c r="DO101" s="109"/>
      <c r="DP101" s="109"/>
      <c r="DQ101" s="109" t="s">
        <v>43</v>
      </c>
      <c r="DR101" s="109"/>
      <c r="DS101" s="109"/>
      <c r="DT101" s="109"/>
      <c r="DU101" s="109"/>
      <c r="DV101" s="109"/>
      <c r="DW101" s="109"/>
      <c r="DX101" s="147"/>
      <c r="DY101" s="109"/>
      <c r="DZ101" s="109"/>
      <c r="EA101" s="109" t="s">
        <v>43</v>
      </c>
      <c r="EB101" s="109"/>
      <c r="EC101" s="109" t="s">
        <v>43</v>
      </c>
      <c r="ED101" s="109" t="s">
        <v>43</v>
      </c>
      <c r="EE101" s="109" t="s">
        <v>43</v>
      </c>
      <c r="EF101" s="109"/>
      <c r="EG101" s="109"/>
      <c r="EH101" s="109"/>
      <c r="EI101" s="109" t="s">
        <v>43</v>
      </c>
      <c r="EJ101" s="109" t="s">
        <v>43</v>
      </c>
      <c r="EK101" s="112" t="s">
        <v>43</v>
      </c>
      <c r="EL101" s="109"/>
      <c r="EM101" s="112"/>
      <c r="EN101" s="109"/>
      <c r="EO101" s="109"/>
      <c r="EP101" s="109"/>
      <c r="EQ101" s="109" t="s">
        <v>43</v>
      </c>
      <c r="ER101" s="109" t="s">
        <v>43</v>
      </c>
      <c r="ES101" s="109"/>
      <c r="ET101" s="109"/>
      <c r="EU101" s="109"/>
      <c r="EV101" s="109"/>
      <c r="EW101" s="227"/>
      <c r="EX101" s="109"/>
      <c r="EY101" s="109"/>
      <c r="EZ101" s="109"/>
      <c r="FA101" s="109"/>
      <c r="FB101" s="109"/>
      <c r="FC101" s="112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77">
        <f t="shared" si="19"/>
        <v>43</v>
      </c>
      <c r="IV101" s="13">
        <f t="shared" si="20"/>
        <v>10</v>
      </c>
      <c r="IW101" s="13">
        <f t="shared" si="21"/>
        <v>0</v>
      </c>
      <c r="IX101" s="13">
        <f t="shared" si="22"/>
        <v>5</v>
      </c>
      <c r="IY101" s="13">
        <f t="shared" si="23"/>
        <v>1</v>
      </c>
      <c r="IZ101" s="13">
        <f t="shared" si="24"/>
        <v>0</v>
      </c>
      <c r="JA101" s="13">
        <f t="shared" si="25"/>
        <v>0</v>
      </c>
      <c r="JB101" s="21">
        <f t="shared" si="26"/>
        <v>1579</v>
      </c>
      <c r="JD101" s="139" t="str">
        <f t="shared" si="30"/>
        <v>x</v>
      </c>
      <c r="JE101" s="51" t="str">
        <f t="shared" si="27"/>
        <v/>
      </c>
      <c r="JF101" s="51" t="str">
        <f t="shared" si="28"/>
        <v/>
      </c>
      <c r="JG101" s="51" t="str">
        <f t="shared" si="18"/>
        <v/>
      </c>
      <c r="JH101" s="52" t="str">
        <f t="shared" si="29"/>
        <v/>
      </c>
    </row>
    <row r="102" spans="1:268" ht="15.5">
      <c r="A102" s="5" t="s">
        <v>157</v>
      </c>
      <c r="B102" s="35" t="s">
        <v>103</v>
      </c>
      <c r="C102" s="85" t="s">
        <v>43</v>
      </c>
      <c r="D102" s="85" t="s">
        <v>43</v>
      </c>
      <c r="E102" s="85" t="s">
        <v>43</v>
      </c>
      <c r="F102" s="85"/>
      <c r="G102" s="86"/>
      <c r="H102" s="108" t="s">
        <v>43</v>
      </c>
      <c r="I102" s="227"/>
      <c r="J102" s="108" t="s">
        <v>43</v>
      </c>
      <c r="K102" s="108" t="s">
        <v>43</v>
      </c>
      <c r="L102" s="227" t="s">
        <v>43</v>
      </c>
      <c r="M102" s="227" t="s">
        <v>43</v>
      </c>
      <c r="N102" s="227" t="s">
        <v>43</v>
      </c>
      <c r="O102" s="227" t="s">
        <v>43</v>
      </c>
      <c r="P102" s="227"/>
      <c r="Q102" s="227" t="s">
        <v>43</v>
      </c>
      <c r="R102" s="227" t="s">
        <v>43</v>
      </c>
      <c r="S102" s="227" t="s">
        <v>43</v>
      </c>
      <c r="T102" s="227" t="s">
        <v>43</v>
      </c>
      <c r="U102" s="227" t="s">
        <v>43</v>
      </c>
      <c r="V102" s="227"/>
      <c r="W102" s="227"/>
      <c r="X102" s="227" t="s">
        <v>43</v>
      </c>
      <c r="Y102" s="227" t="s">
        <v>43</v>
      </c>
      <c r="Z102" s="227" t="s">
        <v>43</v>
      </c>
      <c r="AA102" s="227" t="s">
        <v>43</v>
      </c>
      <c r="AB102" s="227" t="s">
        <v>43</v>
      </c>
      <c r="AC102" s="227"/>
      <c r="AD102" s="227"/>
      <c r="AE102" s="227"/>
      <c r="AF102" s="227" t="s">
        <v>43</v>
      </c>
      <c r="AG102" s="227" t="s">
        <v>43</v>
      </c>
      <c r="AH102" s="227"/>
      <c r="AI102" s="227"/>
      <c r="AJ102" s="227" t="s">
        <v>43</v>
      </c>
      <c r="AK102" s="227"/>
      <c r="AL102" s="227"/>
      <c r="AM102" s="227"/>
      <c r="AN102" s="227"/>
      <c r="AO102" s="227"/>
      <c r="AP102" s="109"/>
      <c r="AQ102" s="109"/>
      <c r="AR102" s="227"/>
      <c r="AS102" s="109"/>
      <c r="AT102" s="227"/>
      <c r="AU102" s="227"/>
      <c r="AV102" s="109"/>
      <c r="AW102" s="112"/>
      <c r="AX102" s="112"/>
      <c r="AY102" s="109" t="s">
        <v>43</v>
      </c>
      <c r="AZ102" s="109"/>
      <c r="BA102" s="109"/>
      <c r="BB102" s="109"/>
      <c r="BC102" s="109"/>
      <c r="BD102" s="109"/>
      <c r="BE102" s="109"/>
      <c r="BF102" s="109"/>
      <c r="BG102" s="109" t="s">
        <v>43</v>
      </c>
      <c r="BH102" s="109" t="s">
        <v>43</v>
      </c>
      <c r="BI102" s="109"/>
      <c r="BJ102" s="109" t="s">
        <v>43</v>
      </c>
      <c r="BK102" s="110"/>
      <c r="BL102" s="112"/>
      <c r="BM102" s="112"/>
      <c r="BN102" s="112"/>
      <c r="BO102" s="109"/>
      <c r="BP102" s="109"/>
      <c r="BQ102" s="113"/>
      <c r="BR102" s="158"/>
      <c r="BS102" s="109" t="s">
        <v>43</v>
      </c>
      <c r="BT102" s="112" t="s">
        <v>43</v>
      </c>
      <c r="BU102" s="112"/>
      <c r="BV102" s="109"/>
      <c r="BW102" s="112" t="s">
        <v>43</v>
      </c>
      <c r="BX102" s="112"/>
      <c r="BY102" s="109"/>
      <c r="BZ102" s="112" t="s">
        <v>43</v>
      </c>
      <c r="CA102" s="112"/>
      <c r="CB102" s="109"/>
      <c r="CC102" s="109"/>
      <c r="CD102" s="112"/>
      <c r="CE102" s="109"/>
      <c r="CF102" s="109"/>
      <c r="CG102" s="109"/>
      <c r="CH102" s="109"/>
      <c r="CI102" s="109"/>
      <c r="CJ102" s="112"/>
      <c r="CK102" s="112"/>
      <c r="CL102" s="109" t="s">
        <v>43</v>
      </c>
      <c r="CM102" s="112"/>
      <c r="CN102" s="109" t="s">
        <v>43</v>
      </c>
      <c r="CO102" s="112"/>
      <c r="CP102" s="109"/>
      <c r="CQ102" s="109"/>
      <c r="CR102" s="109"/>
      <c r="CS102" s="109"/>
      <c r="CT102" s="109"/>
      <c r="CU102" s="109"/>
      <c r="CV102" s="109"/>
      <c r="CW102" s="109" t="s">
        <v>43</v>
      </c>
      <c r="CX102" s="109" t="s">
        <v>43</v>
      </c>
      <c r="CY102" s="109"/>
      <c r="CZ102" s="109"/>
      <c r="DA102" s="109" t="s">
        <v>43</v>
      </c>
      <c r="DB102" s="112" t="s">
        <v>43</v>
      </c>
      <c r="DC102" s="109" t="s">
        <v>43</v>
      </c>
      <c r="DD102" s="112"/>
      <c r="DE102" s="109"/>
      <c r="DF102" s="109"/>
      <c r="DG102" s="109"/>
      <c r="DH102" s="109"/>
      <c r="DI102" s="109"/>
      <c r="DJ102" s="109" t="s">
        <v>43</v>
      </c>
      <c r="DK102" s="109"/>
      <c r="DL102" s="112"/>
      <c r="DM102" s="109" t="s">
        <v>43</v>
      </c>
      <c r="DN102" s="109" t="s">
        <v>43</v>
      </c>
      <c r="DO102" s="109"/>
      <c r="DP102" s="109"/>
      <c r="DQ102" s="109" t="s">
        <v>43</v>
      </c>
      <c r="DR102" s="109" t="s">
        <v>43</v>
      </c>
      <c r="DS102" s="109"/>
      <c r="DT102" s="109"/>
      <c r="DU102" s="109"/>
      <c r="DV102" s="109"/>
      <c r="DW102" s="109" t="s">
        <v>43</v>
      </c>
      <c r="DX102" s="147"/>
      <c r="DY102" s="109"/>
      <c r="DZ102" s="109" t="s">
        <v>43</v>
      </c>
      <c r="EA102" s="109" t="s">
        <v>43</v>
      </c>
      <c r="EB102" s="109" t="s">
        <v>43</v>
      </c>
      <c r="EC102" s="109" t="s">
        <v>43</v>
      </c>
      <c r="ED102" s="109" t="s">
        <v>43</v>
      </c>
      <c r="EE102" s="109" t="s">
        <v>43</v>
      </c>
      <c r="EF102" s="109"/>
      <c r="EG102" s="109"/>
      <c r="EH102" s="109"/>
      <c r="EI102" s="109" t="s">
        <v>43</v>
      </c>
      <c r="EJ102" s="109" t="s">
        <v>43</v>
      </c>
      <c r="EK102" s="112" t="s">
        <v>43</v>
      </c>
      <c r="EL102" s="109"/>
      <c r="EM102" s="112"/>
      <c r="EN102" s="109"/>
      <c r="EO102" s="109"/>
      <c r="EP102" s="109" t="s">
        <v>43</v>
      </c>
      <c r="EQ102" s="109" t="s">
        <v>43</v>
      </c>
      <c r="ER102" s="109" t="s">
        <v>43</v>
      </c>
      <c r="ES102" s="109"/>
      <c r="ET102" s="109"/>
      <c r="EU102" s="109" t="s">
        <v>43</v>
      </c>
      <c r="EV102" s="109"/>
      <c r="EW102" s="227" t="s">
        <v>43</v>
      </c>
      <c r="EX102" s="109"/>
      <c r="EY102" s="109"/>
      <c r="EZ102" s="109"/>
      <c r="FA102" s="109"/>
      <c r="FB102" s="109"/>
      <c r="FC102" s="112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77">
        <f t="shared" si="19"/>
        <v>65</v>
      </c>
      <c r="IV102" s="13">
        <f t="shared" si="20"/>
        <v>13</v>
      </c>
      <c r="IW102" s="13">
        <f t="shared" si="21"/>
        <v>0</v>
      </c>
      <c r="IX102" s="13">
        <f t="shared" si="22"/>
        <v>14</v>
      </c>
      <c r="IY102" s="13">
        <f t="shared" si="23"/>
        <v>3</v>
      </c>
      <c r="IZ102" s="13">
        <f t="shared" si="24"/>
        <v>1</v>
      </c>
      <c r="JA102" s="13">
        <f t="shared" si="25"/>
        <v>0</v>
      </c>
      <c r="JB102" s="21">
        <f t="shared" si="26"/>
        <v>1887</v>
      </c>
      <c r="JD102" s="139" t="str">
        <f t="shared" si="30"/>
        <v>x</v>
      </c>
      <c r="JE102" s="140" t="str">
        <f t="shared" si="27"/>
        <v>x</v>
      </c>
      <c r="JF102" s="140" t="str">
        <f t="shared" si="28"/>
        <v>x</v>
      </c>
      <c r="JG102" s="51" t="str">
        <f t="shared" si="18"/>
        <v/>
      </c>
      <c r="JH102" s="52" t="str">
        <f t="shared" si="29"/>
        <v/>
      </c>
    </row>
    <row r="103" spans="1:268" ht="15.5">
      <c r="A103" s="6" t="s">
        <v>159</v>
      </c>
      <c r="B103" s="37" t="s">
        <v>160</v>
      </c>
      <c r="C103" s="87" t="s">
        <v>43</v>
      </c>
      <c r="D103" s="87" t="s">
        <v>43</v>
      </c>
      <c r="E103" s="87" t="s">
        <v>43</v>
      </c>
      <c r="F103" s="87"/>
      <c r="G103" s="88"/>
      <c r="H103" s="108" t="s">
        <v>43</v>
      </c>
      <c r="I103" s="227"/>
      <c r="J103" s="108" t="s">
        <v>43</v>
      </c>
      <c r="K103" s="108"/>
      <c r="L103" s="227"/>
      <c r="M103" s="227"/>
      <c r="N103" s="227" t="s">
        <v>43</v>
      </c>
      <c r="O103" s="227" t="s">
        <v>43</v>
      </c>
      <c r="P103" s="227" t="s">
        <v>43</v>
      </c>
      <c r="Q103" s="227" t="s">
        <v>43</v>
      </c>
      <c r="R103" s="227" t="s">
        <v>43</v>
      </c>
      <c r="S103" s="227"/>
      <c r="T103" s="227" t="s">
        <v>43</v>
      </c>
      <c r="U103" s="227" t="s">
        <v>43</v>
      </c>
      <c r="V103" s="227"/>
      <c r="W103" s="227"/>
      <c r="X103" s="227" t="s">
        <v>43</v>
      </c>
      <c r="Y103" s="227"/>
      <c r="Z103" s="227" t="s">
        <v>43</v>
      </c>
      <c r="AA103" s="227"/>
      <c r="AB103" s="227"/>
      <c r="AC103" s="227"/>
      <c r="AD103" s="227"/>
      <c r="AE103" s="227"/>
      <c r="AF103" s="227" t="s">
        <v>43</v>
      </c>
      <c r="AG103" s="227" t="s">
        <v>43</v>
      </c>
      <c r="AH103" s="227" t="s">
        <v>43</v>
      </c>
      <c r="AI103" s="227"/>
      <c r="AJ103" s="227"/>
      <c r="AK103" s="227"/>
      <c r="AL103" s="227"/>
      <c r="AM103" s="227"/>
      <c r="AN103" s="227"/>
      <c r="AO103" s="227"/>
      <c r="AP103" s="109"/>
      <c r="AQ103" s="109"/>
      <c r="AR103" s="227"/>
      <c r="AS103" s="109"/>
      <c r="AT103" s="227"/>
      <c r="AU103" s="227" t="s">
        <v>43</v>
      </c>
      <c r="AV103" s="109"/>
      <c r="AW103" s="112"/>
      <c r="AX103" s="112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 t="s">
        <v>43</v>
      </c>
      <c r="BK103" s="110"/>
      <c r="BL103" s="112"/>
      <c r="BM103" s="112"/>
      <c r="BN103" s="112"/>
      <c r="BO103" s="109"/>
      <c r="BP103" s="109"/>
      <c r="BQ103" s="113" t="s">
        <v>43</v>
      </c>
      <c r="BR103" s="158" t="s">
        <v>43</v>
      </c>
      <c r="BS103" s="109" t="s">
        <v>43</v>
      </c>
      <c r="BT103" s="112"/>
      <c r="BU103" s="112" t="s">
        <v>43</v>
      </c>
      <c r="BV103" s="109"/>
      <c r="BW103" s="112"/>
      <c r="BX103" s="112"/>
      <c r="BY103" s="109"/>
      <c r="BZ103" s="112"/>
      <c r="CA103" s="112"/>
      <c r="CB103" s="109"/>
      <c r="CC103" s="109"/>
      <c r="CD103" s="112"/>
      <c r="CE103" s="109"/>
      <c r="CF103" s="109"/>
      <c r="CG103" s="109"/>
      <c r="CH103" s="109"/>
      <c r="CI103" s="109" t="s">
        <v>43</v>
      </c>
      <c r="CJ103" s="112"/>
      <c r="CK103" s="112"/>
      <c r="CL103" s="109"/>
      <c r="CM103" s="112"/>
      <c r="CN103" s="109"/>
      <c r="CO103" s="112"/>
      <c r="CP103" s="109"/>
      <c r="CQ103" s="109"/>
      <c r="CR103" s="109"/>
      <c r="CS103" s="109" t="s">
        <v>43</v>
      </c>
      <c r="CT103" s="109" t="s">
        <v>43</v>
      </c>
      <c r="CU103" s="109"/>
      <c r="CV103" s="109"/>
      <c r="CW103" s="109"/>
      <c r="CX103" s="109"/>
      <c r="CY103" s="109" t="s">
        <v>43</v>
      </c>
      <c r="CZ103" s="109"/>
      <c r="DA103" s="109"/>
      <c r="DB103" s="112"/>
      <c r="DC103" s="109"/>
      <c r="DD103" s="112" t="s">
        <v>43</v>
      </c>
      <c r="DE103" s="109" t="s">
        <v>43</v>
      </c>
      <c r="DF103" s="109"/>
      <c r="DG103" s="109"/>
      <c r="DH103" s="109"/>
      <c r="DI103" s="109" t="s">
        <v>43</v>
      </c>
      <c r="DJ103" s="109"/>
      <c r="DK103" s="109"/>
      <c r="DL103" s="112"/>
      <c r="DM103" s="109"/>
      <c r="DN103" s="109"/>
      <c r="DO103" s="109"/>
      <c r="DP103" s="109"/>
      <c r="DQ103" s="109"/>
      <c r="DR103" s="109"/>
      <c r="DS103" s="109"/>
      <c r="DT103" s="109"/>
      <c r="DU103" s="109" t="s">
        <v>43</v>
      </c>
      <c r="DV103" s="109" t="s">
        <v>43</v>
      </c>
      <c r="DW103" s="109"/>
      <c r="DX103" s="147"/>
      <c r="DY103" s="109"/>
      <c r="DZ103" s="109"/>
      <c r="EA103" s="109"/>
      <c r="EB103" s="109"/>
      <c r="EC103" s="109" t="s">
        <v>43</v>
      </c>
      <c r="ED103" s="109" t="s">
        <v>43</v>
      </c>
      <c r="EE103" s="109"/>
      <c r="EF103" s="109"/>
      <c r="EG103" s="109"/>
      <c r="EH103" s="109"/>
      <c r="EI103" s="109" t="s">
        <v>43</v>
      </c>
      <c r="EJ103" s="109"/>
      <c r="EK103" s="112"/>
      <c r="EL103" s="109"/>
      <c r="EM103" s="112"/>
      <c r="EN103" s="109"/>
      <c r="EO103" s="109"/>
      <c r="EP103" s="109"/>
      <c r="EQ103" s="109" t="s">
        <v>43</v>
      </c>
      <c r="ER103" s="109"/>
      <c r="ES103" s="109"/>
      <c r="ET103" s="109"/>
      <c r="EU103" s="109" t="s">
        <v>43</v>
      </c>
      <c r="EV103" s="109"/>
      <c r="EW103" s="227" t="s">
        <v>43</v>
      </c>
      <c r="EX103" s="109"/>
      <c r="EY103" s="109"/>
      <c r="EZ103" s="109"/>
      <c r="FA103" s="109"/>
      <c r="FB103" s="109"/>
      <c r="FC103" s="112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77">
        <f t="shared" si="19"/>
        <v>46</v>
      </c>
      <c r="IV103" s="13">
        <f t="shared" si="20"/>
        <v>9</v>
      </c>
      <c r="IW103" s="13">
        <f t="shared" si="21"/>
        <v>2</v>
      </c>
      <c r="IX103" s="13">
        <f t="shared" si="22"/>
        <v>8</v>
      </c>
      <c r="IY103" s="13">
        <f t="shared" si="23"/>
        <v>2</v>
      </c>
      <c r="IZ103" s="13">
        <f t="shared" si="24"/>
        <v>1</v>
      </c>
      <c r="JA103" s="13">
        <f t="shared" si="25"/>
        <v>0</v>
      </c>
      <c r="JB103" s="21">
        <f t="shared" si="26"/>
        <v>3444</v>
      </c>
      <c r="JD103" s="139" t="str">
        <f t="shared" si="30"/>
        <v>x</v>
      </c>
      <c r="JE103" s="140" t="str">
        <f t="shared" si="27"/>
        <v>x</v>
      </c>
      <c r="JF103" s="140" t="str">
        <f t="shared" si="28"/>
        <v>x</v>
      </c>
      <c r="JG103" s="51" t="str">
        <f t="shared" si="18"/>
        <v/>
      </c>
      <c r="JH103" s="52" t="str">
        <f t="shared" si="29"/>
        <v/>
      </c>
    </row>
    <row r="104" spans="1:268" ht="15.5">
      <c r="A104" s="9" t="s">
        <v>159</v>
      </c>
      <c r="B104" s="38" t="s">
        <v>161</v>
      </c>
      <c r="C104" s="89" t="s">
        <v>43</v>
      </c>
      <c r="D104" s="89" t="s">
        <v>43</v>
      </c>
      <c r="E104" s="89"/>
      <c r="F104" s="89"/>
      <c r="G104" s="90"/>
      <c r="H104" s="108" t="s">
        <v>43</v>
      </c>
      <c r="I104" s="227"/>
      <c r="J104" s="108" t="s">
        <v>43</v>
      </c>
      <c r="K104" s="108"/>
      <c r="L104" s="227"/>
      <c r="M104" s="227"/>
      <c r="N104" s="227" t="s">
        <v>43</v>
      </c>
      <c r="O104" s="227" t="s">
        <v>43</v>
      </c>
      <c r="P104" s="227" t="s">
        <v>43</v>
      </c>
      <c r="Q104" s="227" t="s">
        <v>43</v>
      </c>
      <c r="R104" s="227"/>
      <c r="S104" s="227"/>
      <c r="T104" s="227" t="s">
        <v>43</v>
      </c>
      <c r="U104" s="227" t="s">
        <v>43</v>
      </c>
      <c r="V104" s="227"/>
      <c r="W104" s="227"/>
      <c r="X104" s="227" t="s">
        <v>43</v>
      </c>
      <c r="Y104" s="227"/>
      <c r="Z104" s="227" t="s">
        <v>43</v>
      </c>
      <c r="AA104" s="227"/>
      <c r="AB104" s="227"/>
      <c r="AC104" s="227"/>
      <c r="AD104" s="227"/>
      <c r="AE104" s="227"/>
      <c r="AF104" s="227" t="s">
        <v>43</v>
      </c>
      <c r="AG104" s="227" t="s">
        <v>43</v>
      </c>
      <c r="AH104" s="227" t="s">
        <v>43</v>
      </c>
      <c r="AI104" s="227"/>
      <c r="AJ104" s="227"/>
      <c r="AK104" s="227"/>
      <c r="AL104" s="227"/>
      <c r="AM104" s="227"/>
      <c r="AN104" s="227"/>
      <c r="AO104" s="227"/>
      <c r="AP104" s="109"/>
      <c r="AQ104" s="109"/>
      <c r="AR104" s="227"/>
      <c r="AS104" s="109"/>
      <c r="AT104" s="227"/>
      <c r="AU104" s="227" t="s">
        <v>43</v>
      </c>
      <c r="AV104" s="109"/>
      <c r="AW104" s="112"/>
      <c r="AX104" s="112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 t="s">
        <v>43</v>
      </c>
      <c r="BK104" s="110"/>
      <c r="BL104" s="112"/>
      <c r="BM104" s="112"/>
      <c r="BN104" s="112"/>
      <c r="BO104" s="109"/>
      <c r="BP104" s="109"/>
      <c r="BQ104" s="113" t="s">
        <v>43</v>
      </c>
      <c r="BR104" s="158"/>
      <c r="BS104" s="109" t="s">
        <v>43</v>
      </c>
      <c r="BT104" s="112"/>
      <c r="BU104" s="112" t="s">
        <v>43</v>
      </c>
      <c r="BV104" s="109"/>
      <c r="BW104" s="112"/>
      <c r="BX104" s="112"/>
      <c r="BY104" s="109"/>
      <c r="BZ104" s="112"/>
      <c r="CA104" s="112"/>
      <c r="CB104" s="109"/>
      <c r="CC104" s="109"/>
      <c r="CD104" s="112"/>
      <c r="CE104" s="109"/>
      <c r="CF104" s="109"/>
      <c r="CG104" s="109"/>
      <c r="CH104" s="109"/>
      <c r="CI104" s="109" t="s">
        <v>43</v>
      </c>
      <c r="CJ104" s="112"/>
      <c r="CK104" s="112"/>
      <c r="CL104" s="109"/>
      <c r="CM104" s="112"/>
      <c r="CN104" s="109"/>
      <c r="CO104" s="112"/>
      <c r="CP104" s="109"/>
      <c r="CQ104" s="109"/>
      <c r="CR104" s="109"/>
      <c r="CS104" s="109" t="s">
        <v>43</v>
      </c>
      <c r="CT104" s="109"/>
      <c r="CU104" s="109"/>
      <c r="CV104" s="109"/>
      <c r="CW104" s="109"/>
      <c r="CX104" s="109"/>
      <c r="CY104" s="109" t="s">
        <v>43</v>
      </c>
      <c r="CZ104" s="109"/>
      <c r="DA104" s="109" t="s">
        <v>43</v>
      </c>
      <c r="DB104" s="112"/>
      <c r="DC104" s="109"/>
      <c r="DD104" s="112" t="s">
        <v>43</v>
      </c>
      <c r="DE104" s="109" t="s">
        <v>43</v>
      </c>
      <c r="DF104" s="109"/>
      <c r="DG104" s="109"/>
      <c r="DH104" s="109"/>
      <c r="DI104" s="109"/>
      <c r="DJ104" s="109"/>
      <c r="DK104" s="109"/>
      <c r="DL104" s="112"/>
      <c r="DM104" s="109"/>
      <c r="DN104" s="109"/>
      <c r="DO104" s="109"/>
      <c r="DP104" s="109"/>
      <c r="DQ104" s="109"/>
      <c r="DR104" s="109"/>
      <c r="DS104" s="109"/>
      <c r="DT104" s="109"/>
      <c r="DU104" s="109" t="s">
        <v>43</v>
      </c>
      <c r="DV104" s="109" t="s">
        <v>43</v>
      </c>
      <c r="DW104" s="109"/>
      <c r="DX104" s="147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 t="s">
        <v>43</v>
      </c>
      <c r="EJ104" s="109"/>
      <c r="EK104" s="112"/>
      <c r="EL104" s="109"/>
      <c r="EM104" s="112"/>
      <c r="EN104" s="109"/>
      <c r="EO104" s="109"/>
      <c r="EP104" s="109"/>
      <c r="EQ104" s="109" t="s">
        <v>43</v>
      </c>
      <c r="ER104" s="109"/>
      <c r="ES104" s="109"/>
      <c r="ET104" s="109"/>
      <c r="EU104" s="109" t="s">
        <v>43</v>
      </c>
      <c r="EV104" s="109"/>
      <c r="EW104" s="227"/>
      <c r="EX104" s="109"/>
      <c r="EY104" s="109"/>
      <c r="EZ104" s="109"/>
      <c r="FA104" s="109"/>
      <c r="FB104" s="109"/>
      <c r="FC104" s="112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77">
        <f t="shared" si="19"/>
        <v>41</v>
      </c>
      <c r="IV104" s="13">
        <f t="shared" si="20"/>
        <v>9</v>
      </c>
      <c r="IW104" s="13">
        <f t="shared" si="21"/>
        <v>2</v>
      </c>
      <c r="IX104" s="13">
        <f t="shared" si="22"/>
        <v>4</v>
      </c>
      <c r="IY104" s="13">
        <f t="shared" si="23"/>
        <v>1</v>
      </c>
      <c r="IZ104" s="13">
        <f t="shared" si="24"/>
        <v>0</v>
      </c>
      <c r="JA104" s="13">
        <f t="shared" si="25"/>
        <v>0</v>
      </c>
      <c r="JB104" s="21">
        <f t="shared" si="26"/>
        <v>3444</v>
      </c>
      <c r="JD104" s="139" t="str">
        <f t="shared" si="30"/>
        <v>x</v>
      </c>
      <c r="JE104" s="140" t="str">
        <f t="shared" si="27"/>
        <v>x</v>
      </c>
      <c r="JF104" s="51" t="str">
        <f t="shared" si="28"/>
        <v/>
      </c>
      <c r="JG104" s="51" t="str">
        <f t="shared" si="18"/>
        <v/>
      </c>
      <c r="JH104" s="52" t="str">
        <f t="shared" si="29"/>
        <v/>
      </c>
    </row>
    <row r="105" spans="1:268" ht="15.5">
      <c r="A105" s="5" t="s">
        <v>159</v>
      </c>
      <c r="B105" s="35" t="s">
        <v>576</v>
      </c>
      <c r="C105" s="85"/>
      <c r="D105" s="85"/>
      <c r="E105" s="85"/>
      <c r="F105" s="85"/>
      <c r="G105" s="86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109"/>
      <c r="AQ105" s="109"/>
      <c r="AR105" s="227"/>
      <c r="AS105" s="109"/>
      <c r="AT105" s="227"/>
      <c r="AU105" s="227"/>
      <c r="AV105" s="109"/>
      <c r="AW105" s="112"/>
      <c r="AX105" s="112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 t="s">
        <v>43</v>
      </c>
      <c r="BK105" s="110"/>
      <c r="BL105" s="112"/>
      <c r="BM105" s="112"/>
      <c r="BN105" s="112"/>
      <c r="BO105" s="109" t="s">
        <v>43</v>
      </c>
      <c r="BP105" s="109"/>
      <c r="BQ105" s="113"/>
      <c r="BR105" s="113"/>
      <c r="BS105" s="109"/>
      <c r="BT105" s="112"/>
      <c r="BU105" s="112"/>
      <c r="BV105" s="109"/>
      <c r="BW105" s="112"/>
      <c r="BX105" s="112"/>
      <c r="BY105" s="109"/>
      <c r="BZ105" s="134"/>
      <c r="CA105" s="112"/>
      <c r="CB105" s="109"/>
      <c r="CC105" s="109"/>
      <c r="CD105" s="112"/>
      <c r="CE105" s="109"/>
      <c r="CF105" s="109"/>
      <c r="CG105" s="109"/>
      <c r="CH105" s="109"/>
      <c r="CI105" s="109"/>
      <c r="CJ105" s="109"/>
      <c r="CK105" s="112"/>
      <c r="CL105" s="109"/>
      <c r="CM105" s="112"/>
      <c r="CN105" s="109"/>
      <c r="CO105" s="112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12"/>
      <c r="DC105" s="109"/>
      <c r="DD105" s="112"/>
      <c r="DE105" s="109"/>
      <c r="DF105" s="109"/>
      <c r="DG105" s="109"/>
      <c r="DH105" s="109"/>
      <c r="DI105" s="109"/>
      <c r="DJ105" s="109"/>
      <c r="DK105" s="109"/>
      <c r="DL105" s="112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47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12"/>
      <c r="EL105" s="109"/>
      <c r="EM105" s="112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227"/>
      <c r="EX105" s="109"/>
      <c r="EY105" s="109"/>
      <c r="EZ105" s="109"/>
      <c r="FA105" s="109"/>
      <c r="FB105" s="109"/>
      <c r="FC105" s="112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77">
        <f t="shared" si="19"/>
        <v>2</v>
      </c>
      <c r="IV105" s="13">
        <f t="shared" si="20"/>
        <v>0</v>
      </c>
      <c r="IW105" s="13">
        <f t="shared" si="21"/>
        <v>0</v>
      </c>
      <c r="IX105" s="13">
        <f t="shared" si="22"/>
        <v>0</v>
      </c>
      <c r="IY105" s="13">
        <f t="shared" si="23"/>
        <v>0</v>
      </c>
      <c r="IZ105" s="13">
        <f t="shared" si="24"/>
        <v>0</v>
      </c>
      <c r="JA105" s="13">
        <f t="shared" si="25"/>
        <v>0</v>
      </c>
      <c r="JB105" s="21">
        <f t="shared" si="26"/>
        <v>0</v>
      </c>
      <c r="JD105" s="44" t="str">
        <f t="shared" si="30"/>
        <v/>
      </c>
      <c r="JE105" s="51" t="str">
        <f t="shared" si="27"/>
        <v/>
      </c>
      <c r="JF105" s="51" t="str">
        <f t="shared" si="28"/>
        <v/>
      </c>
      <c r="JG105" s="51" t="str">
        <f t="shared" si="18"/>
        <v/>
      </c>
      <c r="JH105" s="52" t="str">
        <f t="shared" si="29"/>
        <v/>
      </c>
    </row>
    <row r="106" spans="1:268" ht="15.5">
      <c r="A106" s="5" t="s">
        <v>159</v>
      </c>
      <c r="B106" s="35" t="s">
        <v>577</v>
      </c>
      <c r="C106" s="85"/>
      <c r="D106" s="85"/>
      <c r="E106" s="85"/>
      <c r="F106" s="85"/>
      <c r="G106" s="86"/>
      <c r="H106" s="108"/>
      <c r="I106" s="227"/>
      <c r="J106" s="108" t="s">
        <v>43</v>
      </c>
      <c r="K106" s="108"/>
      <c r="L106" s="227"/>
      <c r="M106" s="227"/>
      <c r="N106" s="227"/>
      <c r="O106" s="227"/>
      <c r="P106" s="227"/>
      <c r="Q106" s="227"/>
      <c r="R106" s="227"/>
      <c r="S106" s="227"/>
      <c r="T106" s="227" t="s">
        <v>43</v>
      </c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109"/>
      <c r="AQ106" s="109"/>
      <c r="AR106" s="227"/>
      <c r="AS106" s="109"/>
      <c r="AT106" s="227"/>
      <c r="AU106" s="227"/>
      <c r="AV106" s="109"/>
      <c r="AW106" s="112"/>
      <c r="AX106" s="112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10"/>
      <c r="BL106" s="112"/>
      <c r="BM106" s="112"/>
      <c r="BN106" s="112"/>
      <c r="BO106" s="109"/>
      <c r="BP106" s="109"/>
      <c r="BQ106" s="113"/>
      <c r="BR106" s="113"/>
      <c r="BS106" s="109"/>
      <c r="BT106" s="112"/>
      <c r="BU106" s="112"/>
      <c r="BV106" s="109"/>
      <c r="BW106" s="112"/>
      <c r="BX106" s="112"/>
      <c r="BY106" s="109"/>
      <c r="BZ106" s="112"/>
      <c r="CA106" s="112"/>
      <c r="CB106" s="109"/>
      <c r="CC106" s="109"/>
      <c r="CD106" s="112"/>
      <c r="CE106" s="109"/>
      <c r="CF106" s="109"/>
      <c r="CG106" s="109"/>
      <c r="CH106" s="109"/>
      <c r="CI106" s="109"/>
      <c r="CJ106" s="112"/>
      <c r="CK106" s="112"/>
      <c r="CL106" s="109"/>
      <c r="CM106" s="112"/>
      <c r="CN106" s="109"/>
      <c r="CO106" s="112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12"/>
      <c r="DC106" s="109"/>
      <c r="DD106" s="112"/>
      <c r="DE106" s="109"/>
      <c r="DF106" s="109"/>
      <c r="DG106" s="109"/>
      <c r="DH106" s="109"/>
      <c r="DI106" s="109"/>
      <c r="DJ106" s="109"/>
      <c r="DK106" s="109"/>
      <c r="DL106" s="112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47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12"/>
      <c r="EL106" s="109"/>
      <c r="EM106" s="112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227"/>
      <c r="EX106" s="109"/>
      <c r="EY106" s="109"/>
      <c r="EZ106" s="109"/>
      <c r="FA106" s="109"/>
      <c r="FB106" s="109"/>
      <c r="FC106" s="112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77">
        <f t="shared" si="19"/>
        <v>3</v>
      </c>
      <c r="IV106" s="13">
        <f t="shared" si="20"/>
        <v>1</v>
      </c>
      <c r="IW106" s="13">
        <f t="shared" si="21"/>
        <v>0</v>
      </c>
      <c r="IX106" s="13">
        <f t="shared" si="22"/>
        <v>0</v>
      </c>
      <c r="IY106" s="13">
        <f t="shared" si="23"/>
        <v>0</v>
      </c>
      <c r="IZ106" s="13">
        <f t="shared" si="24"/>
        <v>0</v>
      </c>
      <c r="JA106" s="13">
        <f t="shared" si="25"/>
        <v>0</v>
      </c>
      <c r="JB106" s="21">
        <f t="shared" si="26"/>
        <v>36</v>
      </c>
      <c r="JD106" s="44" t="str">
        <f t="shared" si="30"/>
        <v/>
      </c>
      <c r="JE106" s="51" t="str">
        <f t="shared" si="27"/>
        <v/>
      </c>
      <c r="JF106" s="51" t="str">
        <f t="shared" si="28"/>
        <v/>
      </c>
      <c r="JG106" s="51" t="str">
        <f t="shared" si="18"/>
        <v/>
      </c>
      <c r="JH106" s="52" t="str">
        <f t="shared" si="29"/>
        <v/>
      </c>
    </row>
    <row r="107" spans="1:268" ht="15.5">
      <c r="A107" s="5" t="s">
        <v>159</v>
      </c>
      <c r="B107" s="35" t="s">
        <v>578</v>
      </c>
      <c r="C107" s="85"/>
      <c r="D107" s="85"/>
      <c r="E107" s="85"/>
      <c r="F107" s="85"/>
      <c r="G107" s="86"/>
      <c r="H107" s="108"/>
      <c r="I107" s="227"/>
      <c r="J107" s="108" t="s">
        <v>43</v>
      </c>
      <c r="K107" s="108"/>
      <c r="L107" s="227"/>
      <c r="M107" s="227"/>
      <c r="N107" s="227"/>
      <c r="O107" s="227"/>
      <c r="P107" s="227"/>
      <c r="Q107" s="227"/>
      <c r="R107" s="227" t="s">
        <v>43</v>
      </c>
      <c r="S107" s="227"/>
      <c r="T107" s="227" t="s">
        <v>43</v>
      </c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109"/>
      <c r="AQ107" s="109"/>
      <c r="AR107" s="227"/>
      <c r="AS107" s="109"/>
      <c r="AT107" s="227"/>
      <c r="AU107" s="227"/>
      <c r="AV107" s="109"/>
      <c r="AW107" s="112"/>
      <c r="AX107" s="112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10"/>
      <c r="BL107" s="112"/>
      <c r="BM107" s="112"/>
      <c r="BN107" s="112"/>
      <c r="BO107" s="109"/>
      <c r="BP107" s="109"/>
      <c r="BQ107" s="113"/>
      <c r="BR107" s="113"/>
      <c r="BS107" s="109"/>
      <c r="BT107" s="112"/>
      <c r="BU107" s="112"/>
      <c r="BV107" s="109"/>
      <c r="BW107" s="112"/>
      <c r="BX107" s="112"/>
      <c r="BY107" s="109"/>
      <c r="BZ107" s="112"/>
      <c r="CA107" s="112"/>
      <c r="CB107" s="109"/>
      <c r="CC107" s="109"/>
      <c r="CD107" s="112"/>
      <c r="CE107" s="109"/>
      <c r="CF107" s="109"/>
      <c r="CG107" s="109"/>
      <c r="CH107" s="109"/>
      <c r="CI107" s="109"/>
      <c r="CJ107" s="112"/>
      <c r="CK107" s="112"/>
      <c r="CL107" s="109"/>
      <c r="CM107" s="112"/>
      <c r="CN107" s="109"/>
      <c r="CO107" s="112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12"/>
      <c r="DC107" s="109"/>
      <c r="DD107" s="112"/>
      <c r="DE107" s="109"/>
      <c r="DF107" s="109"/>
      <c r="DG107" s="109"/>
      <c r="DH107" s="109"/>
      <c r="DI107" s="109"/>
      <c r="DJ107" s="109"/>
      <c r="DK107" s="109"/>
      <c r="DL107" s="112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47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12"/>
      <c r="EL107" s="109"/>
      <c r="EM107" s="112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227"/>
      <c r="EX107" s="109"/>
      <c r="EY107" s="109"/>
      <c r="EZ107" s="109"/>
      <c r="FA107" s="109"/>
      <c r="FB107" s="109"/>
      <c r="FC107" s="112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77">
        <f t="shared" si="19"/>
        <v>4</v>
      </c>
      <c r="IV107" s="13">
        <f t="shared" si="20"/>
        <v>1</v>
      </c>
      <c r="IW107" s="13">
        <f t="shared" si="21"/>
        <v>0</v>
      </c>
      <c r="IX107" s="13">
        <f t="shared" si="22"/>
        <v>0</v>
      </c>
      <c r="IY107" s="13">
        <f t="shared" si="23"/>
        <v>1</v>
      </c>
      <c r="IZ107" s="13">
        <f t="shared" si="24"/>
        <v>0</v>
      </c>
      <c r="JA107" s="13">
        <f t="shared" si="25"/>
        <v>0</v>
      </c>
      <c r="JB107" s="21">
        <f t="shared" si="26"/>
        <v>36</v>
      </c>
      <c r="JD107" s="44" t="str">
        <f t="shared" si="30"/>
        <v/>
      </c>
      <c r="JE107" s="51" t="str">
        <f t="shared" si="27"/>
        <v/>
      </c>
      <c r="JF107" s="51" t="str">
        <f t="shared" si="28"/>
        <v/>
      </c>
      <c r="JG107" s="51" t="str">
        <f t="shared" si="18"/>
        <v/>
      </c>
      <c r="JH107" s="52" t="str">
        <f t="shared" si="29"/>
        <v/>
      </c>
    </row>
    <row r="108" spans="1:268">
      <c r="A108" s="11" t="s">
        <v>579</v>
      </c>
      <c r="B108" s="151" t="s">
        <v>580</v>
      </c>
      <c r="C108" s="95"/>
      <c r="D108" s="95"/>
      <c r="E108" s="95"/>
      <c r="F108" s="95"/>
      <c r="G108" s="96"/>
      <c r="H108" s="108"/>
      <c r="I108" s="227"/>
      <c r="J108" s="108"/>
      <c r="K108" s="108"/>
      <c r="L108" s="227"/>
      <c r="M108" s="227" t="s">
        <v>43</v>
      </c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 t="s">
        <v>43</v>
      </c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 t="s">
        <v>43</v>
      </c>
      <c r="AN108" s="227"/>
      <c r="AO108" s="227"/>
      <c r="AP108" s="109"/>
      <c r="AQ108" s="109"/>
      <c r="AR108" s="227"/>
      <c r="AS108" s="109"/>
      <c r="AT108" s="227"/>
      <c r="AU108" s="227"/>
      <c r="AV108" s="109"/>
      <c r="AW108" s="109"/>
      <c r="AX108" s="109"/>
      <c r="AY108" s="109"/>
      <c r="AZ108" s="109" t="s">
        <v>43</v>
      </c>
      <c r="BA108" s="109"/>
      <c r="BB108" s="109"/>
      <c r="BC108" s="109"/>
      <c r="BD108" s="109"/>
      <c r="BE108" s="109"/>
      <c r="BF108" s="109"/>
      <c r="BG108" s="109" t="s">
        <v>43</v>
      </c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 t="s">
        <v>43</v>
      </c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14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42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227"/>
      <c r="EX108" s="109"/>
      <c r="EY108" s="109"/>
      <c r="EZ108" s="109"/>
      <c r="FA108" s="109"/>
      <c r="FB108" s="109"/>
      <c r="FC108" s="114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77">
        <f t="shared" si="19"/>
        <v>11</v>
      </c>
      <c r="IV108" s="13">
        <f t="shared" si="20"/>
        <v>5</v>
      </c>
      <c r="IW108" s="13">
        <f t="shared" si="21"/>
        <v>0</v>
      </c>
      <c r="IX108" s="13">
        <f t="shared" si="22"/>
        <v>0</v>
      </c>
      <c r="IY108" s="13">
        <f t="shared" si="23"/>
        <v>0</v>
      </c>
      <c r="IZ108" s="13">
        <f t="shared" si="24"/>
        <v>0</v>
      </c>
      <c r="JA108" s="13">
        <f t="shared" si="25"/>
        <v>0</v>
      </c>
      <c r="JB108" s="21">
        <f t="shared" si="26"/>
        <v>1021</v>
      </c>
      <c r="JD108" s="44" t="str">
        <f t="shared" si="30"/>
        <v/>
      </c>
      <c r="JE108" s="51" t="str">
        <f t="shared" si="27"/>
        <v/>
      </c>
      <c r="JF108" s="51" t="str">
        <f t="shared" si="28"/>
        <v/>
      </c>
      <c r="JG108" s="51" t="str">
        <f t="shared" si="18"/>
        <v/>
      </c>
      <c r="JH108" s="52" t="str">
        <f t="shared" si="29"/>
        <v/>
      </c>
    </row>
    <row r="109" spans="1:268" ht="15.5">
      <c r="A109" s="9" t="s">
        <v>163</v>
      </c>
      <c r="B109" s="38" t="s">
        <v>164</v>
      </c>
      <c r="C109" s="89" t="s">
        <v>43</v>
      </c>
      <c r="D109" s="89"/>
      <c r="E109" s="89"/>
      <c r="F109" s="89"/>
      <c r="G109" s="90"/>
      <c r="H109" s="108"/>
      <c r="I109" s="227"/>
      <c r="J109" s="108" t="s">
        <v>43</v>
      </c>
      <c r="K109" s="108"/>
      <c r="L109" s="227"/>
      <c r="M109" s="227"/>
      <c r="N109" s="227"/>
      <c r="O109" s="227" t="s">
        <v>43</v>
      </c>
      <c r="P109" s="227"/>
      <c r="Q109" s="227"/>
      <c r="R109" s="227"/>
      <c r="S109" s="227"/>
      <c r="T109" s="227" t="s">
        <v>43</v>
      </c>
      <c r="U109" s="227" t="s">
        <v>43</v>
      </c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 t="s">
        <v>43</v>
      </c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109"/>
      <c r="AQ109" s="109"/>
      <c r="AR109" s="227"/>
      <c r="AS109" s="109"/>
      <c r="AT109" s="227"/>
      <c r="AU109" s="227"/>
      <c r="AV109" s="109"/>
      <c r="AW109" s="112"/>
      <c r="AX109" s="112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 t="s">
        <v>43</v>
      </c>
      <c r="BJ109" s="109"/>
      <c r="BK109" s="110"/>
      <c r="BL109" s="112"/>
      <c r="BM109" s="112"/>
      <c r="BN109" s="112"/>
      <c r="BO109" s="109"/>
      <c r="BP109" s="109"/>
      <c r="BQ109" s="113"/>
      <c r="BR109" s="113"/>
      <c r="BS109" s="109" t="s">
        <v>43</v>
      </c>
      <c r="BT109" s="112"/>
      <c r="BU109" s="112"/>
      <c r="BV109" s="109"/>
      <c r="BW109" s="112"/>
      <c r="BX109" s="112"/>
      <c r="BY109" s="109"/>
      <c r="BZ109" s="112"/>
      <c r="CA109" s="112"/>
      <c r="CB109" s="109"/>
      <c r="CC109" s="109"/>
      <c r="CD109" s="112"/>
      <c r="CE109" s="109"/>
      <c r="CF109" s="109"/>
      <c r="CG109" s="109"/>
      <c r="CH109" s="109"/>
      <c r="CI109" s="109"/>
      <c r="CJ109" s="112"/>
      <c r="CK109" s="112"/>
      <c r="CL109" s="109" t="s">
        <v>43</v>
      </c>
      <c r="CM109" s="112"/>
      <c r="CN109" s="109"/>
      <c r="CO109" s="112" t="s">
        <v>43</v>
      </c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12" t="s">
        <v>43</v>
      </c>
      <c r="DC109" s="109"/>
      <c r="DD109" s="112"/>
      <c r="DE109" s="109"/>
      <c r="DF109" s="109"/>
      <c r="DG109" s="109"/>
      <c r="DH109" s="109"/>
      <c r="DI109" s="109"/>
      <c r="DJ109" s="109"/>
      <c r="DK109" s="109"/>
      <c r="DL109" s="112"/>
      <c r="DM109" s="109"/>
      <c r="DN109" s="109"/>
      <c r="DO109" s="109"/>
      <c r="DP109" s="109"/>
      <c r="DQ109" s="109"/>
      <c r="DR109" s="109"/>
      <c r="DS109" s="109"/>
      <c r="DT109" s="109"/>
      <c r="DU109" s="109" t="s">
        <v>43</v>
      </c>
      <c r="DV109" s="109"/>
      <c r="DW109" s="109"/>
      <c r="DX109" s="147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 t="s">
        <v>43</v>
      </c>
      <c r="EJ109" s="109" t="s">
        <v>43</v>
      </c>
      <c r="EK109" s="112"/>
      <c r="EL109" s="109"/>
      <c r="EM109" s="112"/>
      <c r="EN109" s="109" t="s">
        <v>43</v>
      </c>
      <c r="EO109" s="109"/>
      <c r="EP109" s="109"/>
      <c r="EQ109" s="109" t="s">
        <v>43</v>
      </c>
      <c r="ER109" s="109"/>
      <c r="ES109" s="109"/>
      <c r="ET109" s="109"/>
      <c r="EU109" s="109"/>
      <c r="EV109" s="109"/>
      <c r="EW109" s="227"/>
      <c r="EX109" s="109"/>
      <c r="EY109" s="109"/>
      <c r="EZ109" s="109"/>
      <c r="FA109" s="109"/>
      <c r="FB109" s="109"/>
      <c r="FC109" s="112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77">
        <f t="shared" si="19"/>
        <v>22</v>
      </c>
      <c r="IV109" s="13">
        <f t="shared" si="20"/>
        <v>7</v>
      </c>
      <c r="IW109" s="13">
        <f t="shared" si="21"/>
        <v>0</v>
      </c>
      <c r="IX109" s="13">
        <f t="shared" si="22"/>
        <v>4</v>
      </c>
      <c r="IY109" s="13">
        <f t="shared" si="23"/>
        <v>1</v>
      </c>
      <c r="IZ109" s="13">
        <f t="shared" si="24"/>
        <v>0</v>
      </c>
      <c r="JA109" s="13">
        <f t="shared" si="25"/>
        <v>0</v>
      </c>
      <c r="JB109" s="21">
        <f t="shared" si="26"/>
        <v>665</v>
      </c>
      <c r="JD109" s="139" t="str">
        <f t="shared" si="30"/>
        <v>x</v>
      </c>
      <c r="JE109" s="51" t="str">
        <f t="shared" si="27"/>
        <v/>
      </c>
      <c r="JF109" s="51" t="str">
        <f t="shared" si="28"/>
        <v/>
      </c>
      <c r="JG109" s="51" t="str">
        <f t="shared" si="18"/>
        <v/>
      </c>
      <c r="JH109" s="52" t="str">
        <f t="shared" si="29"/>
        <v/>
      </c>
    </row>
    <row r="110" spans="1:268" ht="15.5">
      <c r="A110" s="7" t="s">
        <v>165</v>
      </c>
      <c r="B110" s="154" t="s">
        <v>166</v>
      </c>
      <c r="C110" s="91" t="s">
        <v>43</v>
      </c>
      <c r="D110" s="91"/>
      <c r="E110" s="91"/>
      <c r="F110" s="91"/>
      <c r="G110" s="92"/>
      <c r="H110" s="108"/>
      <c r="I110" s="227" t="s">
        <v>43</v>
      </c>
      <c r="J110" s="108"/>
      <c r="K110" s="108"/>
      <c r="L110" s="227"/>
      <c r="M110" s="227" t="s">
        <v>43</v>
      </c>
      <c r="N110" s="227" t="s">
        <v>43</v>
      </c>
      <c r="O110" s="227" t="s">
        <v>43</v>
      </c>
      <c r="P110" s="227"/>
      <c r="Q110" s="227" t="s">
        <v>43</v>
      </c>
      <c r="R110" s="227" t="s">
        <v>43</v>
      </c>
      <c r="S110" s="227"/>
      <c r="T110" s="227"/>
      <c r="U110" s="227"/>
      <c r="V110" s="227"/>
      <c r="W110" s="227"/>
      <c r="X110" s="227" t="s">
        <v>43</v>
      </c>
      <c r="Y110" s="227"/>
      <c r="Z110" s="227"/>
      <c r="AA110" s="227"/>
      <c r="AB110" s="227" t="s">
        <v>43</v>
      </c>
      <c r="AC110" s="227"/>
      <c r="AD110" s="227" t="s">
        <v>43</v>
      </c>
      <c r="AE110" s="227"/>
      <c r="AF110" s="227"/>
      <c r="AG110" s="227"/>
      <c r="AH110" s="227"/>
      <c r="AI110" s="227"/>
      <c r="AJ110" s="227" t="s">
        <v>43</v>
      </c>
      <c r="AK110" s="227"/>
      <c r="AL110" s="227"/>
      <c r="AM110" s="227" t="s">
        <v>43</v>
      </c>
      <c r="AN110" s="227"/>
      <c r="AO110" s="227"/>
      <c r="AP110" s="109"/>
      <c r="AQ110" s="109"/>
      <c r="AR110" s="227"/>
      <c r="AS110" s="109"/>
      <c r="AT110" s="227"/>
      <c r="AU110" s="227"/>
      <c r="AV110" s="109" t="s">
        <v>43</v>
      </c>
      <c r="AW110" s="112"/>
      <c r="AX110" s="112"/>
      <c r="AY110" s="109" t="s">
        <v>43</v>
      </c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 t="s">
        <v>43</v>
      </c>
      <c r="BK110" s="110"/>
      <c r="BL110" s="112"/>
      <c r="BM110" s="112"/>
      <c r="BN110" s="112"/>
      <c r="BO110" s="109" t="s">
        <v>43</v>
      </c>
      <c r="BP110" s="109"/>
      <c r="BQ110" s="113" t="s">
        <v>43</v>
      </c>
      <c r="BR110" s="113"/>
      <c r="BS110" s="109"/>
      <c r="BT110" s="112"/>
      <c r="BU110" s="112"/>
      <c r="BV110" s="109"/>
      <c r="BW110" s="112" t="s">
        <v>43</v>
      </c>
      <c r="BX110" s="112"/>
      <c r="BY110" s="109"/>
      <c r="BZ110" s="112"/>
      <c r="CA110" s="112"/>
      <c r="CB110" s="109"/>
      <c r="CC110" s="109"/>
      <c r="CD110" s="112"/>
      <c r="CE110" s="109"/>
      <c r="CF110" s="109"/>
      <c r="CG110" s="109" t="s">
        <v>43</v>
      </c>
      <c r="CH110" s="109"/>
      <c r="CI110" s="109" t="s">
        <v>43</v>
      </c>
      <c r="CJ110" s="112"/>
      <c r="CK110" s="112"/>
      <c r="CL110" s="109" t="s">
        <v>43</v>
      </c>
      <c r="CM110" s="112"/>
      <c r="CN110" s="109"/>
      <c r="CO110" s="112"/>
      <c r="CP110" s="109"/>
      <c r="CQ110" s="109"/>
      <c r="CR110" s="109"/>
      <c r="CS110" s="109" t="s">
        <v>43</v>
      </c>
      <c r="CT110" s="109"/>
      <c r="CU110" s="109"/>
      <c r="CV110" s="109"/>
      <c r="CW110" s="109"/>
      <c r="CX110" s="109"/>
      <c r="CY110" s="109"/>
      <c r="CZ110" s="109"/>
      <c r="DA110" s="109" t="s">
        <v>43</v>
      </c>
      <c r="DB110" s="112"/>
      <c r="DC110" s="109"/>
      <c r="DD110" s="112" t="s">
        <v>43</v>
      </c>
      <c r="DE110" s="109"/>
      <c r="DF110" s="109"/>
      <c r="DG110" s="109"/>
      <c r="DH110" s="109"/>
      <c r="DI110" s="109"/>
      <c r="DJ110" s="109"/>
      <c r="DK110" s="109"/>
      <c r="DL110" s="112"/>
      <c r="DM110" s="109" t="s">
        <v>43</v>
      </c>
      <c r="DN110" s="109"/>
      <c r="DO110" s="109"/>
      <c r="DP110" s="109"/>
      <c r="DQ110" s="109"/>
      <c r="DR110" s="109"/>
      <c r="DS110" s="109" t="s">
        <v>43</v>
      </c>
      <c r="DT110" s="109"/>
      <c r="DU110" s="109"/>
      <c r="DV110" s="109"/>
      <c r="DW110" s="109" t="s">
        <v>43</v>
      </c>
      <c r="DX110" s="147" t="s">
        <v>43</v>
      </c>
      <c r="DY110" s="109" t="s">
        <v>43</v>
      </c>
      <c r="DZ110" s="109"/>
      <c r="EA110" s="109" t="s">
        <v>43</v>
      </c>
      <c r="EB110" s="109"/>
      <c r="EC110" s="109"/>
      <c r="ED110" s="109"/>
      <c r="EE110" s="109" t="s">
        <v>43</v>
      </c>
      <c r="EF110" s="109"/>
      <c r="EG110" s="109"/>
      <c r="EH110" s="109"/>
      <c r="EI110" s="109" t="s">
        <v>43</v>
      </c>
      <c r="EJ110" s="109" t="s">
        <v>43</v>
      </c>
      <c r="EK110" s="112" t="s">
        <v>43</v>
      </c>
      <c r="EL110" s="109"/>
      <c r="EM110" s="112" t="s">
        <v>43</v>
      </c>
      <c r="EN110" s="109" t="s">
        <v>43</v>
      </c>
      <c r="EO110" s="109"/>
      <c r="EP110" s="109"/>
      <c r="EQ110" s="109"/>
      <c r="ER110" s="109"/>
      <c r="ES110" s="109"/>
      <c r="ET110" s="109"/>
      <c r="EU110" s="109" t="s">
        <v>43</v>
      </c>
      <c r="EV110" s="109"/>
      <c r="EW110" s="227" t="s">
        <v>43</v>
      </c>
      <c r="EX110" s="109"/>
      <c r="EY110" s="109"/>
      <c r="EZ110" s="109"/>
      <c r="FA110" s="109"/>
      <c r="FB110" s="109"/>
      <c r="FC110" s="112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77">
        <f t="shared" si="19"/>
        <v>51</v>
      </c>
      <c r="IV110" s="13">
        <f t="shared" si="20"/>
        <v>15</v>
      </c>
      <c r="IW110" s="13">
        <f t="shared" si="21"/>
        <v>1</v>
      </c>
      <c r="IX110" s="13">
        <f t="shared" si="22"/>
        <v>5</v>
      </c>
      <c r="IY110" s="13">
        <f t="shared" si="23"/>
        <v>2</v>
      </c>
      <c r="IZ110" s="13">
        <f t="shared" si="24"/>
        <v>2</v>
      </c>
      <c r="JA110" s="13">
        <f t="shared" si="25"/>
        <v>0</v>
      </c>
      <c r="JB110" s="21">
        <f t="shared" si="26"/>
        <v>3397</v>
      </c>
      <c r="JD110" s="139" t="str">
        <f t="shared" si="30"/>
        <v>x</v>
      </c>
      <c r="JE110" s="51" t="str">
        <f t="shared" si="27"/>
        <v>Yes!</v>
      </c>
      <c r="JF110" s="51" t="str">
        <f t="shared" si="28"/>
        <v/>
      </c>
      <c r="JG110" s="51" t="str">
        <f>IF(ISBLANK(F110),IF(JF110="x",IF(AND(((IV110+(IW110-$JL$5))&gt;=$JK$5),(IW110&gt;=$JL$5),OR(IX110&gt;=$JM$5,H110="x"),IZ110),"Yes!",""),IF(AND(JF110="Yes!",JE110="x"),IF(AND(((IV110+(IW110-($JL107+$JL108)))&gt;=$JK$5+$JK$4),(IW110&gt;=$JL$5+$JL$4),OR(IX110&gt;=($JM$5+$JM$4),H110="x"),IY110,IZ110),"Yes!",""),IF(AND(JF110="Yes!",JE110="Yes!"),IF(AND((IV110+(IW110-($JL$5+$JL$4+$JL$3))&gt;=$JK$5+$JK$4+$JK$3),(IW110&gt;=$JL$5+$JL$4+$JL$3),OR(IX110&gt;=($JM$5+$JM$4+$JM$3),H110="x"),IY110,IZ110),"Yes!",""),""))),"x")</f>
        <v/>
      </c>
      <c r="JH110" s="52" t="str">
        <f t="shared" si="29"/>
        <v/>
      </c>
    </row>
    <row r="111" spans="1:268" ht="15.5">
      <c r="A111" s="5" t="s">
        <v>165</v>
      </c>
      <c r="B111" s="35" t="s">
        <v>167</v>
      </c>
      <c r="C111" s="85"/>
      <c r="D111" s="85"/>
      <c r="E111" s="85"/>
      <c r="F111" s="85"/>
      <c r="G111" s="8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109"/>
      <c r="AQ111" s="109"/>
      <c r="AR111" s="227"/>
      <c r="AS111" s="109"/>
      <c r="AT111" s="227"/>
      <c r="AU111" s="227"/>
      <c r="AV111" s="109"/>
      <c r="AW111" s="112"/>
      <c r="AX111" s="112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10"/>
      <c r="BL111" s="112"/>
      <c r="BM111" s="112"/>
      <c r="BN111" s="112"/>
      <c r="BO111" s="109"/>
      <c r="BP111" s="109"/>
      <c r="BQ111" s="113"/>
      <c r="BR111" s="113"/>
      <c r="BS111" s="109"/>
      <c r="BT111" s="112"/>
      <c r="BU111" s="112"/>
      <c r="BV111" s="109"/>
      <c r="BW111" s="112"/>
      <c r="BX111" s="112"/>
      <c r="BY111" s="109"/>
      <c r="BZ111" s="112"/>
      <c r="CA111" s="112"/>
      <c r="CB111" s="109"/>
      <c r="CC111" s="109"/>
      <c r="CD111" s="112"/>
      <c r="CE111" s="109"/>
      <c r="CF111" s="109"/>
      <c r="CG111" s="109"/>
      <c r="CH111" s="109"/>
      <c r="CI111" s="109"/>
      <c r="CJ111" s="112"/>
      <c r="CK111" s="112"/>
      <c r="CL111" s="109"/>
      <c r="CM111" s="112"/>
      <c r="CN111" s="109"/>
      <c r="CO111" s="112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12"/>
      <c r="DC111" s="109"/>
      <c r="DD111" s="112"/>
      <c r="DE111" s="109"/>
      <c r="DF111" s="109"/>
      <c r="DG111" s="109"/>
      <c r="DH111" s="109"/>
      <c r="DI111" s="109"/>
      <c r="DJ111" s="109"/>
      <c r="DK111" s="109"/>
      <c r="DL111" s="112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47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12"/>
      <c r="EL111" s="109"/>
      <c r="EM111" s="112"/>
      <c r="EN111" s="109"/>
      <c r="EO111" s="109"/>
      <c r="EP111" s="109"/>
      <c r="EQ111" s="109" t="s">
        <v>43</v>
      </c>
      <c r="ER111" s="109" t="s">
        <v>43</v>
      </c>
      <c r="ES111" s="109"/>
      <c r="ET111" s="109"/>
      <c r="EU111" s="109"/>
      <c r="EV111" s="109"/>
      <c r="EW111" s="227"/>
      <c r="EX111" s="109"/>
      <c r="EY111" s="109"/>
      <c r="EZ111" s="109"/>
      <c r="FA111" s="109"/>
      <c r="FB111" s="109"/>
      <c r="FC111" s="112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77">
        <f t="shared" si="19"/>
        <v>2</v>
      </c>
      <c r="IV111" s="13">
        <f t="shared" si="20"/>
        <v>0</v>
      </c>
      <c r="IW111" s="13">
        <f t="shared" si="21"/>
        <v>0</v>
      </c>
      <c r="IX111" s="13">
        <f t="shared" si="22"/>
        <v>1</v>
      </c>
      <c r="IY111" s="13">
        <f t="shared" si="23"/>
        <v>0</v>
      </c>
      <c r="IZ111" s="13">
        <f t="shared" si="24"/>
        <v>0</v>
      </c>
      <c r="JA111" s="13">
        <f t="shared" si="25"/>
        <v>0</v>
      </c>
      <c r="JB111" s="21">
        <f t="shared" si="26"/>
        <v>0</v>
      </c>
      <c r="JD111" s="44" t="str">
        <f t="shared" ref="JD111:JD174" si="31">IF(ISBLANK(C111),IF(AND((IV111+IW111)&gt;=($JK$2+$JL$2),OR(IX111&gt;=$JM$2,H111="x")),"Yes!",""),"x")</f>
        <v/>
      </c>
      <c r="JE111" s="51" t="str">
        <f t="shared" si="27"/>
        <v/>
      </c>
      <c r="JF111" s="51" t="str">
        <f t="shared" si="28"/>
        <v/>
      </c>
      <c r="JG111" s="51" t="str">
        <f>IF(ISBLANK(F111),IF(JF111="x",IF(AND(((IV111+(IW111-$JL$5))&gt;=$JK$5),(IW111&gt;=$JL$5),OR(IX111&gt;=$JM$5,H111="x"),IZ111),"Yes!",""),IF(AND(JF111="Yes!",JE111="x"),IF(AND(((IV111+(IW111-($JL107+$JL108)))&gt;=$JK$5+$JK$4),(IW111&gt;=$JL$5+$JL$4),OR(IX111&gt;=($JM$5+$JM$4),H111="x"),IY111,IZ111),"Yes!",""),IF(AND(JF111="Yes!",JE111="Yes!"),IF(AND((IV111+(IW111-($JL$5+$JL$4+$JL$3))&gt;=$JK$5+$JK$4+$JK$3),(IW111&gt;=$JL$5+$JL$4+$JL$3),OR(IX111&gt;=($JM$5+$JM$4+$JM$3),H111="x"),IY111,IZ111),"Yes!",""),""))),"x")</f>
        <v/>
      </c>
      <c r="JH111" s="52" t="str">
        <f t="shared" si="29"/>
        <v/>
      </c>
    </row>
    <row r="112" spans="1:268" ht="15.5">
      <c r="A112" s="5" t="s">
        <v>168</v>
      </c>
      <c r="B112" s="35" t="s">
        <v>169</v>
      </c>
      <c r="C112" s="85"/>
      <c r="D112" s="85"/>
      <c r="E112" s="85"/>
      <c r="F112" s="85"/>
      <c r="G112" s="8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109"/>
      <c r="AQ112" s="109"/>
      <c r="AR112" s="227"/>
      <c r="AS112" s="109"/>
      <c r="AT112" s="227"/>
      <c r="AU112" s="227"/>
      <c r="AV112" s="109"/>
      <c r="AW112" s="112"/>
      <c r="AX112" s="112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10"/>
      <c r="BL112" s="112"/>
      <c r="BM112" s="112"/>
      <c r="BN112" s="112"/>
      <c r="BO112" s="109"/>
      <c r="BP112" s="109"/>
      <c r="BQ112" s="113"/>
      <c r="BR112" s="113"/>
      <c r="BS112" s="109"/>
      <c r="BT112" s="112"/>
      <c r="BU112" s="112"/>
      <c r="BV112" s="109"/>
      <c r="BW112" s="112"/>
      <c r="BX112" s="112"/>
      <c r="BY112" s="109"/>
      <c r="BZ112" s="112"/>
      <c r="CA112" s="112"/>
      <c r="CB112" s="109"/>
      <c r="CC112" s="109"/>
      <c r="CD112" s="112"/>
      <c r="CE112" s="109"/>
      <c r="CF112" s="109"/>
      <c r="CG112" s="109"/>
      <c r="CH112" s="109"/>
      <c r="CI112" s="109"/>
      <c r="CJ112" s="112"/>
      <c r="CK112" s="112"/>
      <c r="CL112" s="109"/>
      <c r="CM112" s="112"/>
      <c r="CN112" s="109"/>
      <c r="CO112" s="112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12"/>
      <c r="DC112" s="109"/>
      <c r="DD112" s="112"/>
      <c r="DE112" s="109"/>
      <c r="DF112" s="109"/>
      <c r="DG112" s="109"/>
      <c r="DH112" s="109"/>
      <c r="DI112" s="109"/>
      <c r="DJ112" s="109"/>
      <c r="DK112" s="109"/>
      <c r="DL112" s="112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47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12"/>
      <c r="EL112" s="109"/>
      <c r="EM112" s="112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227"/>
      <c r="EX112" s="109"/>
      <c r="EY112" s="109"/>
      <c r="EZ112" s="109"/>
      <c r="FA112" s="109"/>
      <c r="FB112" s="109"/>
      <c r="FC112" s="112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77">
        <f t="shared" si="19"/>
        <v>0</v>
      </c>
      <c r="IV112" s="13">
        <f t="shared" si="20"/>
        <v>0</v>
      </c>
      <c r="IW112" s="13">
        <f t="shared" si="21"/>
        <v>0</v>
      </c>
      <c r="IX112" s="13">
        <f t="shared" si="22"/>
        <v>0</v>
      </c>
      <c r="IY112" s="13">
        <f t="shared" si="23"/>
        <v>0</v>
      </c>
      <c r="IZ112" s="13">
        <f t="shared" si="24"/>
        <v>0</v>
      </c>
      <c r="JA112" s="13">
        <f t="shared" si="25"/>
        <v>0</v>
      </c>
      <c r="JB112" s="21">
        <f t="shared" si="26"/>
        <v>0</v>
      </c>
      <c r="JD112" s="44" t="str">
        <f t="shared" si="31"/>
        <v/>
      </c>
      <c r="JE112" s="51" t="str">
        <f t="shared" si="27"/>
        <v/>
      </c>
      <c r="JF112" s="51" t="str">
        <f t="shared" si="28"/>
        <v/>
      </c>
      <c r="JG112" s="51" t="str">
        <f>IF(ISBLANK(F112),IF(JF112="x",IF(AND(((IV112+(IW112-$JL$5))&gt;=$JK$5),(IW112&gt;=$JL$5),OR(IX112&gt;=$JM$5,H112="x"),IZ112),"Yes!",""),IF(AND(JF112="Yes!",JE112="x"),IF(AND(((IV112+(IW112-($JL108+$JL109)))&gt;=$JK$5+$JK$4),(IW112&gt;=$JL$5+$JL$4),OR(IX112&gt;=($JM$5+$JM$4),H112="x"),IY112,IZ112),"Yes!",""),IF(AND(JF112="Yes!",JE112="Yes!"),IF(AND((IV112+(IW112-($JL$5+$JL$4+$JL$3))&gt;=$JK$5+$JK$4+$JK$3),(IW112&gt;=$JL$5+$JL$4+$JL$3),OR(IX112&gt;=($JM$5+$JM$4+$JM$3),H112="x"),IY112,IZ112),"Yes!",""),""))),"x")</f>
        <v/>
      </c>
      <c r="JH112" s="52" t="str">
        <f t="shared" si="29"/>
        <v/>
      </c>
    </row>
    <row r="113" spans="1:279" ht="15.5">
      <c r="A113" s="5" t="s">
        <v>170</v>
      </c>
      <c r="B113" s="35" t="s">
        <v>171</v>
      </c>
      <c r="C113" s="85"/>
      <c r="D113" s="85"/>
      <c r="E113" s="85"/>
      <c r="F113" s="85"/>
      <c r="G113" s="86"/>
      <c r="H113" s="108"/>
      <c r="I113" s="227"/>
      <c r="J113" s="108"/>
      <c r="K113" s="108"/>
      <c r="L113" s="227"/>
      <c r="M113" s="227" t="s">
        <v>43</v>
      </c>
      <c r="N113" s="227" t="s">
        <v>43</v>
      </c>
      <c r="O113" s="227"/>
      <c r="P113" s="227"/>
      <c r="Q113" s="227" t="s">
        <v>43</v>
      </c>
      <c r="R113" s="227"/>
      <c r="S113" s="227"/>
      <c r="T113" s="227" t="s">
        <v>43</v>
      </c>
      <c r="U113" s="227"/>
      <c r="V113" s="227"/>
      <c r="W113" s="227"/>
      <c r="X113" s="227"/>
      <c r="Y113" s="227"/>
      <c r="Z113" s="227" t="s">
        <v>43</v>
      </c>
      <c r="AA113" s="227"/>
      <c r="AB113" s="227"/>
      <c r="AC113" s="227"/>
      <c r="AD113" s="227"/>
      <c r="AE113" s="227"/>
      <c r="AF113" s="227"/>
      <c r="AG113" s="227" t="s">
        <v>43</v>
      </c>
      <c r="AH113" s="227"/>
      <c r="AI113" s="227"/>
      <c r="AJ113" s="227" t="s">
        <v>43</v>
      </c>
      <c r="AK113" s="227"/>
      <c r="AL113" s="227"/>
      <c r="AM113" s="227"/>
      <c r="AN113" s="227"/>
      <c r="AO113" s="227" t="s">
        <v>43</v>
      </c>
      <c r="AP113" s="109"/>
      <c r="AQ113" s="109"/>
      <c r="AR113" s="227"/>
      <c r="AS113" s="109"/>
      <c r="AT113" s="227"/>
      <c r="AU113" s="227" t="s">
        <v>43</v>
      </c>
      <c r="AV113" s="109"/>
      <c r="AW113" s="112"/>
      <c r="AX113" s="112"/>
      <c r="AY113" s="109"/>
      <c r="AZ113" s="109"/>
      <c r="BA113" s="109"/>
      <c r="BB113" s="109" t="s">
        <v>43</v>
      </c>
      <c r="BC113" s="109"/>
      <c r="BD113" s="109"/>
      <c r="BE113" s="109"/>
      <c r="BF113" s="109"/>
      <c r="BG113" s="109"/>
      <c r="BH113" s="109"/>
      <c r="BI113" s="109"/>
      <c r="BJ113" s="109"/>
      <c r="BK113" s="110"/>
      <c r="BL113" s="112"/>
      <c r="BM113" s="112"/>
      <c r="BN113" s="112"/>
      <c r="BO113" s="109"/>
      <c r="BP113" s="109"/>
      <c r="BQ113" s="113"/>
      <c r="BR113" s="113"/>
      <c r="BS113" s="109"/>
      <c r="BT113" s="112"/>
      <c r="BU113" s="112"/>
      <c r="BV113" s="109"/>
      <c r="BW113" s="112"/>
      <c r="BX113" s="112"/>
      <c r="BY113" s="109"/>
      <c r="BZ113" s="112"/>
      <c r="CA113" s="112"/>
      <c r="CB113" s="109"/>
      <c r="CC113" s="109"/>
      <c r="CD113" s="112"/>
      <c r="CE113" s="109"/>
      <c r="CF113" s="109"/>
      <c r="CG113" s="109"/>
      <c r="CH113" s="109"/>
      <c r="CI113" s="109"/>
      <c r="CJ113" s="112"/>
      <c r="CK113" s="112"/>
      <c r="CL113" s="109"/>
      <c r="CM113" s="112"/>
      <c r="CN113" s="109"/>
      <c r="CO113" s="112"/>
      <c r="CP113" s="109"/>
      <c r="CQ113" s="109"/>
      <c r="CR113" s="109"/>
      <c r="CS113" s="109"/>
      <c r="CT113" s="109"/>
      <c r="CU113" s="109"/>
      <c r="CV113" s="109"/>
      <c r="CW113" s="109" t="s">
        <v>43</v>
      </c>
      <c r="CX113" s="109" t="s">
        <v>43</v>
      </c>
      <c r="CY113" s="109"/>
      <c r="CZ113" s="109"/>
      <c r="DA113" s="109" t="s">
        <v>43</v>
      </c>
      <c r="DB113" s="112"/>
      <c r="DC113" s="109"/>
      <c r="DD113" s="112"/>
      <c r="DE113" s="109"/>
      <c r="DF113" s="109"/>
      <c r="DG113" s="109"/>
      <c r="DH113" s="109"/>
      <c r="DI113" s="109"/>
      <c r="DJ113" s="109"/>
      <c r="DK113" s="109"/>
      <c r="DL113" s="112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 t="s">
        <v>43</v>
      </c>
      <c r="DW113" s="109" t="s">
        <v>43</v>
      </c>
      <c r="DX113" s="147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 t="s">
        <v>43</v>
      </c>
      <c r="EJ113" s="109" t="s">
        <v>43</v>
      </c>
      <c r="EK113" s="112"/>
      <c r="EL113" s="109"/>
      <c r="EM113" s="112"/>
      <c r="EN113" s="109"/>
      <c r="EO113" s="109"/>
      <c r="EP113" s="109"/>
      <c r="EQ113" s="109" t="s">
        <v>43</v>
      </c>
      <c r="ER113" s="109"/>
      <c r="ES113" s="109"/>
      <c r="ET113" s="109"/>
      <c r="EU113" s="109"/>
      <c r="EV113" s="109"/>
      <c r="EW113" s="227"/>
      <c r="EX113" s="109"/>
      <c r="EY113" s="109"/>
      <c r="EZ113" s="109"/>
      <c r="FA113" s="109"/>
      <c r="FB113" s="109"/>
      <c r="FC113" s="112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77">
        <f t="shared" si="19"/>
        <v>20</v>
      </c>
      <c r="IV113" s="13">
        <f t="shared" si="20"/>
        <v>1</v>
      </c>
      <c r="IW113" s="13">
        <f t="shared" si="21"/>
        <v>0</v>
      </c>
      <c r="IX113" s="13">
        <f t="shared" si="22"/>
        <v>3</v>
      </c>
      <c r="IY113" s="13">
        <f t="shared" si="23"/>
        <v>0</v>
      </c>
      <c r="IZ113" s="13">
        <f t="shared" si="24"/>
        <v>0</v>
      </c>
      <c r="JA113" s="13">
        <f t="shared" si="25"/>
        <v>0</v>
      </c>
      <c r="JB113" s="21">
        <f t="shared" si="26"/>
        <v>180</v>
      </c>
      <c r="JD113" s="44" t="str">
        <f t="shared" si="31"/>
        <v/>
      </c>
      <c r="JE113" s="51" t="str">
        <f t="shared" si="27"/>
        <v/>
      </c>
      <c r="JF113" s="51" t="str">
        <f t="shared" si="28"/>
        <v/>
      </c>
      <c r="JG113" s="51" t="str">
        <f>IF(ISBLANK(F113),IF(JF113="x",IF(AND(((IV113+(IW113-$JL$5))&gt;=$JK$5),(IW113&gt;=$JL$5),OR(IX113&gt;=$JM$5,H113="x"),IZ113),"Yes!",""),IF(AND(JF113="Yes!",JE113="x"),IF(AND(((IV113+(IW113-($JL109+$JL110)))&gt;=$JK$5+$JK$4),(IW113&gt;=$JL$5+$JL$4),OR(IX113&gt;=($JM$5+$JM$4),H113="x"),IY113,IZ113),"Yes!",""),IF(AND(JF113="Yes!",JE113="Yes!"),IF(AND((IV113+(IW113-($JL$5+$JL$4+$JL$3))&gt;=$JK$5+$JK$4+$JK$3),(IW113&gt;=$JL$5+$JL$4+$JL$3),OR(IX113&gt;=($JM$5+$JM$4+$JM$3),H113="x"),IY113,IZ113),"Yes!",""),""))),"x")</f>
        <v/>
      </c>
      <c r="JH113" s="52" t="str">
        <f t="shared" si="29"/>
        <v/>
      </c>
      <c r="JR113" s="54"/>
      <c r="JS113" s="54"/>
    </row>
    <row r="114" spans="1:279" ht="15.5">
      <c r="A114" s="169" t="s">
        <v>172</v>
      </c>
      <c r="B114" s="170" t="s">
        <v>173</v>
      </c>
      <c r="C114" s="171" t="s">
        <v>43</v>
      </c>
      <c r="D114" s="171" t="s">
        <v>43</v>
      </c>
      <c r="E114" s="171" t="s">
        <v>43</v>
      </c>
      <c r="F114" s="171" t="s">
        <v>43</v>
      </c>
      <c r="G114" s="172" t="s">
        <v>43</v>
      </c>
      <c r="H114" s="108" t="s">
        <v>43</v>
      </c>
      <c r="I114" s="227"/>
      <c r="J114" s="108" t="s">
        <v>43</v>
      </c>
      <c r="K114" s="108" t="s">
        <v>43</v>
      </c>
      <c r="L114" s="227" t="s">
        <v>43</v>
      </c>
      <c r="M114" s="227" t="s">
        <v>43</v>
      </c>
      <c r="N114" s="227" t="s">
        <v>43</v>
      </c>
      <c r="O114" s="227" t="s">
        <v>43</v>
      </c>
      <c r="P114" s="227" t="s">
        <v>43</v>
      </c>
      <c r="Q114" s="227"/>
      <c r="R114" s="227"/>
      <c r="S114" s="227"/>
      <c r="T114" s="227"/>
      <c r="U114" s="227"/>
      <c r="V114" s="227"/>
      <c r="W114" s="227"/>
      <c r="X114" s="227" t="s">
        <v>43</v>
      </c>
      <c r="Y114" s="227"/>
      <c r="Z114" s="227" t="s">
        <v>43</v>
      </c>
      <c r="AA114" s="227"/>
      <c r="AB114" s="227"/>
      <c r="AC114" s="227"/>
      <c r="AD114" s="227"/>
      <c r="AE114" s="227"/>
      <c r="AF114" s="227"/>
      <c r="AG114" s="227" t="s">
        <v>43</v>
      </c>
      <c r="AH114" s="227"/>
      <c r="AI114" s="227"/>
      <c r="AJ114" s="227"/>
      <c r="AK114" s="227" t="s">
        <v>43</v>
      </c>
      <c r="AL114" s="227"/>
      <c r="AM114" s="227"/>
      <c r="AN114" s="227"/>
      <c r="AO114" s="227" t="s">
        <v>43</v>
      </c>
      <c r="AP114" s="109"/>
      <c r="AQ114" s="109"/>
      <c r="AR114" s="227"/>
      <c r="AS114" s="109" t="s">
        <v>43</v>
      </c>
      <c r="AT114" s="227" t="s">
        <v>43</v>
      </c>
      <c r="AU114" s="227"/>
      <c r="AV114" s="109"/>
      <c r="AW114" s="112"/>
      <c r="AX114" s="112"/>
      <c r="AY114" s="109"/>
      <c r="AZ114" s="109"/>
      <c r="BA114" s="109"/>
      <c r="BB114" s="109" t="s">
        <v>43</v>
      </c>
      <c r="BC114" s="109"/>
      <c r="BD114" s="109"/>
      <c r="BE114" s="109"/>
      <c r="BF114" s="109"/>
      <c r="BG114" s="109" t="s">
        <v>43</v>
      </c>
      <c r="BH114" s="109" t="s">
        <v>43</v>
      </c>
      <c r="BI114" s="109"/>
      <c r="BJ114" s="109" t="s">
        <v>43</v>
      </c>
      <c r="BK114" s="110"/>
      <c r="BL114" s="112"/>
      <c r="BM114" s="112"/>
      <c r="BN114" s="112"/>
      <c r="BO114" s="109" t="s">
        <v>43</v>
      </c>
      <c r="BP114" s="109"/>
      <c r="BQ114" s="158" t="s">
        <v>43</v>
      </c>
      <c r="BR114" s="158" t="s">
        <v>43</v>
      </c>
      <c r="BS114" s="109" t="s">
        <v>43</v>
      </c>
      <c r="BT114" s="112" t="s">
        <v>43</v>
      </c>
      <c r="BU114" s="112"/>
      <c r="BV114" s="109"/>
      <c r="BW114" s="112" t="s">
        <v>43</v>
      </c>
      <c r="BX114" s="112"/>
      <c r="BY114" s="109"/>
      <c r="BZ114" s="112"/>
      <c r="CA114" s="112" t="s">
        <v>43</v>
      </c>
      <c r="CB114" s="109" t="s">
        <v>43</v>
      </c>
      <c r="CC114" s="109"/>
      <c r="CD114" s="112" t="s">
        <v>43</v>
      </c>
      <c r="CE114" s="109" t="s">
        <v>43</v>
      </c>
      <c r="CF114" s="109"/>
      <c r="CG114" s="109"/>
      <c r="CH114" s="109"/>
      <c r="CI114" s="109" t="s">
        <v>43</v>
      </c>
      <c r="CJ114" s="112"/>
      <c r="CK114" s="112"/>
      <c r="CL114" s="109" t="s">
        <v>43</v>
      </c>
      <c r="CM114" s="112" t="s">
        <v>43</v>
      </c>
      <c r="CN114" s="109"/>
      <c r="CO114" s="112" t="s">
        <v>43</v>
      </c>
      <c r="CP114" s="109" t="s">
        <v>43</v>
      </c>
      <c r="CQ114" s="109"/>
      <c r="CR114" s="109"/>
      <c r="CS114" s="109"/>
      <c r="CT114" s="109"/>
      <c r="CU114" s="109" t="s">
        <v>43</v>
      </c>
      <c r="CV114" s="109" t="s">
        <v>43</v>
      </c>
      <c r="CW114" s="109"/>
      <c r="CX114" s="109"/>
      <c r="CY114" s="109"/>
      <c r="CZ114" s="109"/>
      <c r="DA114" s="109" t="s">
        <v>43</v>
      </c>
      <c r="DB114" s="112" t="s">
        <v>43</v>
      </c>
      <c r="DC114" s="109" t="s">
        <v>43</v>
      </c>
      <c r="DD114" s="112"/>
      <c r="DE114" s="109"/>
      <c r="DF114" s="109"/>
      <c r="DG114" s="109"/>
      <c r="DH114" s="109" t="s">
        <v>43</v>
      </c>
      <c r="DI114" s="109" t="s">
        <v>43</v>
      </c>
      <c r="DJ114" s="109"/>
      <c r="DK114" s="109"/>
      <c r="DL114" s="112"/>
      <c r="DM114" s="109"/>
      <c r="DN114" s="109"/>
      <c r="DO114" s="109"/>
      <c r="DP114" s="109"/>
      <c r="DQ114" s="109"/>
      <c r="DR114" s="109"/>
      <c r="DS114" s="109"/>
      <c r="DT114" s="109"/>
      <c r="DU114" s="109" t="s">
        <v>43</v>
      </c>
      <c r="DV114" s="109" t="s">
        <v>43</v>
      </c>
      <c r="DW114" s="109"/>
      <c r="DX114" s="112"/>
      <c r="DY114" s="109"/>
      <c r="DZ114" s="109"/>
      <c r="EA114" s="109" t="s">
        <v>43</v>
      </c>
      <c r="EB114" s="109" t="s">
        <v>43</v>
      </c>
      <c r="EC114" s="109" t="s">
        <v>43</v>
      </c>
      <c r="ED114" s="109"/>
      <c r="EE114" s="109"/>
      <c r="EF114" s="109"/>
      <c r="EG114" s="109" t="s">
        <v>43</v>
      </c>
      <c r="EH114" s="109" t="s">
        <v>43</v>
      </c>
      <c r="EI114" s="109"/>
      <c r="EJ114" s="109"/>
      <c r="EK114" s="112" t="s">
        <v>43</v>
      </c>
      <c r="EL114" s="109" t="s">
        <v>43</v>
      </c>
      <c r="EM114" s="112"/>
      <c r="EN114" s="109" t="s">
        <v>43</v>
      </c>
      <c r="EO114" s="109" t="s">
        <v>43</v>
      </c>
      <c r="EP114" s="109"/>
      <c r="EQ114" s="109" t="s">
        <v>43</v>
      </c>
      <c r="ER114" s="109"/>
      <c r="ES114" s="109" t="s">
        <v>43</v>
      </c>
      <c r="ET114" s="109" t="s">
        <v>43</v>
      </c>
      <c r="EU114" s="109" t="s">
        <v>43</v>
      </c>
      <c r="EV114" s="109" t="s">
        <v>43</v>
      </c>
      <c r="EW114" s="227"/>
      <c r="EX114" s="109"/>
      <c r="EY114" s="109"/>
      <c r="EZ114" s="109"/>
      <c r="FA114" s="109"/>
      <c r="FB114" s="109"/>
      <c r="FC114" s="112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77">
        <f t="shared" si="19"/>
        <v>82</v>
      </c>
      <c r="IV114" s="13">
        <f t="shared" si="20"/>
        <v>19</v>
      </c>
      <c r="IW114" s="13">
        <f t="shared" si="21"/>
        <v>3</v>
      </c>
      <c r="IX114" s="13">
        <f t="shared" si="22"/>
        <v>19</v>
      </c>
      <c r="IY114" s="13">
        <f t="shared" si="23"/>
        <v>1</v>
      </c>
      <c r="IZ114" s="13">
        <f t="shared" si="24"/>
        <v>0</v>
      </c>
      <c r="JA114" s="13">
        <f t="shared" si="25"/>
        <v>0</v>
      </c>
      <c r="JB114" s="21">
        <f t="shared" si="26"/>
        <v>4560</v>
      </c>
      <c r="JD114" s="139" t="str">
        <f t="shared" si="31"/>
        <v>x</v>
      </c>
      <c r="JE114" s="140" t="str">
        <f t="shared" si="27"/>
        <v>x</v>
      </c>
      <c r="JF114" s="140" t="str">
        <f t="shared" si="28"/>
        <v>x</v>
      </c>
      <c r="JG114" s="140" t="str">
        <f>IF(ISBLANK(F114),IF(JF114="x",IF(AND(((IV114+(IW114-$JL$5))&gt;=$JK$5),(IW114&gt;=$JL$5),OR(IX114&gt;=$JM$5,H114="x"),IZ114),"Yes!",""),IF(AND(JF114="Yes!",JE114="x"),IF(AND(((IV114+(IW114-($JL110+$JL112)))&gt;=$JK$5+$JK$4),(IW114&gt;=$JL$5+$JL$4),OR(IX114&gt;=($JM$5+$JM$4),H114="x"),IY114,IZ114),"Yes!",""),IF(AND(JF114="Yes!",JE114="Yes!"),IF(AND((IV114+(IW114-($JL$5+$JL$4+$JL$3))&gt;=$JK$5+$JK$4+$JK$3),(IW114&gt;=$JL$5+$JL$4+$JL$3),OR(IX114&gt;=($JM$5+$JM$4+$JM$3),H114="x"),IY114,IZ114),"Yes!",""),""))),"x")</f>
        <v>x</v>
      </c>
      <c r="JH114" s="182" t="str">
        <f t="shared" si="29"/>
        <v>x</v>
      </c>
      <c r="JR114" s="54"/>
      <c r="JS114" s="54"/>
    </row>
    <row r="115" spans="1:279" ht="15.5">
      <c r="A115" s="5" t="s">
        <v>172</v>
      </c>
      <c r="B115" s="35" t="s">
        <v>174</v>
      </c>
      <c r="C115" s="85" t="s">
        <v>43</v>
      </c>
      <c r="D115" s="85"/>
      <c r="E115" s="85"/>
      <c r="F115" s="85"/>
      <c r="G115" s="86"/>
      <c r="H115" s="108"/>
      <c r="I115" s="227"/>
      <c r="J115" s="108"/>
      <c r="K115" s="108"/>
      <c r="L115" s="227"/>
      <c r="M115" s="227"/>
      <c r="N115" s="227" t="s">
        <v>43</v>
      </c>
      <c r="O115" s="227"/>
      <c r="P115" s="227" t="s">
        <v>43</v>
      </c>
      <c r="Q115" s="227"/>
      <c r="R115" s="227"/>
      <c r="S115" s="227"/>
      <c r="T115" s="227"/>
      <c r="U115" s="227"/>
      <c r="V115" s="227"/>
      <c r="W115" s="227"/>
      <c r="X115" s="227"/>
      <c r="Y115" s="227"/>
      <c r="Z115" s="227" t="s">
        <v>43</v>
      </c>
      <c r="AA115" s="227"/>
      <c r="AB115" s="227"/>
      <c r="AC115" s="227"/>
      <c r="AD115" s="227"/>
      <c r="AE115" s="227"/>
      <c r="AF115" s="227"/>
      <c r="AG115" s="227" t="s">
        <v>43</v>
      </c>
      <c r="AH115" s="227"/>
      <c r="AI115" s="227"/>
      <c r="AJ115" s="227"/>
      <c r="AK115" s="227"/>
      <c r="AL115" s="227"/>
      <c r="AM115" s="227"/>
      <c r="AN115" s="227"/>
      <c r="AO115" s="227"/>
      <c r="AP115" s="109"/>
      <c r="AQ115" s="109"/>
      <c r="AR115" s="227"/>
      <c r="AS115" s="109" t="s">
        <v>43</v>
      </c>
      <c r="AT115" s="227"/>
      <c r="AU115" s="227"/>
      <c r="AV115" s="109"/>
      <c r="AW115" s="112"/>
      <c r="AX115" s="112"/>
      <c r="AY115" s="109"/>
      <c r="AZ115" s="109"/>
      <c r="BA115" s="109"/>
      <c r="BB115" s="109"/>
      <c r="BC115" s="109"/>
      <c r="BD115" s="109"/>
      <c r="BE115" s="109"/>
      <c r="BF115" s="109"/>
      <c r="BG115" s="109" t="s">
        <v>43</v>
      </c>
      <c r="BH115" s="109"/>
      <c r="BI115" s="109"/>
      <c r="BJ115" s="109"/>
      <c r="BK115" s="110"/>
      <c r="BL115" s="112"/>
      <c r="BM115" s="112"/>
      <c r="BN115" s="112"/>
      <c r="BO115" s="109" t="s">
        <v>43</v>
      </c>
      <c r="BP115" s="109"/>
      <c r="BQ115" s="113"/>
      <c r="BR115" s="113"/>
      <c r="BS115" s="109"/>
      <c r="BT115" s="112"/>
      <c r="BU115" s="112"/>
      <c r="BV115" s="109"/>
      <c r="BW115" s="112"/>
      <c r="BX115" s="112"/>
      <c r="BY115" s="109"/>
      <c r="BZ115" s="112"/>
      <c r="CA115" s="112"/>
      <c r="CB115" s="109"/>
      <c r="CC115" s="109"/>
      <c r="CD115" s="112"/>
      <c r="CE115" s="109"/>
      <c r="CF115" s="109"/>
      <c r="CG115" s="109"/>
      <c r="CH115" s="109"/>
      <c r="CI115" s="109"/>
      <c r="CJ115" s="112"/>
      <c r="CK115" s="112"/>
      <c r="CL115" s="109"/>
      <c r="CM115" s="112"/>
      <c r="CN115" s="109"/>
      <c r="CO115" s="112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 t="s">
        <v>43</v>
      </c>
      <c r="DB115" s="112"/>
      <c r="DC115" s="109"/>
      <c r="DD115" s="112"/>
      <c r="DE115" s="109"/>
      <c r="DF115" s="109"/>
      <c r="DG115" s="109" t="s">
        <v>43</v>
      </c>
      <c r="DH115" s="109"/>
      <c r="DI115" s="109"/>
      <c r="DJ115" s="109"/>
      <c r="DK115" s="109"/>
      <c r="DL115" s="112"/>
      <c r="DM115" s="109"/>
      <c r="DN115" s="109"/>
      <c r="DO115" s="109"/>
      <c r="DP115" s="109"/>
      <c r="DQ115" s="109"/>
      <c r="DR115" s="109"/>
      <c r="DS115" s="109"/>
      <c r="DT115" s="109"/>
      <c r="DU115" s="109" t="s">
        <v>43</v>
      </c>
      <c r="DV115" s="109"/>
      <c r="DW115" s="109"/>
      <c r="DX115" s="147"/>
      <c r="DY115" s="109"/>
      <c r="DZ115" s="109"/>
      <c r="EA115" s="109"/>
      <c r="EB115" s="109"/>
      <c r="EC115" s="109" t="s">
        <v>43</v>
      </c>
      <c r="ED115" s="109"/>
      <c r="EE115" s="109"/>
      <c r="EF115" s="109"/>
      <c r="EG115" s="109" t="s">
        <v>43</v>
      </c>
      <c r="EH115" s="109"/>
      <c r="EI115" s="109"/>
      <c r="EJ115" s="109"/>
      <c r="EK115" s="112"/>
      <c r="EL115" s="109"/>
      <c r="EM115" s="112"/>
      <c r="EN115" s="109"/>
      <c r="EO115" s="109"/>
      <c r="EP115" s="109"/>
      <c r="EQ115" s="109" t="s">
        <v>43</v>
      </c>
      <c r="ER115" s="109"/>
      <c r="ES115" s="109"/>
      <c r="ET115" s="109"/>
      <c r="EU115" s="109"/>
      <c r="EV115" s="109"/>
      <c r="EW115" s="227"/>
      <c r="EX115" s="109"/>
      <c r="EY115" s="109"/>
      <c r="EZ115" s="109"/>
      <c r="FA115" s="109"/>
      <c r="FB115" s="109"/>
      <c r="FC115" s="112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77">
        <f t="shared" si="19"/>
        <v>20</v>
      </c>
      <c r="IV115" s="13">
        <f t="shared" si="20"/>
        <v>3</v>
      </c>
      <c r="IW115" s="13">
        <f t="shared" si="21"/>
        <v>2</v>
      </c>
      <c r="IX115" s="13">
        <f t="shared" si="22"/>
        <v>0</v>
      </c>
      <c r="IY115" s="13">
        <f t="shared" si="23"/>
        <v>0</v>
      </c>
      <c r="IZ115" s="13">
        <f t="shared" si="24"/>
        <v>0</v>
      </c>
      <c r="JA115" s="13">
        <f t="shared" si="25"/>
        <v>0</v>
      </c>
      <c r="JB115" s="21">
        <f t="shared" si="26"/>
        <v>886</v>
      </c>
      <c r="JD115" s="139" t="str">
        <f t="shared" si="31"/>
        <v>x</v>
      </c>
      <c r="JE115" s="51" t="str">
        <f t="shared" si="27"/>
        <v/>
      </c>
      <c r="JF115" s="51" t="str">
        <f t="shared" si="28"/>
        <v/>
      </c>
      <c r="JG115" s="51" t="str">
        <f t="shared" ref="JG115:JG123" si="32">IF(ISBLANK(F115),IF(JF115="x",IF(AND(((IV115+(IW115-$JL$5))&gt;=$JK$5),(IW115&gt;=$JL$5),OR(IX115&gt;=$JM$5,H115="x"),IZ115),"Yes!",""),IF(AND(JF115="Yes!",JE115="x"),IF(AND(((IV115+(IW115-($JL112+$JL113)))&gt;=$JK$5+$JK$4),(IW115&gt;=$JL$5+$JL$4),OR(IX115&gt;=($JM$5+$JM$4),H115="x"),IY115,IZ115),"Yes!",""),IF(AND(JF115="Yes!",JE115="Yes!"),IF(AND((IV115+(IW115-($JL$5+$JL$4+$JL$3))&gt;=$JK$5+$JK$4+$JK$3),(IW115&gt;=$JL$5+$JL$4+$JL$3),OR(IX115&gt;=($JM$5+$JM$4+$JM$3),H115="x"),IY115,IZ115),"Yes!",""),""))),"x")</f>
        <v/>
      </c>
      <c r="JH115" s="52" t="str">
        <f t="shared" si="29"/>
        <v/>
      </c>
      <c r="JR115" s="54"/>
      <c r="JS115" s="54"/>
    </row>
    <row r="116" spans="1:279" ht="15.5">
      <c r="A116" s="5" t="s">
        <v>581</v>
      </c>
      <c r="B116" s="35" t="s">
        <v>582</v>
      </c>
      <c r="C116" s="85"/>
      <c r="D116" s="85"/>
      <c r="E116" s="85"/>
      <c r="F116" s="85"/>
      <c r="G116" s="86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109"/>
      <c r="AQ116" s="109"/>
      <c r="AR116" s="227"/>
      <c r="AS116" s="109"/>
      <c r="AT116" s="227"/>
      <c r="AU116" s="227"/>
      <c r="AV116" s="109"/>
      <c r="AW116" s="112"/>
      <c r="AX116" s="112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10"/>
      <c r="BL116" s="112"/>
      <c r="BM116" s="112"/>
      <c r="BN116" s="112"/>
      <c r="BO116" s="109"/>
      <c r="BP116" s="109"/>
      <c r="BQ116" s="113"/>
      <c r="BR116" s="113"/>
      <c r="BS116" s="109"/>
      <c r="BT116" s="112"/>
      <c r="BU116" s="112"/>
      <c r="BV116" s="109"/>
      <c r="BW116" s="112"/>
      <c r="BX116" s="112"/>
      <c r="BY116" s="109"/>
      <c r="BZ116" s="112"/>
      <c r="CA116" s="112"/>
      <c r="CB116" s="109"/>
      <c r="CC116" s="109"/>
      <c r="CD116" s="112"/>
      <c r="CE116" s="109"/>
      <c r="CF116" s="109"/>
      <c r="CG116" s="109"/>
      <c r="CH116" s="109"/>
      <c r="CI116" s="109"/>
      <c r="CJ116" s="112"/>
      <c r="CK116" s="112"/>
      <c r="CL116" s="109"/>
      <c r="CM116" s="112"/>
      <c r="CN116" s="109"/>
      <c r="CO116" s="112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12"/>
      <c r="DC116" s="109"/>
      <c r="DD116" s="112"/>
      <c r="DE116" s="109"/>
      <c r="DF116" s="109"/>
      <c r="DG116" s="109"/>
      <c r="DH116" s="109"/>
      <c r="DI116" s="109"/>
      <c r="DJ116" s="109"/>
      <c r="DK116" s="109"/>
      <c r="DL116" s="112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47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12"/>
      <c r="EL116" s="109"/>
      <c r="EM116" s="112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227"/>
      <c r="EX116" s="109"/>
      <c r="EY116" s="109"/>
      <c r="EZ116" s="109"/>
      <c r="FA116" s="109"/>
      <c r="FB116" s="109"/>
      <c r="FC116" s="112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77">
        <f t="shared" si="19"/>
        <v>0</v>
      </c>
      <c r="IV116" s="13">
        <f t="shared" si="20"/>
        <v>0</v>
      </c>
      <c r="IW116" s="13">
        <f t="shared" si="21"/>
        <v>0</v>
      </c>
      <c r="IX116" s="13">
        <f t="shared" si="22"/>
        <v>0</v>
      </c>
      <c r="IY116" s="13">
        <f t="shared" si="23"/>
        <v>0</v>
      </c>
      <c r="IZ116" s="13">
        <f t="shared" si="24"/>
        <v>0</v>
      </c>
      <c r="JA116" s="13">
        <f t="shared" si="25"/>
        <v>0</v>
      </c>
      <c r="JB116" s="21">
        <f t="shared" si="26"/>
        <v>0</v>
      </c>
      <c r="JD116" s="44" t="str">
        <f t="shared" si="31"/>
        <v/>
      </c>
      <c r="JE116" s="51" t="str">
        <f t="shared" si="27"/>
        <v/>
      </c>
      <c r="JF116" s="51" t="str">
        <f t="shared" si="28"/>
        <v/>
      </c>
      <c r="JG116" s="51" t="str">
        <f t="shared" si="32"/>
        <v/>
      </c>
      <c r="JH116" s="52" t="str">
        <f t="shared" si="29"/>
        <v/>
      </c>
      <c r="JR116" s="54"/>
      <c r="JS116" s="54"/>
    </row>
    <row r="117" spans="1:279" ht="15.5">
      <c r="A117" s="6" t="s">
        <v>175</v>
      </c>
      <c r="B117" s="37" t="s">
        <v>176</v>
      </c>
      <c r="C117" s="87" t="s">
        <v>43</v>
      </c>
      <c r="D117" s="87" t="s">
        <v>43</v>
      </c>
      <c r="E117" s="87"/>
      <c r="F117" s="87"/>
      <c r="G117" s="88"/>
      <c r="H117" s="108"/>
      <c r="I117" s="227"/>
      <c r="J117" s="108"/>
      <c r="K117" s="108"/>
      <c r="L117" s="227"/>
      <c r="M117" s="227"/>
      <c r="N117" s="227"/>
      <c r="O117" s="227"/>
      <c r="P117" s="227" t="s">
        <v>43</v>
      </c>
      <c r="Q117" s="227" t="s">
        <v>43</v>
      </c>
      <c r="R117" s="227" t="s">
        <v>43</v>
      </c>
      <c r="S117" s="227"/>
      <c r="T117" s="227" t="s">
        <v>43</v>
      </c>
      <c r="U117" s="227" t="s">
        <v>43</v>
      </c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 t="s">
        <v>43</v>
      </c>
      <c r="AP117" s="109"/>
      <c r="AQ117" s="109"/>
      <c r="AR117" s="227"/>
      <c r="AS117" s="109"/>
      <c r="AT117" s="227"/>
      <c r="AU117" s="227"/>
      <c r="AV117" s="109"/>
      <c r="AW117" s="112"/>
      <c r="AX117" s="112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10"/>
      <c r="BL117" s="112"/>
      <c r="BM117" s="112"/>
      <c r="BN117" s="112"/>
      <c r="BO117" s="109"/>
      <c r="BP117" s="109"/>
      <c r="BQ117" s="113" t="s">
        <v>43</v>
      </c>
      <c r="BR117" s="113"/>
      <c r="BS117" s="109"/>
      <c r="BT117" s="112"/>
      <c r="BU117" s="112" t="s">
        <v>43</v>
      </c>
      <c r="BV117" s="109"/>
      <c r="BW117" s="112"/>
      <c r="BX117" s="112"/>
      <c r="BY117" s="109"/>
      <c r="BZ117" s="112"/>
      <c r="CA117" s="112"/>
      <c r="CB117" s="109"/>
      <c r="CC117" s="109"/>
      <c r="CD117" s="112"/>
      <c r="CE117" s="109"/>
      <c r="CF117" s="109"/>
      <c r="CG117" s="109"/>
      <c r="CH117" s="109"/>
      <c r="CI117" s="109"/>
      <c r="CJ117" s="112"/>
      <c r="CK117" s="112"/>
      <c r="CL117" s="109"/>
      <c r="CM117" s="112"/>
      <c r="CN117" s="109"/>
      <c r="CO117" s="112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12"/>
      <c r="DC117" s="109"/>
      <c r="DD117" s="112"/>
      <c r="DE117" s="109"/>
      <c r="DF117" s="109"/>
      <c r="DG117" s="109"/>
      <c r="DH117" s="109"/>
      <c r="DI117" s="109"/>
      <c r="DJ117" s="109"/>
      <c r="DK117" s="109"/>
      <c r="DL117" s="112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 t="s">
        <v>43</v>
      </c>
      <c r="DX117" s="147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 t="s">
        <v>43</v>
      </c>
      <c r="EJ117" s="109"/>
      <c r="EK117" s="112"/>
      <c r="EL117" s="109"/>
      <c r="EM117" s="112"/>
      <c r="EN117" s="109"/>
      <c r="EO117" s="109"/>
      <c r="EP117" s="109"/>
      <c r="EQ117" s="109" t="s">
        <v>43</v>
      </c>
      <c r="ER117" s="109"/>
      <c r="ES117" s="109"/>
      <c r="ET117" s="109"/>
      <c r="EU117" s="109"/>
      <c r="EV117" s="109"/>
      <c r="EW117" s="227"/>
      <c r="EX117" s="109"/>
      <c r="EY117" s="109"/>
      <c r="EZ117" s="109"/>
      <c r="FA117" s="109"/>
      <c r="FB117" s="109"/>
      <c r="FC117" s="112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77">
        <f t="shared" si="19"/>
        <v>15</v>
      </c>
      <c r="IV117" s="13">
        <f t="shared" si="20"/>
        <v>1</v>
      </c>
      <c r="IW117" s="13">
        <f t="shared" si="21"/>
        <v>1</v>
      </c>
      <c r="IX117" s="13">
        <f t="shared" si="22"/>
        <v>1</v>
      </c>
      <c r="IY117" s="13">
        <f t="shared" si="23"/>
        <v>1</v>
      </c>
      <c r="IZ117" s="13">
        <f t="shared" si="24"/>
        <v>0</v>
      </c>
      <c r="JA117" s="13">
        <f t="shared" si="25"/>
        <v>0</v>
      </c>
      <c r="JB117" s="21">
        <f t="shared" si="26"/>
        <v>1524</v>
      </c>
      <c r="JD117" s="139" t="str">
        <f t="shared" si="31"/>
        <v>x</v>
      </c>
      <c r="JE117" s="140" t="str">
        <f t="shared" si="27"/>
        <v>x</v>
      </c>
      <c r="JF117" s="51" t="str">
        <f t="shared" si="28"/>
        <v/>
      </c>
      <c r="JG117" s="51" t="str">
        <f t="shared" si="32"/>
        <v/>
      </c>
      <c r="JH117" s="52" t="str">
        <f t="shared" si="29"/>
        <v/>
      </c>
    </row>
    <row r="118" spans="1:279" ht="15.5">
      <c r="A118" s="5" t="s">
        <v>583</v>
      </c>
      <c r="B118" s="35" t="s">
        <v>584</v>
      </c>
      <c r="C118" s="85"/>
      <c r="D118" s="85"/>
      <c r="E118" s="85"/>
      <c r="F118" s="85"/>
      <c r="G118" s="86"/>
      <c r="H118" s="108"/>
      <c r="I118" s="227"/>
      <c r="J118" s="108" t="s">
        <v>43</v>
      </c>
      <c r="K118" s="108"/>
      <c r="L118" s="227" t="s">
        <v>43</v>
      </c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109"/>
      <c r="AQ118" s="109"/>
      <c r="AR118" s="227"/>
      <c r="AS118" s="109"/>
      <c r="AT118" s="227"/>
      <c r="AU118" s="227"/>
      <c r="AV118" s="109"/>
      <c r="AW118" s="112"/>
      <c r="AX118" s="112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10"/>
      <c r="BL118" s="112"/>
      <c r="BM118" s="112"/>
      <c r="BN118" s="112"/>
      <c r="BO118" s="109"/>
      <c r="BP118" s="109"/>
      <c r="BQ118" s="113"/>
      <c r="BR118" s="113"/>
      <c r="BS118" s="109"/>
      <c r="BT118" s="112"/>
      <c r="BU118" s="112"/>
      <c r="BV118" s="109"/>
      <c r="BW118" s="112"/>
      <c r="BX118" s="112"/>
      <c r="BY118" s="109"/>
      <c r="BZ118" s="112"/>
      <c r="CA118" s="112"/>
      <c r="CB118" s="109"/>
      <c r="CC118" s="109"/>
      <c r="CD118" s="112"/>
      <c r="CE118" s="109"/>
      <c r="CF118" s="109"/>
      <c r="CG118" s="109"/>
      <c r="CH118" s="109"/>
      <c r="CI118" s="109"/>
      <c r="CJ118" s="112"/>
      <c r="CK118" s="112"/>
      <c r="CL118" s="109"/>
      <c r="CM118" s="112"/>
      <c r="CN118" s="109"/>
      <c r="CO118" s="112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12"/>
      <c r="DC118" s="109"/>
      <c r="DD118" s="112"/>
      <c r="DE118" s="109"/>
      <c r="DF118" s="109"/>
      <c r="DG118" s="109"/>
      <c r="DH118" s="109"/>
      <c r="DI118" s="109"/>
      <c r="DJ118" s="109"/>
      <c r="DK118" s="109"/>
      <c r="DL118" s="112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47"/>
      <c r="DY118" s="109"/>
      <c r="DZ118" s="109"/>
      <c r="EA118" s="109"/>
      <c r="EB118" s="109"/>
      <c r="EC118" s="109"/>
      <c r="ED118" s="109"/>
      <c r="EE118" s="109"/>
      <c r="EF118" s="109"/>
      <c r="EG118" s="109" t="s">
        <v>43</v>
      </c>
      <c r="EH118" s="109"/>
      <c r="EI118" s="109"/>
      <c r="EJ118" s="109"/>
      <c r="EK118" s="112"/>
      <c r="EL118" s="109"/>
      <c r="EM118" s="112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227"/>
      <c r="EX118" s="109"/>
      <c r="EY118" s="109"/>
      <c r="EZ118" s="109"/>
      <c r="FA118" s="109"/>
      <c r="FB118" s="109"/>
      <c r="FC118" s="112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77">
        <f t="shared" si="19"/>
        <v>6</v>
      </c>
      <c r="IV118" s="13">
        <f t="shared" si="20"/>
        <v>1</v>
      </c>
      <c r="IW118" s="13">
        <f t="shared" si="21"/>
        <v>1</v>
      </c>
      <c r="IX118" s="13">
        <f t="shared" si="22"/>
        <v>0</v>
      </c>
      <c r="IY118" s="13">
        <f t="shared" si="23"/>
        <v>0</v>
      </c>
      <c r="IZ118" s="13">
        <f t="shared" si="24"/>
        <v>0</v>
      </c>
      <c r="JA118" s="13">
        <f t="shared" si="25"/>
        <v>0</v>
      </c>
      <c r="JB118" s="21">
        <f t="shared" si="26"/>
        <v>432</v>
      </c>
      <c r="JD118" s="44" t="str">
        <f t="shared" si="31"/>
        <v/>
      </c>
      <c r="JE118" s="51" t="str">
        <f t="shared" si="27"/>
        <v/>
      </c>
      <c r="JF118" s="51" t="str">
        <f t="shared" si="28"/>
        <v/>
      </c>
      <c r="JG118" s="51" t="str">
        <f t="shared" si="32"/>
        <v/>
      </c>
      <c r="JH118" s="52" t="str">
        <f t="shared" si="29"/>
        <v/>
      </c>
    </row>
    <row r="119" spans="1:279" ht="15.5">
      <c r="A119" s="5" t="s">
        <v>583</v>
      </c>
      <c r="B119" s="35" t="s">
        <v>58</v>
      </c>
      <c r="C119" s="85"/>
      <c r="D119" s="85"/>
      <c r="E119" s="85"/>
      <c r="F119" s="85"/>
      <c r="G119" s="86"/>
      <c r="H119" s="108"/>
      <c r="I119" s="227"/>
      <c r="J119" s="108" t="s">
        <v>43</v>
      </c>
      <c r="K119" s="108"/>
      <c r="L119" s="227" t="s">
        <v>43</v>
      </c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109"/>
      <c r="AQ119" s="109"/>
      <c r="AR119" s="227"/>
      <c r="AS119" s="109"/>
      <c r="AT119" s="227"/>
      <c r="AU119" s="227"/>
      <c r="AV119" s="109"/>
      <c r="AW119" s="112"/>
      <c r="AX119" s="112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10"/>
      <c r="BL119" s="112"/>
      <c r="BM119" s="112"/>
      <c r="BN119" s="112"/>
      <c r="BO119" s="109"/>
      <c r="BP119" s="109"/>
      <c r="BQ119" s="113"/>
      <c r="BR119" s="113"/>
      <c r="BS119" s="109"/>
      <c r="BT119" s="112"/>
      <c r="BU119" s="112"/>
      <c r="BV119" s="109"/>
      <c r="BW119" s="112"/>
      <c r="BX119" s="112"/>
      <c r="BY119" s="109"/>
      <c r="BZ119" s="112"/>
      <c r="CA119" s="112"/>
      <c r="CB119" s="109"/>
      <c r="CC119" s="109"/>
      <c r="CD119" s="112"/>
      <c r="CE119" s="109"/>
      <c r="CF119" s="109"/>
      <c r="CG119" s="109"/>
      <c r="CH119" s="109"/>
      <c r="CI119" s="109"/>
      <c r="CJ119" s="112"/>
      <c r="CK119" s="112"/>
      <c r="CL119" s="109"/>
      <c r="CM119" s="112"/>
      <c r="CN119" s="109"/>
      <c r="CO119" s="112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12"/>
      <c r="DC119" s="109"/>
      <c r="DD119" s="112"/>
      <c r="DE119" s="109"/>
      <c r="DF119" s="109"/>
      <c r="DG119" s="109"/>
      <c r="DH119" s="109"/>
      <c r="DI119" s="109"/>
      <c r="DJ119" s="109"/>
      <c r="DK119" s="109"/>
      <c r="DL119" s="112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47"/>
      <c r="DY119" s="109"/>
      <c r="DZ119" s="109"/>
      <c r="EA119" s="109"/>
      <c r="EB119" s="109"/>
      <c r="EC119" s="109"/>
      <c r="ED119" s="109"/>
      <c r="EE119" s="109"/>
      <c r="EF119" s="109"/>
      <c r="EG119" s="109" t="s">
        <v>43</v>
      </c>
      <c r="EH119" s="109"/>
      <c r="EI119" s="109"/>
      <c r="EJ119" s="109"/>
      <c r="EK119" s="112"/>
      <c r="EL119" s="109"/>
      <c r="EM119" s="112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227"/>
      <c r="EX119" s="109"/>
      <c r="EY119" s="109"/>
      <c r="EZ119" s="109"/>
      <c r="FA119" s="109"/>
      <c r="FB119" s="109"/>
      <c r="FC119" s="112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77">
        <f t="shared" si="19"/>
        <v>6</v>
      </c>
      <c r="IV119" s="13">
        <f t="shared" si="20"/>
        <v>1</v>
      </c>
      <c r="IW119" s="13">
        <f t="shared" si="21"/>
        <v>1</v>
      </c>
      <c r="IX119" s="13">
        <f t="shared" si="22"/>
        <v>0</v>
      </c>
      <c r="IY119" s="13">
        <f t="shared" si="23"/>
        <v>0</v>
      </c>
      <c r="IZ119" s="13">
        <f t="shared" si="24"/>
        <v>0</v>
      </c>
      <c r="JA119" s="13">
        <f t="shared" si="25"/>
        <v>0</v>
      </c>
      <c r="JB119" s="21">
        <f t="shared" si="26"/>
        <v>432</v>
      </c>
      <c r="JD119" s="44" t="str">
        <f t="shared" si="31"/>
        <v/>
      </c>
      <c r="JE119" s="51" t="str">
        <f t="shared" si="27"/>
        <v/>
      </c>
      <c r="JF119" s="51" t="str">
        <f t="shared" si="28"/>
        <v/>
      </c>
      <c r="JG119" s="51" t="str">
        <f t="shared" si="32"/>
        <v/>
      </c>
      <c r="JH119" s="52" t="str">
        <f t="shared" si="29"/>
        <v/>
      </c>
    </row>
    <row r="120" spans="1:279" ht="15.5">
      <c r="A120" s="5" t="s">
        <v>585</v>
      </c>
      <c r="B120" s="35" t="s">
        <v>586</v>
      </c>
      <c r="C120" s="85"/>
      <c r="D120" s="85"/>
      <c r="E120" s="85"/>
      <c r="F120" s="85"/>
      <c r="G120" s="86"/>
      <c r="H120" s="108"/>
      <c r="I120" s="227"/>
      <c r="J120" s="108"/>
      <c r="K120" s="108"/>
      <c r="L120" s="227"/>
      <c r="M120" s="227" t="s">
        <v>43</v>
      </c>
      <c r="N120" s="227"/>
      <c r="O120" s="227"/>
      <c r="P120" s="227"/>
      <c r="Q120" s="227" t="s">
        <v>43</v>
      </c>
      <c r="R120" s="227"/>
      <c r="S120" s="227"/>
      <c r="T120" s="227" t="s">
        <v>43</v>
      </c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109"/>
      <c r="AQ120" s="109"/>
      <c r="AR120" s="227"/>
      <c r="AS120" s="109"/>
      <c r="AT120" s="227"/>
      <c r="AU120" s="227"/>
      <c r="AV120" s="109"/>
      <c r="AW120" s="112"/>
      <c r="AX120" s="112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10"/>
      <c r="BL120" s="112"/>
      <c r="BM120" s="112"/>
      <c r="BN120" s="112"/>
      <c r="BO120" s="109"/>
      <c r="BP120" s="109"/>
      <c r="BQ120" s="113"/>
      <c r="BR120" s="113"/>
      <c r="BS120" s="109"/>
      <c r="BT120" s="112"/>
      <c r="BU120" s="112"/>
      <c r="BV120" s="109"/>
      <c r="BW120" s="112"/>
      <c r="BX120" s="112"/>
      <c r="BY120" s="109"/>
      <c r="BZ120" s="134"/>
      <c r="CA120" s="112"/>
      <c r="CB120" s="109"/>
      <c r="CC120" s="109"/>
      <c r="CD120" s="112"/>
      <c r="CE120" s="109"/>
      <c r="CF120" s="109"/>
      <c r="CG120" s="109"/>
      <c r="CH120" s="109"/>
      <c r="CI120" s="109"/>
      <c r="CJ120" s="109"/>
      <c r="CK120" s="112"/>
      <c r="CL120" s="109"/>
      <c r="CM120" s="112"/>
      <c r="CN120" s="109"/>
      <c r="CO120" s="112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12"/>
      <c r="DC120" s="109"/>
      <c r="DD120" s="112"/>
      <c r="DE120" s="109"/>
      <c r="DF120" s="109"/>
      <c r="DG120" s="109"/>
      <c r="DH120" s="109"/>
      <c r="DI120" s="109"/>
      <c r="DJ120" s="109"/>
      <c r="DK120" s="109"/>
      <c r="DL120" s="112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47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12"/>
      <c r="EL120" s="109"/>
      <c r="EM120" s="112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227"/>
      <c r="EX120" s="109"/>
      <c r="EY120" s="109"/>
      <c r="EZ120" s="109"/>
      <c r="FA120" s="109"/>
      <c r="FB120" s="109"/>
      <c r="FC120" s="112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77">
        <f t="shared" si="19"/>
        <v>3</v>
      </c>
      <c r="IV120" s="13">
        <f t="shared" si="20"/>
        <v>0</v>
      </c>
      <c r="IW120" s="13">
        <f t="shared" si="21"/>
        <v>0</v>
      </c>
      <c r="IX120" s="13">
        <f t="shared" si="22"/>
        <v>0</v>
      </c>
      <c r="IY120" s="13">
        <f t="shared" si="23"/>
        <v>0</v>
      </c>
      <c r="IZ120" s="13">
        <f t="shared" si="24"/>
        <v>0</v>
      </c>
      <c r="JA120" s="13">
        <f t="shared" si="25"/>
        <v>0</v>
      </c>
      <c r="JB120" s="21">
        <f t="shared" si="26"/>
        <v>0</v>
      </c>
      <c r="JD120" s="44" t="str">
        <f t="shared" si="31"/>
        <v/>
      </c>
      <c r="JE120" s="51" t="str">
        <f t="shared" si="27"/>
        <v/>
      </c>
      <c r="JF120" s="51" t="str">
        <f t="shared" si="28"/>
        <v/>
      </c>
      <c r="JG120" s="51" t="str">
        <f t="shared" si="32"/>
        <v/>
      </c>
      <c r="JH120" s="52" t="str">
        <f t="shared" si="29"/>
        <v/>
      </c>
    </row>
    <row r="121" spans="1:279" ht="15.5">
      <c r="A121" s="5" t="s">
        <v>585</v>
      </c>
      <c r="B121" s="35" t="s">
        <v>133</v>
      </c>
      <c r="C121" s="85"/>
      <c r="D121" s="85"/>
      <c r="E121" s="85"/>
      <c r="F121" s="85"/>
      <c r="G121" s="86"/>
      <c r="H121" s="108"/>
      <c r="I121" s="227"/>
      <c r="J121" s="108"/>
      <c r="K121" s="108"/>
      <c r="L121" s="227"/>
      <c r="M121" s="227" t="s">
        <v>43</v>
      </c>
      <c r="N121" s="227"/>
      <c r="O121" s="227"/>
      <c r="P121" s="227"/>
      <c r="Q121" s="227" t="s">
        <v>43</v>
      </c>
      <c r="R121" s="227"/>
      <c r="S121" s="227"/>
      <c r="T121" s="227" t="s">
        <v>43</v>
      </c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109"/>
      <c r="AQ121" s="109"/>
      <c r="AR121" s="227"/>
      <c r="AS121" s="109"/>
      <c r="AT121" s="227"/>
      <c r="AU121" s="227"/>
      <c r="AV121" s="109"/>
      <c r="AW121" s="112"/>
      <c r="AX121" s="112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10"/>
      <c r="BL121" s="112"/>
      <c r="BM121" s="112"/>
      <c r="BN121" s="112"/>
      <c r="BO121" s="109"/>
      <c r="BP121" s="109"/>
      <c r="BQ121" s="113"/>
      <c r="BR121" s="113"/>
      <c r="BS121" s="109"/>
      <c r="BT121" s="112"/>
      <c r="BU121" s="112"/>
      <c r="BV121" s="109"/>
      <c r="BW121" s="112"/>
      <c r="BX121" s="112"/>
      <c r="BY121" s="109"/>
      <c r="BZ121" s="134"/>
      <c r="CA121" s="112"/>
      <c r="CB121" s="109"/>
      <c r="CC121" s="109"/>
      <c r="CD121" s="112"/>
      <c r="CE121" s="109"/>
      <c r="CF121" s="109"/>
      <c r="CG121" s="109"/>
      <c r="CH121" s="109"/>
      <c r="CI121" s="109"/>
      <c r="CJ121" s="109"/>
      <c r="CK121" s="112"/>
      <c r="CL121" s="109"/>
      <c r="CM121" s="112"/>
      <c r="CN121" s="109"/>
      <c r="CO121" s="112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12"/>
      <c r="DC121" s="109"/>
      <c r="DD121" s="112"/>
      <c r="DE121" s="109"/>
      <c r="DF121" s="109"/>
      <c r="DG121" s="109"/>
      <c r="DH121" s="109"/>
      <c r="DI121" s="109"/>
      <c r="DJ121" s="109"/>
      <c r="DK121" s="109"/>
      <c r="DL121" s="112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47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12"/>
      <c r="EL121" s="109"/>
      <c r="EM121" s="112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227"/>
      <c r="EX121" s="109"/>
      <c r="EY121" s="109"/>
      <c r="EZ121" s="109"/>
      <c r="FA121" s="109"/>
      <c r="FB121" s="109"/>
      <c r="FC121" s="112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77">
        <f t="shared" si="19"/>
        <v>3</v>
      </c>
      <c r="IV121" s="13">
        <f t="shared" si="20"/>
        <v>0</v>
      </c>
      <c r="IW121" s="13">
        <f t="shared" si="21"/>
        <v>0</v>
      </c>
      <c r="IX121" s="13">
        <f t="shared" si="22"/>
        <v>0</v>
      </c>
      <c r="IY121" s="13">
        <f t="shared" si="23"/>
        <v>0</v>
      </c>
      <c r="IZ121" s="13">
        <f t="shared" si="24"/>
        <v>0</v>
      </c>
      <c r="JA121" s="13">
        <f t="shared" si="25"/>
        <v>0</v>
      </c>
      <c r="JB121" s="21">
        <f t="shared" si="26"/>
        <v>0</v>
      </c>
      <c r="JD121" s="44" t="str">
        <f t="shared" si="31"/>
        <v/>
      </c>
      <c r="JE121" s="51" t="str">
        <f t="shared" si="27"/>
        <v/>
      </c>
      <c r="JF121" s="51" t="str">
        <f t="shared" si="28"/>
        <v/>
      </c>
      <c r="JG121" s="51" t="str">
        <f t="shared" si="32"/>
        <v/>
      </c>
      <c r="JH121" s="52" t="str">
        <f t="shared" si="29"/>
        <v/>
      </c>
    </row>
    <row r="122" spans="1:279" ht="15.5">
      <c r="A122" s="5" t="s">
        <v>587</v>
      </c>
      <c r="B122" s="35" t="s">
        <v>56</v>
      </c>
      <c r="C122" s="85"/>
      <c r="D122" s="85"/>
      <c r="E122" s="85"/>
      <c r="F122" s="85"/>
      <c r="G122" s="86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109"/>
      <c r="AQ122" s="109"/>
      <c r="AR122" s="227"/>
      <c r="AS122" s="109"/>
      <c r="AT122" s="227"/>
      <c r="AU122" s="227"/>
      <c r="AV122" s="109"/>
      <c r="AW122" s="112"/>
      <c r="AX122" s="112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10"/>
      <c r="BL122" s="112"/>
      <c r="BM122" s="112"/>
      <c r="BN122" s="112"/>
      <c r="BO122" s="109"/>
      <c r="BP122" s="109"/>
      <c r="BQ122" s="113"/>
      <c r="BR122" s="113"/>
      <c r="BS122" s="109"/>
      <c r="BT122" s="112"/>
      <c r="BU122" s="112"/>
      <c r="BV122" s="109"/>
      <c r="BW122" s="112"/>
      <c r="BX122" s="112"/>
      <c r="BY122" s="109"/>
      <c r="BZ122" s="134"/>
      <c r="CA122" s="112"/>
      <c r="CB122" s="109"/>
      <c r="CC122" s="109"/>
      <c r="CD122" s="112"/>
      <c r="CE122" s="109"/>
      <c r="CF122" s="109"/>
      <c r="CG122" s="109"/>
      <c r="CH122" s="109"/>
      <c r="CI122" s="109"/>
      <c r="CJ122" s="109"/>
      <c r="CK122" s="112"/>
      <c r="CL122" s="109"/>
      <c r="CM122" s="112"/>
      <c r="CN122" s="109"/>
      <c r="CO122" s="112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12"/>
      <c r="DC122" s="109"/>
      <c r="DD122" s="112"/>
      <c r="DE122" s="109"/>
      <c r="DF122" s="109"/>
      <c r="DG122" s="109"/>
      <c r="DH122" s="109"/>
      <c r="DI122" s="109"/>
      <c r="DJ122" s="109"/>
      <c r="DK122" s="109"/>
      <c r="DL122" s="112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47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12"/>
      <c r="EL122" s="109"/>
      <c r="EM122" s="112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227"/>
      <c r="EX122" s="109"/>
      <c r="EY122" s="109"/>
      <c r="EZ122" s="109"/>
      <c r="FA122" s="109"/>
      <c r="FB122" s="109"/>
      <c r="FC122" s="112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77">
        <f t="shared" si="19"/>
        <v>0</v>
      </c>
      <c r="IV122" s="13">
        <f t="shared" si="20"/>
        <v>0</v>
      </c>
      <c r="IW122" s="13">
        <f t="shared" si="21"/>
        <v>0</v>
      </c>
      <c r="IX122" s="13">
        <f t="shared" si="22"/>
        <v>0</v>
      </c>
      <c r="IY122" s="13">
        <f t="shared" si="23"/>
        <v>0</v>
      </c>
      <c r="IZ122" s="13">
        <f t="shared" si="24"/>
        <v>0</v>
      </c>
      <c r="JA122" s="13">
        <f t="shared" si="25"/>
        <v>0</v>
      </c>
      <c r="JB122" s="21">
        <f t="shared" si="26"/>
        <v>0</v>
      </c>
      <c r="JD122" s="44" t="str">
        <f t="shared" si="31"/>
        <v/>
      </c>
      <c r="JE122" s="51" t="str">
        <f t="shared" si="27"/>
        <v/>
      </c>
      <c r="JF122" s="51" t="str">
        <f t="shared" si="28"/>
        <v/>
      </c>
      <c r="JG122" s="51" t="str">
        <f t="shared" si="32"/>
        <v/>
      </c>
      <c r="JH122" s="52" t="str">
        <f t="shared" si="29"/>
        <v/>
      </c>
    </row>
    <row r="123" spans="1:279" ht="15.5">
      <c r="A123" s="5" t="s">
        <v>177</v>
      </c>
      <c r="B123" s="35" t="s">
        <v>169</v>
      </c>
      <c r="C123" s="85"/>
      <c r="D123" s="85"/>
      <c r="E123" s="85"/>
      <c r="F123" s="85"/>
      <c r="G123" s="86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109"/>
      <c r="AQ123" s="109"/>
      <c r="AR123" s="227"/>
      <c r="AS123" s="109"/>
      <c r="AT123" s="227"/>
      <c r="AU123" s="227"/>
      <c r="AV123" s="109"/>
      <c r="AW123" s="112"/>
      <c r="AX123" s="112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10"/>
      <c r="BL123" s="112"/>
      <c r="BM123" s="112"/>
      <c r="BN123" s="112"/>
      <c r="BO123" s="109"/>
      <c r="BP123" s="109"/>
      <c r="BQ123" s="113"/>
      <c r="BR123" s="113"/>
      <c r="BS123" s="109"/>
      <c r="BT123" s="112"/>
      <c r="BU123" s="112"/>
      <c r="BV123" s="109"/>
      <c r="BW123" s="112"/>
      <c r="BX123" s="112"/>
      <c r="BY123" s="109"/>
      <c r="BZ123" s="134"/>
      <c r="CA123" s="112"/>
      <c r="CB123" s="109"/>
      <c r="CC123" s="109"/>
      <c r="CD123" s="112"/>
      <c r="CE123" s="109"/>
      <c r="CF123" s="109"/>
      <c r="CG123" s="109"/>
      <c r="CH123" s="109"/>
      <c r="CI123" s="109"/>
      <c r="CJ123" s="109"/>
      <c r="CK123" s="112"/>
      <c r="CL123" s="109"/>
      <c r="CM123" s="112"/>
      <c r="CN123" s="109"/>
      <c r="CO123" s="112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12" t="s">
        <v>43</v>
      </c>
      <c r="DC123" s="109"/>
      <c r="DD123" s="112"/>
      <c r="DE123" s="109"/>
      <c r="DF123" s="109"/>
      <c r="DG123" s="109"/>
      <c r="DH123" s="109"/>
      <c r="DI123" s="109"/>
      <c r="DJ123" s="109"/>
      <c r="DK123" s="109" t="s">
        <v>43</v>
      </c>
      <c r="DL123" s="112"/>
      <c r="DM123" s="109" t="s">
        <v>43</v>
      </c>
      <c r="DN123" s="109"/>
      <c r="DO123" s="109"/>
      <c r="DP123" s="109"/>
      <c r="DQ123" s="109" t="s">
        <v>43</v>
      </c>
      <c r="DR123" s="109"/>
      <c r="DS123" s="109"/>
      <c r="DT123" s="109"/>
      <c r="DU123" s="109"/>
      <c r="DV123" s="109"/>
      <c r="DW123" s="109"/>
      <c r="DX123" s="147" t="s">
        <v>43</v>
      </c>
      <c r="DY123" s="109"/>
      <c r="DZ123" s="109"/>
      <c r="EA123" s="109" t="s">
        <v>43</v>
      </c>
      <c r="EB123" s="109"/>
      <c r="EC123" s="109"/>
      <c r="ED123" s="109"/>
      <c r="EE123" s="109"/>
      <c r="EF123" s="109"/>
      <c r="EG123" s="109" t="s">
        <v>43</v>
      </c>
      <c r="EH123" s="109"/>
      <c r="EI123" s="109"/>
      <c r="EJ123" s="109"/>
      <c r="EK123" s="112"/>
      <c r="EL123" s="109"/>
      <c r="EM123" s="112"/>
      <c r="EN123" s="109" t="s">
        <v>43</v>
      </c>
      <c r="EO123" s="109"/>
      <c r="EP123" s="109" t="s">
        <v>43</v>
      </c>
      <c r="EQ123" s="109"/>
      <c r="ER123" s="109"/>
      <c r="ES123" s="109" t="s">
        <v>43</v>
      </c>
      <c r="ET123" s="109" t="s">
        <v>43</v>
      </c>
      <c r="EU123" s="109" t="s">
        <v>43</v>
      </c>
      <c r="EV123" s="109"/>
      <c r="EW123" s="227"/>
      <c r="EX123" s="109"/>
      <c r="EY123" s="109"/>
      <c r="EZ123" s="109"/>
      <c r="FA123" s="109"/>
      <c r="FB123" s="109"/>
      <c r="FC123" s="112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77">
        <f t="shared" si="19"/>
        <v>23</v>
      </c>
      <c r="IV123" s="13">
        <f t="shared" si="20"/>
        <v>9</v>
      </c>
      <c r="IW123" s="13">
        <f t="shared" si="21"/>
        <v>1</v>
      </c>
      <c r="IX123" s="13">
        <f t="shared" si="22"/>
        <v>1</v>
      </c>
      <c r="IY123" s="13">
        <f t="shared" si="23"/>
        <v>1</v>
      </c>
      <c r="IZ123" s="13">
        <f t="shared" si="24"/>
        <v>0</v>
      </c>
      <c r="JA123" s="13">
        <f t="shared" si="25"/>
        <v>0</v>
      </c>
      <c r="JB123" s="21">
        <f t="shared" si="26"/>
        <v>2015</v>
      </c>
      <c r="JD123" s="44" t="str">
        <f t="shared" si="31"/>
        <v>Yes!</v>
      </c>
      <c r="JE123" s="51" t="str">
        <f t="shared" si="27"/>
        <v/>
      </c>
      <c r="JF123" s="51" t="str">
        <f t="shared" si="28"/>
        <v/>
      </c>
      <c r="JG123" s="51" t="str">
        <f t="shared" si="32"/>
        <v/>
      </c>
      <c r="JH123" s="52" t="str">
        <f t="shared" si="29"/>
        <v/>
      </c>
    </row>
    <row r="124" spans="1:279">
      <c r="A124" s="9" t="s">
        <v>178</v>
      </c>
      <c r="B124" s="38" t="s">
        <v>94</v>
      </c>
      <c r="C124" s="89"/>
      <c r="D124" s="89"/>
      <c r="E124" s="89"/>
      <c r="F124" s="89"/>
      <c r="G124" s="90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 t="s">
        <v>43</v>
      </c>
      <c r="Y124" s="227" t="s">
        <v>43</v>
      </c>
      <c r="Z124" s="227" t="s">
        <v>43</v>
      </c>
      <c r="AA124" s="227"/>
      <c r="AB124" s="227"/>
      <c r="AC124" s="227"/>
      <c r="AD124" s="227"/>
      <c r="AE124" s="227"/>
      <c r="AF124" s="227"/>
      <c r="AG124" s="227" t="s">
        <v>43</v>
      </c>
      <c r="AH124" s="227"/>
      <c r="AI124" s="227"/>
      <c r="AJ124" s="227"/>
      <c r="AK124" s="227"/>
      <c r="AL124" s="227"/>
      <c r="AM124" s="227" t="s">
        <v>43</v>
      </c>
      <c r="AN124" s="227"/>
      <c r="AO124" s="227"/>
      <c r="AP124" s="109"/>
      <c r="AQ124" s="109"/>
      <c r="AR124" s="227"/>
      <c r="AS124" s="109"/>
      <c r="AT124" s="227"/>
      <c r="AU124" s="227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 t="s">
        <v>43</v>
      </c>
      <c r="BH124" s="109" t="s">
        <v>43</v>
      </c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 t="s">
        <v>43</v>
      </c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 t="s">
        <v>43</v>
      </c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 t="s">
        <v>43</v>
      </c>
      <c r="EJ124" s="109"/>
      <c r="EK124" s="109"/>
      <c r="EL124" s="109"/>
      <c r="EM124" s="109"/>
      <c r="EN124" s="109"/>
      <c r="EO124" s="109"/>
      <c r="EP124" s="109"/>
      <c r="EQ124" s="109" t="s">
        <v>43</v>
      </c>
      <c r="ER124" s="109"/>
      <c r="ES124" s="109"/>
      <c r="ET124" s="109"/>
      <c r="EU124" s="109"/>
      <c r="EV124" s="109"/>
      <c r="EW124" s="227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77">
        <f t="shared" si="19"/>
        <v>15</v>
      </c>
      <c r="IV124" s="13">
        <f t="shared" si="20"/>
        <v>4</v>
      </c>
      <c r="IW124" s="13">
        <f t="shared" si="21"/>
        <v>0</v>
      </c>
      <c r="IX124" s="13">
        <f t="shared" si="22"/>
        <v>2</v>
      </c>
      <c r="IY124" s="13">
        <f t="shared" si="23"/>
        <v>0</v>
      </c>
      <c r="IZ124" s="13">
        <f t="shared" si="24"/>
        <v>0</v>
      </c>
      <c r="JA124" s="13">
        <f t="shared" si="25"/>
        <v>0</v>
      </c>
      <c r="JB124" s="21">
        <f t="shared" si="26"/>
        <v>567</v>
      </c>
      <c r="JD124" s="44" t="str">
        <f t="shared" si="31"/>
        <v/>
      </c>
      <c r="JE124" s="51" t="str">
        <f t="shared" si="27"/>
        <v/>
      </c>
      <c r="JF124" s="51" t="str">
        <f t="shared" si="28"/>
        <v/>
      </c>
      <c r="JG124" s="51" t="str">
        <f>IF(ISBLANK(F124),IF(JF124="x",IF(AND(((IV124+(IW124-$JL$5))&gt;=$JK$5),(IW124&gt;=$JL$5),OR(IX124&gt;=$JM$5,H124="x"),IZ124),"Yes!",""),IF(AND(JF124="Yes!",JE124="x"),IF(AND(((IV124+(IW124-($JL120+$JL121)))&gt;=$JK$5+$JK$4),(IW124&gt;=$JL$5+$JL$4),OR(IX124&gt;=($JM$5+$JM$4),H124="x"),IY124,IZ124),"Yes!",""),IF(AND(JF124="Yes!",JE124="Yes!"),IF(AND((IV124+(IW124-($JL$5+$JL$4+$JL$3))&gt;=$JK$5+$JK$4+$JK$3),(IW124&gt;=$JL$5+$JL$4+$JL$3),OR(IX124&gt;=($JM$5+$JM$4+$JM$3),H124="x"),IY124,IZ124),"Yes!",""),""))),"x")</f>
        <v/>
      </c>
      <c r="JH124" s="52" t="str">
        <f t="shared" si="29"/>
        <v/>
      </c>
    </row>
    <row r="125" spans="1:279" ht="15.5">
      <c r="A125" s="6"/>
      <c r="B125" s="37"/>
      <c r="C125" s="87"/>
      <c r="D125" s="87"/>
      <c r="E125" s="87"/>
      <c r="F125" s="87"/>
      <c r="G125" s="88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109"/>
      <c r="AQ125" s="109"/>
      <c r="AR125" s="227"/>
      <c r="AS125" s="109"/>
      <c r="AT125" s="227"/>
      <c r="AU125" s="227"/>
      <c r="AV125" s="109"/>
      <c r="AW125" s="112"/>
      <c r="AX125" s="112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10"/>
      <c r="BL125" s="112"/>
      <c r="BM125" s="112"/>
      <c r="BN125" s="112"/>
      <c r="BO125" s="109"/>
      <c r="BP125" s="109"/>
      <c r="BQ125" s="113"/>
      <c r="BR125" s="113"/>
      <c r="BS125" s="109"/>
      <c r="BT125" s="112"/>
      <c r="BU125" s="112"/>
      <c r="BV125" s="109"/>
      <c r="BW125" s="112"/>
      <c r="BX125" s="112"/>
      <c r="BY125" s="109"/>
      <c r="BZ125" s="112"/>
      <c r="CA125" s="112"/>
      <c r="CB125" s="109"/>
      <c r="CC125" s="109"/>
      <c r="CD125" s="112"/>
      <c r="CE125" s="109"/>
      <c r="CF125" s="109"/>
      <c r="CG125" s="109"/>
      <c r="CH125" s="109"/>
      <c r="CI125" s="109"/>
      <c r="CJ125" s="112"/>
      <c r="CK125" s="112"/>
      <c r="CL125" s="109"/>
      <c r="CM125" s="112"/>
      <c r="CN125" s="109"/>
      <c r="CO125" s="112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12"/>
      <c r="DC125" s="109"/>
      <c r="DD125" s="112"/>
      <c r="DE125" s="109"/>
      <c r="DF125" s="109"/>
      <c r="DG125" s="109"/>
      <c r="DH125" s="109"/>
      <c r="DI125" s="109"/>
      <c r="DJ125" s="109"/>
      <c r="DK125" s="109"/>
      <c r="DL125" s="112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47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12"/>
      <c r="EL125" s="109"/>
      <c r="EM125" s="112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12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77">
        <f t="shared" si="19"/>
        <v>0</v>
      </c>
      <c r="IV125" s="13">
        <f t="shared" si="20"/>
        <v>0</v>
      </c>
      <c r="IW125" s="13">
        <f t="shared" si="21"/>
        <v>0</v>
      </c>
      <c r="IX125" s="13">
        <f t="shared" si="22"/>
        <v>0</v>
      </c>
      <c r="IY125" s="13">
        <f t="shared" si="23"/>
        <v>0</v>
      </c>
      <c r="IZ125" s="13">
        <f t="shared" si="24"/>
        <v>0</v>
      </c>
      <c r="JA125" s="13">
        <f t="shared" si="25"/>
        <v>0</v>
      </c>
      <c r="JB125" s="21">
        <f t="shared" si="26"/>
        <v>0</v>
      </c>
      <c r="JD125" s="44" t="str">
        <f t="shared" si="31"/>
        <v/>
      </c>
      <c r="JE125" s="51" t="str">
        <f t="shared" si="27"/>
        <v/>
      </c>
      <c r="JF125" s="51" t="str">
        <f t="shared" si="28"/>
        <v/>
      </c>
      <c r="JG125" s="51" t="str">
        <f>IF(ISBLANK(F125),IF(JF125="x",IF(AND(((IV125+(IW125-$JL$5))&gt;=$JK$5),(IW125&gt;=$JL$5),OR(IX125&gt;=$JM$5,H125="x"),IZ125),"Yes!",""),IF(AND(JF125="Yes!",JE125="x"),IF(AND(((IV125+(IW125-($JL121+$JL122)))&gt;=$JK$5+$JK$4),(IW125&gt;=$JL$5+$JL$4),OR(IX125&gt;=($JM$5+$JM$4),H125="x"),IY125,IZ125),"Yes!",""),IF(AND(JF125="Yes!",JE125="Yes!"),IF(AND((IV125+(IW125-($JL$5+$JL$4+$JL$3))&gt;=$JK$5+$JK$4+$JK$3),(IW125&gt;=$JL$5+$JL$4+$JL$3),OR(IX125&gt;=($JM$5+$JM$4+$JM$3),H125="x"),IY125,IZ125),"Yes!",""),""))),"x")</f>
        <v/>
      </c>
      <c r="JH125" s="52" t="str">
        <f t="shared" si="29"/>
        <v/>
      </c>
    </row>
    <row r="126" spans="1:279" ht="15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109"/>
      <c r="AQ126" s="109"/>
      <c r="AR126" s="227"/>
      <c r="AS126" s="109"/>
      <c r="AT126" s="227"/>
      <c r="AU126" s="227"/>
      <c r="AV126" s="109"/>
      <c r="AW126" s="112"/>
      <c r="AX126" s="112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10"/>
      <c r="BL126" s="112"/>
      <c r="BM126" s="112"/>
      <c r="BN126" s="112"/>
      <c r="BO126" s="109"/>
      <c r="BP126" s="109"/>
      <c r="BQ126" s="113"/>
      <c r="BR126" s="113"/>
      <c r="BS126" s="109"/>
      <c r="BT126" s="112"/>
      <c r="BU126" s="112"/>
      <c r="BV126" s="109"/>
      <c r="BW126" s="112"/>
      <c r="BX126" s="112"/>
      <c r="BY126" s="109"/>
      <c r="BZ126" s="112"/>
      <c r="CA126" s="112"/>
      <c r="CB126" s="109"/>
      <c r="CC126" s="109"/>
      <c r="CD126" s="112"/>
      <c r="CE126" s="109"/>
      <c r="CF126" s="109"/>
      <c r="CG126" s="109"/>
      <c r="CH126" s="109"/>
      <c r="CI126" s="109"/>
      <c r="CJ126" s="112"/>
      <c r="CK126" s="112"/>
      <c r="CL126" s="109"/>
      <c r="CM126" s="112"/>
      <c r="CN126" s="109"/>
      <c r="CO126" s="112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12"/>
      <c r="DC126" s="109"/>
      <c r="DD126" s="112"/>
      <c r="DE126" s="109"/>
      <c r="DF126" s="109"/>
      <c r="DG126" s="109"/>
      <c r="DH126" s="109"/>
      <c r="DI126" s="109"/>
      <c r="DJ126" s="109"/>
      <c r="DK126" s="109"/>
      <c r="DL126" s="112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47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12"/>
      <c r="EL126" s="109"/>
      <c r="EM126" s="112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12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77">
        <f t="shared" si="19"/>
        <v>0</v>
      </c>
      <c r="IV126" s="13">
        <f t="shared" si="20"/>
        <v>0</v>
      </c>
      <c r="IW126" s="13">
        <f t="shared" si="21"/>
        <v>0</v>
      </c>
      <c r="IX126" s="13">
        <f t="shared" si="22"/>
        <v>0</v>
      </c>
      <c r="IY126" s="13">
        <f t="shared" si="23"/>
        <v>0</v>
      </c>
      <c r="IZ126" s="13">
        <f t="shared" si="24"/>
        <v>0</v>
      </c>
      <c r="JA126" s="13">
        <f t="shared" si="25"/>
        <v>0</v>
      </c>
      <c r="JB126" s="21">
        <f t="shared" si="26"/>
        <v>0</v>
      </c>
      <c r="JD126" s="44" t="str">
        <f t="shared" si="31"/>
        <v/>
      </c>
      <c r="JE126" s="51" t="str">
        <f t="shared" si="27"/>
        <v/>
      </c>
      <c r="JF126" s="51" t="str">
        <f t="shared" si="28"/>
        <v/>
      </c>
      <c r="JG126" s="51" t="str">
        <f>IF(ISBLANK(F126),IF(JF126="x",IF(AND(((IV126+(IW126-$JL$5))&gt;=$JK$5),(IW126&gt;=$JL$5),OR(IX126&gt;=$JM$5,H126="x"),IZ126),"Yes!",""),IF(AND(JF126="Yes!",JE126="x"),IF(AND(((IV126+(IW126-($JL122+$JL124)))&gt;=$JK$5+$JK$4),(IW126&gt;=$JL$5+$JL$4),OR(IX126&gt;=($JM$5+$JM$4),H126="x"),IY126,IZ126),"Yes!",""),IF(AND(JF126="Yes!",JE126="Yes!"),IF(AND((IV126+(IW126-($JL$5+$JL$4+$JL$3))&gt;=$JK$5+$JK$4+$JK$3),(IW126&gt;=$JL$5+$JL$4+$JL$3),OR(IX126&gt;=($JM$5+$JM$4+$JM$3),H126="x"),IY126,IZ126),"Yes!",""),""))),"x")</f>
        <v/>
      </c>
      <c r="JH126" s="52" t="str">
        <f t="shared" si="29"/>
        <v/>
      </c>
    </row>
    <row r="127" spans="1:279" ht="15.5">
      <c r="A127" s="6"/>
      <c r="B127" s="141"/>
      <c r="C127" s="87"/>
      <c r="D127" s="87"/>
      <c r="E127" s="87"/>
      <c r="F127" s="87"/>
      <c r="G127" s="88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109"/>
      <c r="AQ127" s="109"/>
      <c r="AR127" s="227"/>
      <c r="AS127" s="109"/>
      <c r="AT127" s="227"/>
      <c r="AU127" s="227"/>
      <c r="AV127" s="109"/>
      <c r="AW127" s="112"/>
      <c r="AX127" s="112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10"/>
      <c r="BL127" s="112"/>
      <c r="BM127" s="112"/>
      <c r="BN127" s="112"/>
      <c r="BO127" s="109"/>
      <c r="BP127" s="109"/>
      <c r="BQ127" s="113"/>
      <c r="BR127" s="113"/>
      <c r="BS127" s="109"/>
      <c r="BT127" s="112"/>
      <c r="BU127" s="112"/>
      <c r="BV127" s="109"/>
      <c r="BW127" s="112"/>
      <c r="BX127" s="112"/>
      <c r="BY127" s="109"/>
      <c r="BZ127" s="112"/>
      <c r="CA127" s="112"/>
      <c r="CB127" s="109"/>
      <c r="CC127" s="109"/>
      <c r="CD127" s="112"/>
      <c r="CE127" s="109"/>
      <c r="CF127" s="109"/>
      <c r="CG127" s="109"/>
      <c r="CH127" s="109"/>
      <c r="CI127" s="109"/>
      <c r="CJ127" s="112"/>
      <c r="CK127" s="112"/>
      <c r="CL127" s="109"/>
      <c r="CM127" s="112"/>
      <c r="CN127" s="109"/>
      <c r="CO127" s="112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12"/>
      <c r="DC127" s="109"/>
      <c r="DD127" s="112"/>
      <c r="DE127" s="109"/>
      <c r="DF127" s="109"/>
      <c r="DG127" s="109"/>
      <c r="DH127" s="109"/>
      <c r="DI127" s="109"/>
      <c r="DJ127" s="109"/>
      <c r="DK127" s="109"/>
      <c r="DL127" s="112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47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12"/>
      <c r="EL127" s="109"/>
      <c r="EM127" s="112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12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77">
        <f t="shared" si="19"/>
        <v>0</v>
      </c>
      <c r="IV127" s="13">
        <f t="shared" si="20"/>
        <v>0</v>
      </c>
      <c r="IW127" s="13">
        <f t="shared" si="21"/>
        <v>0</v>
      </c>
      <c r="IX127" s="13">
        <f t="shared" si="22"/>
        <v>0</v>
      </c>
      <c r="IY127" s="13">
        <f t="shared" si="23"/>
        <v>0</v>
      </c>
      <c r="IZ127" s="13">
        <f t="shared" si="24"/>
        <v>0</v>
      </c>
      <c r="JA127" s="13">
        <f t="shared" si="25"/>
        <v>0</v>
      </c>
      <c r="JB127" s="21">
        <f t="shared" si="26"/>
        <v>0</v>
      </c>
      <c r="JD127" s="44" t="str">
        <f t="shared" si="31"/>
        <v/>
      </c>
      <c r="JE127" s="51" t="str">
        <f t="shared" si="27"/>
        <v/>
      </c>
      <c r="JF127" s="51" t="str">
        <f t="shared" si="28"/>
        <v/>
      </c>
      <c r="JG127" s="51" t="str">
        <f t="shared" ref="JG127:JG190" si="33">IF(ISBLANK(F127),IF(JF127="x",IF(AND(((IV127+(IW127-$JL$5))&gt;=$JK$5),(IW127&gt;=$JL$5),OR(IX127&gt;=$JM$5,H127="x"),IZ127),"Yes!",""),IF(AND(JF127="Yes!",JE127="x"),IF(AND(((IV127+(IW127-($JL124+$JL125)))&gt;=$JK$5+$JK$4),(IW127&gt;=$JL$5+$JL$4),OR(IX127&gt;=($JM$5+$JM$4),H127="x"),IY127,IZ127),"Yes!",""),IF(AND(JF127="Yes!",JE127="Yes!"),IF(AND((IV127+(IW127-($JL$5+$JL$4+$JL$3))&gt;=$JK$5+$JK$4+$JK$3),(IW127&gt;=$JL$5+$JL$4+$JL$3),OR(IX127&gt;=($JM$5+$JM$4+$JM$3),H127="x"),IY127,IZ127),"Yes!",""),""))),"x")</f>
        <v/>
      </c>
      <c r="JH127" s="52" t="str">
        <f t="shared" si="29"/>
        <v/>
      </c>
    </row>
    <row r="128" spans="1:279" ht="15.5">
      <c r="A128" s="7"/>
      <c r="B128" s="154"/>
      <c r="C128" s="91"/>
      <c r="D128" s="91"/>
      <c r="E128" s="91"/>
      <c r="F128" s="91"/>
      <c r="G128" s="92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109"/>
      <c r="AQ128" s="109"/>
      <c r="AR128" s="227"/>
      <c r="AS128" s="109"/>
      <c r="AT128" s="227"/>
      <c r="AU128" s="227"/>
      <c r="AV128" s="109"/>
      <c r="AW128" s="112"/>
      <c r="AX128" s="112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10"/>
      <c r="BL128" s="112"/>
      <c r="BM128" s="112"/>
      <c r="BN128" s="112"/>
      <c r="BO128" s="109"/>
      <c r="BP128" s="109"/>
      <c r="BQ128" s="113"/>
      <c r="BR128" s="113"/>
      <c r="BS128" s="109"/>
      <c r="BT128" s="112"/>
      <c r="BU128" s="112"/>
      <c r="BV128" s="109"/>
      <c r="BW128" s="112"/>
      <c r="BX128" s="112"/>
      <c r="BY128" s="109"/>
      <c r="BZ128" s="112"/>
      <c r="CA128" s="112"/>
      <c r="CB128" s="109"/>
      <c r="CC128" s="109"/>
      <c r="CD128" s="112"/>
      <c r="CE128" s="109"/>
      <c r="CF128" s="109"/>
      <c r="CG128" s="109"/>
      <c r="CH128" s="109"/>
      <c r="CI128" s="109"/>
      <c r="CJ128" s="112"/>
      <c r="CK128" s="112"/>
      <c r="CL128" s="109"/>
      <c r="CM128" s="112"/>
      <c r="CN128" s="109"/>
      <c r="CO128" s="112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12"/>
      <c r="DC128" s="109"/>
      <c r="DD128" s="112"/>
      <c r="DE128" s="109"/>
      <c r="DF128" s="109"/>
      <c r="DG128" s="109"/>
      <c r="DH128" s="109"/>
      <c r="DI128" s="109"/>
      <c r="DJ128" s="109"/>
      <c r="DK128" s="109"/>
      <c r="DL128" s="112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47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12"/>
      <c r="EL128" s="109"/>
      <c r="EM128" s="112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12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77">
        <f t="shared" si="19"/>
        <v>0</v>
      </c>
      <c r="IV128" s="13">
        <f t="shared" si="20"/>
        <v>0</v>
      </c>
      <c r="IW128" s="13">
        <f t="shared" si="21"/>
        <v>0</v>
      </c>
      <c r="IX128" s="13">
        <f t="shared" si="22"/>
        <v>0</v>
      </c>
      <c r="IY128" s="13">
        <f t="shared" si="23"/>
        <v>0</v>
      </c>
      <c r="IZ128" s="13">
        <f t="shared" si="24"/>
        <v>0</v>
      </c>
      <c r="JA128" s="13">
        <f t="shared" si="25"/>
        <v>0</v>
      </c>
      <c r="JB128" s="21">
        <f t="shared" si="26"/>
        <v>0</v>
      </c>
      <c r="JD128" s="44" t="str">
        <f t="shared" si="31"/>
        <v/>
      </c>
      <c r="JE128" s="51" t="str">
        <f t="shared" si="27"/>
        <v/>
      </c>
      <c r="JF128" s="51" t="str">
        <f t="shared" si="28"/>
        <v/>
      </c>
      <c r="JG128" s="51" t="str">
        <f t="shared" si="33"/>
        <v/>
      </c>
      <c r="JH128" s="52" t="str">
        <f t="shared" si="29"/>
        <v/>
      </c>
    </row>
    <row r="129" spans="1:268" ht="15.5">
      <c r="A129" s="5"/>
      <c r="B129" s="30"/>
      <c r="C129" s="85"/>
      <c r="D129" s="85"/>
      <c r="E129" s="85"/>
      <c r="F129" s="85"/>
      <c r="G129" s="8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109"/>
      <c r="AQ129" s="109"/>
      <c r="AR129" s="227"/>
      <c r="AS129" s="109"/>
      <c r="AT129" s="227"/>
      <c r="AU129" s="227"/>
      <c r="AV129" s="109"/>
      <c r="AW129" s="112"/>
      <c r="AX129" s="112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10"/>
      <c r="BL129" s="112"/>
      <c r="BM129" s="112"/>
      <c r="BN129" s="112"/>
      <c r="BO129" s="109"/>
      <c r="BP129" s="109"/>
      <c r="BQ129" s="113"/>
      <c r="BR129" s="113"/>
      <c r="BS129" s="109"/>
      <c r="BT129" s="112"/>
      <c r="BU129" s="112"/>
      <c r="BV129" s="109"/>
      <c r="BW129" s="112"/>
      <c r="BX129" s="112"/>
      <c r="BY129" s="109"/>
      <c r="BZ129" s="112"/>
      <c r="CA129" s="112"/>
      <c r="CB129" s="109"/>
      <c r="CC129" s="109"/>
      <c r="CD129" s="112"/>
      <c r="CE129" s="109"/>
      <c r="CF129" s="109"/>
      <c r="CG129" s="109"/>
      <c r="CH129" s="109"/>
      <c r="CI129" s="109"/>
      <c r="CJ129" s="112"/>
      <c r="CK129" s="112"/>
      <c r="CL129" s="109"/>
      <c r="CM129" s="112"/>
      <c r="CN129" s="109"/>
      <c r="CO129" s="112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12"/>
      <c r="DC129" s="109"/>
      <c r="DD129" s="112"/>
      <c r="DE129" s="109"/>
      <c r="DF129" s="109"/>
      <c r="DG129" s="109"/>
      <c r="DH129" s="109"/>
      <c r="DI129" s="109"/>
      <c r="DJ129" s="109"/>
      <c r="DK129" s="109"/>
      <c r="DL129" s="112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47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12"/>
      <c r="EL129" s="109"/>
      <c r="EM129" s="112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12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77">
        <f t="shared" si="19"/>
        <v>0</v>
      </c>
      <c r="IV129" s="13">
        <f t="shared" si="20"/>
        <v>0</v>
      </c>
      <c r="IW129" s="13">
        <f t="shared" si="21"/>
        <v>0</v>
      </c>
      <c r="IX129" s="13">
        <f t="shared" si="22"/>
        <v>0</v>
      </c>
      <c r="IY129" s="13">
        <f t="shared" si="23"/>
        <v>0</v>
      </c>
      <c r="IZ129" s="13">
        <f t="shared" si="24"/>
        <v>0</v>
      </c>
      <c r="JA129" s="13">
        <f t="shared" si="25"/>
        <v>0</v>
      </c>
      <c r="JB129" s="21">
        <f t="shared" si="26"/>
        <v>0</v>
      </c>
      <c r="JD129" s="44" t="str">
        <f t="shared" si="31"/>
        <v/>
      </c>
      <c r="JE129" s="51" t="str">
        <f t="shared" si="27"/>
        <v/>
      </c>
      <c r="JF129" s="51" t="str">
        <f t="shared" si="28"/>
        <v/>
      </c>
      <c r="JG129" s="51" t="str">
        <f t="shared" si="33"/>
        <v/>
      </c>
      <c r="JH129" s="52" t="str">
        <f t="shared" si="29"/>
        <v/>
      </c>
    </row>
    <row r="130" spans="1:268" ht="15.5">
      <c r="A130" s="5"/>
      <c r="B130" s="30"/>
      <c r="C130" s="85"/>
      <c r="D130" s="85"/>
      <c r="E130" s="85"/>
      <c r="F130" s="85"/>
      <c r="G130" s="8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109"/>
      <c r="AQ130" s="109"/>
      <c r="AR130" s="227"/>
      <c r="AS130" s="109"/>
      <c r="AT130" s="227"/>
      <c r="AU130" s="227"/>
      <c r="AV130" s="109"/>
      <c r="AW130" s="112"/>
      <c r="AX130" s="112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10"/>
      <c r="BL130" s="112"/>
      <c r="BM130" s="112"/>
      <c r="BN130" s="112"/>
      <c r="BO130" s="109"/>
      <c r="BP130" s="109"/>
      <c r="BQ130" s="113"/>
      <c r="BR130" s="113"/>
      <c r="BS130" s="109"/>
      <c r="BT130" s="112"/>
      <c r="BU130" s="112"/>
      <c r="BV130" s="109"/>
      <c r="BW130" s="112"/>
      <c r="BX130" s="112"/>
      <c r="BY130" s="109"/>
      <c r="BZ130" s="112"/>
      <c r="CA130" s="112"/>
      <c r="CB130" s="109"/>
      <c r="CC130" s="109"/>
      <c r="CD130" s="112"/>
      <c r="CE130" s="109"/>
      <c r="CF130" s="109"/>
      <c r="CG130" s="109"/>
      <c r="CH130" s="109"/>
      <c r="CI130" s="109"/>
      <c r="CJ130" s="112"/>
      <c r="CK130" s="112"/>
      <c r="CL130" s="109"/>
      <c r="CM130" s="112"/>
      <c r="CN130" s="109"/>
      <c r="CO130" s="112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12"/>
      <c r="DC130" s="109"/>
      <c r="DD130" s="112"/>
      <c r="DE130" s="109"/>
      <c r="DF130" s="109"/>
      <c r="DG130" s="109"/>
      <c r="DH130" s="109"/>
      <c r="DI130" s="109"/>
      <c r="DJ130" s="109"/>
      <c r="DK130" s="109"/>
      <c r="DL130" s="112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47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12"/>
      <c r="EL130" s="109"/>
      <c r="EM130" s="112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12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77">
        <f t="shared" si="19"/>
        <v>0</v>
      </c>
      <c r="IV130" s="13">
        <f t="shared" si="20"/>
        <v>0</v>
      </c>
      <c r="IW130" s="13">
        <f t="shared" si="21"/>
        <v>0</v>
      </c>
      <c r="IX130" s="13">
        <f t="shared" si="22"/>
        <v>0</v>
      </c>
      <c r="IY130" s="13">
        <f t="shared" si="23"/>
        <v>0</v>
      </c>
      <c r="IZ130" s="13">
        <f t="shared" si="24"/>
        <v>0</v>
      </c>
      <c r="JA130" s="13">
        <f t="shared" si="25"/>
        <v>0</v>
      </c>
      <c r="JB130" s="21">
        <f t="shared" si="26"/>
        <v>0</v>
      </c>
      <c r="JD130" s="44" t="str">
        <f t="shared" si="31"/>
        <v/>
      </c>
      <c r="JE130" s="51" t="str">
        <f t="shared" si="27"/>
        <v/>
      </c>
      <c r="JF130" s="51" t="str">
        <f t="shared" si="28"/>
        <v/>
      </c>
      <c r="JG130" s="51" t="str">
        <f t="shared" si="33"/>
        <v/>
      </c>
      <c r="JH130" s="52" t="str">
        <f t="shared" si="29"/>
        <v/>
      </c>
    </row>
    <row r="131" spans="1:268" ht="15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109"/>
      <c r="AQ131" s="109"/>
      <c r="AR131" s="227"/>
      <c r="AS131" s="109"/>
      <c r="AT131" s="227"/>
      <c r="AU131" s="227"/>
      <c r="AV131" s="109"/>
      <c r="AW131" s="112"/>
      <c r="AX131" s="112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10"/>
      <c r="BL131" s="112"/>
      <c r="BM131" s="112"/>
      <c r="BN131" s="112"/>
      <c r="BO131" s="109"/>
      <c r="BP131" s="109"/>
      <c r="BQ131" s="113"/>
      <c r="BR131" s="113"/>
      <c r="BS131" s="109"/>
      <c r="BT131" s="112"/>
      <c r="BU131" s="112"/>
      <c r="BV131" s="109"/>
      <c r="BW131" s="112"/>
      <c r="BX131" s="112"/>
      <c r="BY131" s="109"/>
      <c r="BZ131" s="112"/>
      <c r="CA131" s="112"/>
      <c r="CB131" s="109"/>
      <c r="CC131" s="109"/>
      <c r="CD131" s="112"/>
      <c r="CE131" s="109"/>
      <c r="CF131" s="109"/>
      <c r="CG131" s="109"/>
      <c r="CH131" s="109"/>
      <c r="CI131" s="109"/>
      <c r="CJ131" s="112"/>
      <c r="CK131" s="112"/>
      <c r="CL131" s="109"/>
      <c r="CM131" s="112"/>
      <c r="CN131" s="109"/>
      <c r="CO131" s="112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12"/>
      <c r="DC131" s="109"/>
      <c r="DD131" s="112"/>
      <c r="DE131" s="109"/>
      <c r="DF131" s="109"/>
      <c r="DG131" s="109"/>
      <c r="DH131" s="109"/>
      <c r="DI131" s="109"/>
      <c r="DJ131" s="109"/>
      <c r="DK131" s="109"/>
      <c r="DL131" s="112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47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12"/>
      <c r="EL131" s="109"/>
      <c r="EM131" s="112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12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77">
        <f t="shared" si="19"/>
        <v>0</v>
      </c>
      <c r="IV131" s="13">
        <f t="shared" si="20"/>
        <v>0</v>
      </c>
      <c r="IW131" s="13">
        <f t="shared" si="21"/>
        <v>0</v>
      </c>
      <c r="IX131" s="13">
        <f t="shared" si="22"/>
        <v>0</v>
      </c>
      <c r="IY131" s="13">
        <f t="shared" si="23"/>
        <v>0</v>
      </c>
      <c r="IZ131" s="13">
        <f t="shared" si="24"/>
        <v>0</v>
      </c>
      <c r="JA131" s="13">
        <f t="shared" si="25"/>
        <v>0</v>
      </c>
      <c r="JB131" s="21">
        <f t="shared" si="26"/>
        <v>0</v>
      </c>
      <c r="JD131" s="44" t="str">
        <f t="shared" si="31"/>
        <v/>
      </c>
      <c r="JE131" s="51" t="str">
        <f t="shared" si="27"/>
        <v/>
      </c>
      <c r="JF131" s="51" t="str">
        <f t="shared" si="28"/>
        <v/>
      </c>
      <c r="JG131" s="51" t="str">
        <f t="shared" si="33"/>
        <v/>
      </c>
      <c r="JH131" s="52" t="str">
        <f t="shared" si="29"/>
        <v/>
      </c>
    </row>
    <row r="132" spans="1:268" ht="15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109"/>
      <c r="AQ132" s="109"/>
      <c r="AR132" s="227"/>
      <c r="AS132" s="109"/>
      <c r="AT132" s="227"/>
      <c r="AU132" s="227"/>
      <c r="AV132" s="109"/>
      <c r="AW132" s="112"/>
      <c r="AX132" s="112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10"/>
      <c r="BL132" s="112"/>
      <c r="BM132" s="112"/>
      <c r="BN132" s="112"/>
      <c r="BO132" s="109"/>
      <c r="BP132" s="109"/>
      <c r="BQ132" s="113"/>
      <c r="BR132" s="113"/>
      <c r="BS132" s="109"/>
      <c r="BT132" s="112"/>
      <c r="BU132" s="112"/>
      <c r="BV132" s="109"/>
      <c r="BW132" s="112"/>
      <c r="BX132" s="112"/>
      <c r="BY132" s="109"/>
      <c r="BZ132" s="112"/>
      <c r="CA132" s="112"/>
      <c r="CB132" s="109"/>
      <c r="CC132" s="109"/>
      <c r="CD132" s="112"/>
      <c r="CE132" s="109"/>
      <c r="CF132" s="109"/>
      <c r="CG132" s="109"/>
      <c r="CH132" s="109"/>
      <c r="CI132" s="109"/>
      <c r="CJ132" s="112"/>
      <c r="CK132" s="112"/>
      <c r="CL132" s="109"/>
      <c r="CM132" s="112"/>
      <c r="CN132" s="109"/>
      <c r="CO132" s="112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12"/>
      <c r="DC132" s="109"/>
      <c r="DD132" s="112"/>
      <c r="DE132" s="109"/>
      <c r="DF132" s="109"/>
      <c r="DG132" s="109"/>
      <c r="DH132" s="109"/>
      <c r="DI132" s="109"/>
      <c r="DJ132" s="109"/>
      <c r="DK132" s="109"/>
      <c r="DL132" s="112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47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12"/>
      <c r="EL132" s="109"/>
      <c r="EM132" s="112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12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77">
        <f t="shared" si="19"/>
        <v>0</v>
      </c>
      <c r="IV132" s="13">
        <f t="shared" si="20"/>
        <v>0</v>
      </c>
      <c r="IW132" s="13">
        <f t="shared" si="21"/>
        <v>0</v>
      </c>
      <c r="IX132" s="13">
        <f t="shared" si="22"/>
        <v>0</v>
      </c>
      <c r="IY132" s="13">
        <f t="shared" si="23"/>
        <v>0</v>
      </c>
      <c r="IZ132" s="13">
        <f t="shared" si="24"/>
        <v>0</v>
      </c>
      <c r="JA132" s="13">
        <f t="shared" si="25"/>
        <v>0</v>
      </c>
      <c r="JB132" s="21">
        <f t="shared" si="26"/>
        <v>0</v>
      </c>
      <c r="JD132" s="44" t="str">
        <f t="shared" si="31"/>
        <v/>
      </c>
      <c r="JE132" s="51" t="str">
        <f t="shared" si="27"/>
        <v/>
      </c>
      <c r="JF132" s="51" t="str">
        <f t="shared" si="28"/>
        <v/>
      </c>
      <c r="JG132" s="51" t="str">
        <f t="shared" si="33"/>
        <v/>
      </c>
      <c r="JH132" s="52" t="str">
        <f t="shared" si="29"/>
        <v/>
      </c>
    </row>
    <row r="133" spans="1:268" ht="15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109"/>
      <c r="AQ133" s="109"/>
      <c r="AR133" s="227"/>
      <c r="AS133" s="109"/>
      <c r="AT133" s="227"/>
      <c r="AU133" s="227"/>
      <c r="AV133" s="109"/>
      <c r="AW133" s="112"/>
      <c r="AX133" s="112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10"/>
      <c r="BL133" s="112"/>
      <c r="BM133" s="112"/>
      <c r="BN133" s="112"/>
      <c r="BO133" s="109"/>
      <c r="BP133" s="109"/>
      <c r="BQ133" s="113"/>
      <c r="BR133" s="113"/>
      <c r="BS133" s="109"/>
      <c r="BT133" s="112"/>
      <c r="BU133" s="112"/>
      <c r="BV133" s="109"/>
      <c r="BW133" s="112"/>
      <c r="BX133" s="112"/>
      <c r="BY133" s="109"/>
      <c r="BZ133" s="112"/>
      <c r="CA133" s="112"/>
      <c r="CB133" s="109"/>
      <c r="CC133" s="109"/>
      <c r="CD133" s="112"/>
      <c r="CE133" s="109"/>
      <c r="CF133" s="109"/>
      <c r="CG133" s="109"/>
      <c r="CH133" s="109"/>
      <c r="CI133" s="109"/>
      <c r="CJ133" s="112"/>
      <c r="CK133" s="112"/>
      <c r="CL133" s="109"/>
      <c r="CM133" s="112"/>
      <c r="CN133" s="109"/>
      <c r="CO133" s="112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12"/>
      <c r="DC133" s="109"/>
      <c r="DD133" s="112"/>
      <c r="DE133" s="109"/>
      <c r="DF133" s="109"/>
      <c r="DG133" s="109"/>
      <c r="DH133" s="109"/>
      <c r="DI133" s="109"/>
      <c r="DJ133" s="109"/>
      <c r="DK133" s="109"/>
      <c r="DL133" s="112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47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12"/>
      <c r="EL133" s="109"/>
      <c r="EM133" s="112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12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77">
        <f t="shared" si="19"/>
        <v>0</v>
      </c>
      <c r="IV133" s="13">
        <f t="shared" si="20"/>
        <v>0</v>
      </c>
      <c r="IW133" s="13">
        <f t="shared" si="21"/>
        <v>0</v>
      </c>
      <c r="IX133" s="13">
        <f t="shared" si="22"/>
        <v>0</v>
      </c>
      <c r="IY133" s="13">
        <f t="shared" si="23"/>
        <v>0</v>
      </c>
      <c r="IZ133" s="13">
        <f t="shared" si="24"/>
        <v>0</v>
      </c>
      <c r="JA133" s="13">
        <f t="shared" si="25"/>
        <v>0</v>
      </c>
      <c r="JB133" s="21">
        <f t="shared" si="26"/>
        <v>0</v>
      </c>
      <c r="JD133" s="44" t="str">
        <f t="shared" si="31"/>
        <v/>
      </c>
      <c r="JE133" s="51" t="str">
        <f t="shared" si="27"/>
        <v/>
      </c>
      <c r="JF133" s="51" t="str">
        <f t="shared" si="28"/>
        <v/>
      </c>
      <c r="JG133" s="51" t="str">
        <f t="shared" si="33"/>
        <v/>
      </c>
      <c r="JH133" s="52" t="str">
        <f t="shared" si="29"/>
        <v/>
      </c>
    </row>
    <row r="134" spans="1:268" ht="15.5">
      <c r="A134" s="5"/>
      <c r="B134" s="30"/>
      <c r="C134" s="85"/>
      <c r="D134" s="85"/>
      <c r="E134" s="85"/>
      <c r="F134" s="85"/>
      <c r="G134" s="8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109"/>
      <c r="AQ134" s="109"/>
      <c r="AR134" s="227"/>
      <c r="AS134" s="109"/>
      <c r="AT134" s="227"/>
      <c r="AU134" s="227"/>
      <c r="AV134" s="109"/>
      <c r="AW134" s="112"/>
      <c r="AX134" s="112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10"/>
      <c r="BL134" s="112"/>
      <c r="BM134" s="112"/>
      <c r="BN134" s="112"/>
      <c r="BO134" s="109"/>
      <c r="BP134" s="109"/>
      <c r="BQ134" s="113"/>
      <c r="BR134" s="113"/>
      <c r="BS134" s="109"/>
      <c r="BT134" s="112"/>
      <c r="BU134" s="112"/>
      <c r="BV134" s="109"/>
      <c r="BW134" s="112"/>
      <c r="BX134" s="112"/>
      <c r="BY134" s="109"/>
      <c r="BZ134" s="112"/>
      <c r="CA134" s="112"/>
      <c r="CB134" s="109"/>
      <c r="CC134" s="109"/>
      <c r="CD134" s="112"/>
      <c r="CE134" s="109"/>
      <c r="CF134" s="109"/>
      <c r="CG134" s="109"/>
      <c r="CH134" s="109"/>
      <c r="CI134" s="109"/>
      <c r="CJ134" s="112"/>
      <c r="CK134" s="112"/>
      <c r="CL134" s="109"/>
      <c r="CM134" s="112"/>
      <c r="CN134" s="109"/>
      <c r="CO134" s="112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12"/>
      <c r="DC134" s="109"/>
      <c r="DD134" s="112"/>
      <c r="DE134" s="109"/>
      <c r="DF134" s="109"/>
      <c r="DG134" s="109"/>
      <c r="DH134" s="109"/>
      <c r="DI134" s="109"/>
      <c r="DJ134" s="109"/>
      <c r="DK134" s="109"/>
      <c r="DL134" s="112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47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12"/>
      <c r="EL134" s="109"/>
      <c r="EM134" s="112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12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77">
        <f t="shared" si="19"/>
        <v>0</v>
      </c>
      <c r="IV134" s="13">
        <f t="shared" si="20"/>
        <v>0</v>
      </c>
      <c r="IW134" s="13">
        <f t="shared" si="21"/>
        <v>0</v>
      </c>
      <c r="IX134" s="13">
        <f t="shared" si="22"/>
        <v>0</v>
      </c>
      <c r="IY134" s="13">
        <f t="shared" si="23"/>
        <v>0</v>
      </c>
      <c r="IZ134" s="13">
        <f t="shared" si="24"/>
        <v>0</v>
      </c>
      <c r="JA134" s="13">
        <f t="shared" si="25"/>
        <v>0</v>
      </c>
      <c r="JB134" s="21">
        <f t="shared" si="26"/>
        <v>0</v>
      </c>
      <c r="JD134" s="44" t="str">
        <f t="shared" si="31"/>
        <v/>
      </c>
      <c r="JE134" s="51" t="str">
        <f t="shared" si="27"/>
        <v/>
      </c>
      <c r="JF134" s="51" t="str">
        <f t="shared" si="28"/>
        <v/>
      </c>
      <c r="JG134" s="51" t="str">
        <f t="shared" si="33"/>
        <v/>
      </c>
      <c r="JH134" s="52" t="str">
        <f t="shared" si="29"/>
        <v/>
      </c>
    </row>
    <row r="135" spans="1:268" ht="15.5">
      <c r="A135" s="6"/>
      <c r="B135" s="141"/>
      <c r="C135" s="87"/>
      <c r="D135" s="87"/>
      <c r="E135" s="87"/>
      <c r="F135" s="87"/>
      <c r="G135" s="88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109"/>
      <c r="AQ135" s="109"/>
      <c r="AR135" s="227"/>
      <c r="AS135" s="109"/>
      <c r="AT135" s="227"/>
      <c r="AU135" s="227"/>
      <c r="AV135" s="109"/>
      <c r="AW135" s="112"/>
      <c r="AX135" s="112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10"/>
      <c r="BL135" s="112"/>
      <c r="BM135" s="112"/>
      <c r="BN135" s="112"/>
      <c r="BO135" s="109"/>
      <c r="BP135" s="109"/>
      <c r="BQ135" s="113"/>
      <c r="BR135" s="113"/>
      <c r="BS135" s="109"/>
      <c r="BT135" s="112"/>
      <c r="BU135" s="112"/>
      <c r="BV135" s="109"/>
      <c r="BW135" s="112"/>
      <c r="BX135" s="112"/>
      <c r="BY135" s="109"/>
      <c r="BZ135" s="112"/>
      <c r="CA135" s="112"/>
      <c r="CB135" s="109"/>
      <c r="CC135" s="109"/>
      <c r="CD135" s="112"/>
      <c r="CE135" s="109"/>
      <c r="CF135" s="109"/>
      <c r="CG135" s="109"/>
      <c r="CH135" s="109"/>
      <c r="CI135" s="109"/>
      <c r="CJ135" s="112"/>
      <c r="CK135" s="112"/>
      <c r="CL135" s="109"/>
      <c r="CM135" s="112"/>
      <c r="CN135" s="109"/>
      <c r="CO135" s="112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12"/>
      <c r="DC135" s="109"/>
      <c r="DD135" s="153"/>
      <c r="DE135" s="109"/>
      <c r="DF135" s="109"/>
      <c r="DG135" s="109"/>
      <c r="DH135" s="109"/>
      <c r="DI135" s="109"/>
      <c r="DJ135" s="109"/>
      <c r="DK135" s="109"/>
      <c r="DL135" s="112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47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12"/>
      <c r="EL135" s="109"/>
      <c r="EM135" s="153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12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77">
        <f t="shared" ref="IU135:IU191" si="34">SUMIF(H135:IT135,"x",$H$2:$IT$2)</f>
        <v>0</v>
      </c>
      <c r="IV135" s="13">
        <f t="shared" ref="IV135:IV191" si="35">COUNTIFS(H135:IT135,"x",H$4:IT$4,"d")</f>
        <v>0</v>
      </c>
      <c r="IW135" s="13">
        <f t="shared" ref="IW135:IW191" si="36">COUNTIFS(H135:IT135,"x",H$4:IT$4,"w")</f>
        <v>0</v>
      </c>
      <c r="IX135" s="13">
        <f t="shared" ref="IX135:IX191" si="37">COUNTIFS(H135:IT135,"x",H$4:IT$4,"v")</f>
        <v>0</v>
      </c>
      <c r="IY135" s="13">
        <f t="shared" ref="IY135:IY191" si="38">COUNTIFS(H135:IT135,"x",H$4:IT$4,"s")</f>
        <v>0</v>
      </c>
      <c r="IZ135" s="13">
        <f t="shared" ref="IZ135:IZ191" si="39">COUNTIFS(H135:IT135,"x",H$4:IT$4,"m")</f>
        <v>0</v>
      </c>
      <c r="JA135" s="13">
        <f t="shared" ref="JA135:JA191" si="40">COUNTIFS(H135:IT135,"x",H$4:IT$4,"r")</f>
        <v>0</v>
      </c>
      <c r="JB135" s="21">
        <f t="shared" ref="JB135:JB191" si="41">SUMIF(H135:IT135,"x",$H$3:$IT$3)</f>
        <v>0</v>
      </c>
      <c r="JD135" s="44" t="str">
        <f t="shared" si="31"/>
        <v/>
      </c>
      <c r="JE135" s="51" t="str">
        <f t="shared" ref="JE135:JE191" si="42">IF(ISBLANK(D135),IF(JD135="x",IF(AND((IV135+IW135)&gt;=($JK$3+$JL$3),OR(IX135&gt;=$JM$3,H135="x")),"Yes!",""),IF(JD135="Yes!",IF(AND((IV135+IW135)&gt;=($JK$2+$JK$3+$JL$2+$JL$3),OR(IX135&gt;=($JM$3+$JM$2),H135="x")),"Yes!",""),"")),"x")</f>
        <v/>
      </c>
      <c r="JF135" s="51" t="str">
        <f t="shared" ref="JF135:JF191" si="43">IF(ISBLANK(E135),IF(JE135="x",IF(AND((IV135+(IW135-$JL$4)&gt;=$JK$4),(IW135&gt;=$JL$4),OR(IX135&gt;=$JM$4,H135="x"),OR(IY135,IZ135)),"Yes!",""),IF(AND(JE135="Yes!",JD135="x"),IF(AND((IV135+(IW135-($JL$4+$JL$3))&gt;=$JK$3+$JK$4),(IW135&gt;=$JL$4),OR(IX135&gt;=($JM$3+$JM$4),H135="x"),OR(IY135,IZ135)),"Yes!",""),IF(AND(JE135="Yes!",JD135="Yes!"),IF(AND((IV135+(IW135-($JL$4+$JL$3+$JL$2))&gt;=$JK$2+$JK$3+$JK$4),(IW135&gt;=$JL$2+$JL$3+$JL$4),OR(IX135&gt;=($JM$2+$JM$3+$JM$4),H135="x"),OR(IY135,IZ135)),"Yes!",""),""))),"x")</f>
        <v/>
      </c>
      <c r="JG135" s="51" t="str">
        <f t="shared" si="33"/>
        <v/>
      </c>
      <c r="JH135" s="52" t="str">
        <f t="shared" ref="JH135:JH191" si="44">IF(ISBLANK(G135),IF(JG135="x",IF(AND((IV135+(IW135-$JL$6)&gt;=$JK$6),(IW135&gt;=$JL$6),OR(IX135&gt;=$JM$6,H135="x"),JA135),"Yes!",""),IF(AND(JG135="Yes!",JF135="x"),IF(AND((IV135+(IW135-($JK$6+$JK$5))&gt;=$JK$6+$JK$5),(IW135&gt;=$JL$6+$JL$5),OR(IX135&gt;=($JM$6+$JM$5),H135="x"),IZ135,JA135),"Yes!",""),IF(AND(JG135="Yes!",JF135="Yes!"),IF(AND((IV135+(IW135-($JK$6+$JK$5+$JK$4))&gt;=$JK$6+$JK$5+$JK$4),(IW135&gt;=$JL$6+$JL$5+$JL$4),OR(IX135&gt;=($JM$6+$JM$5+$JM$4),H135="x"),IZ135,JA135),"Yes!",""),""))),"x")</f>
        <v/>
      </c>
    </row>
    <row r="136" spans="1:268" ht="15.5">
      <c r="A136" s="5"/>
      <c r="B136" s="30"/>
      <c r="C136" s="85"/>
      <c r="D136" s="85"/>
      <c r="E136" s="85"/>
      <c r="F136" s="85"/>
      <c r="G136" s="8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109"/>
      <c r="AQ136" s="109"/>
      <c r="AR136" s="227"/>
      <c r="AS136" s="109"/>
      <c r="AT136" s="227"/>
      <c r="AU136" s="227"/>
      <c r="AV136" s="109"/>
      <c r="AW136" s="112"/>
      <c r="AX136" s="112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10"/>
      <c r="BL136" s="112"/>
      <c r="BM136" s="112"/>
      <c r="BN136" s="112"/>
      <c r="BO136" s="109"/>
      <c r="BP136" s="109"/>
      <c r="BQ136" s="113"/>
      <c r="BR136" s="113"/>
      <c r="BS136" s="109"/>
      <c r="BT136" s="112"/>
      <c r="BU136" s="112"/>
      <c r="BV136" s="109"/>
      <c r="BW136" s="112"/>
      <c r="BX136" s="112"/>
      <c r="BY136" s="109"/>
      <c r="BZ136" s="112"/>
      <c r="CA136" s="112"/>
      <c r="CB136" s="109"/>
      <c r="CC136" s="109"/>
      <c r="CD136" s="112"/>
      <c r="CE136" s="109"/>
      <c r="CF136" s="109"/>
      <c r="CG136" s="109"/>
      <c r="CH136" s="109"/>
      <c r="CI136" s="109"/>
      <c r="CJ136" s="112"/>
      <c r="CK136" s="112"/>
      <c r="CL136" s="109"/>
      <c r="CM136" s="112"/>
      <c r="CN136" s="109"/>
      <c r="CO136" s="112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12"/>
      <c r="DC136" s="109"/>
      <c r="DD136" s="112"/>
      <c r="DE136" s="109"/>
      <c r="DF136" s="109"/>
      <c r="DG136" s="109"/>
      <c r="DH136" s="109"/>
      <c r="DI136" s="109"/>
      <c r="DJ136" s="109"/>
      <c r="DK136" s="109"/>
      <c r="DL136" s="112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47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12"/>
      <c r="EL136" s="109"/>
      <c r="EM136" s="112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12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77">
        <f t="shared" si="34"/>
        <v>0</v>
      </c>
      <c r="IV136" s="13">
        <f t="shared" si="35"/>
        <v>0</v>
      </c>
      <c r="IW136" s="13">
        <f t="shared" si="36"/>
        <v>0</v>
      </c>
      <c r="IX136" s="13">
        <f t="shared" si="37"/>
        <v>0</v>
      </c>
      <c r="IY136" s="13">
        <f t="shared" si="38"/>
        <v>0</v>
      </c>
      <c r="IZ136" s="13">
        <f t="shared" si="39"/>
        <v>0</v>
      </c>
      <c r="JA136" s="13">
        <f t="shared" si="40"/>
        <v>0</v>
      </c>
      <c r="JB136" s="21">
        <f t="shared" si="41"/>
        <v>0</v>
      </c>
      <c r="JD136" s="44" t="str">
        <f t="shared" si="31"/>
        <v/>
      </c>
      <c r="JE136" s="51" t="str">
        <f t="shared" si="42"/>
        <v/>
      </c>
      <c r="JF136" s="51" t="str">
        <f t="shared" si="43"/>
        <v/>
      </c>
      <c r="JG136" s="51" t="str">
        <f t="shared" si="33"/>
        <v/>
      </c>
      <c r="JH136" s="52" t="str">
        <f t="shared" si="44"/>
        <v/>
      </c>
    </row>
    <row r="137" spans="1:268" ht="15.5">
      <c r="A137" s="5"/>
      <c r="B137" s="30"/>
      <c r="C137" s="85"/>
      <c r="D137" s="85"/>
      <c r="E137" s="85"/>
      <c r="F137" s="85"/>
      <c r="G137" s="86"/>
      <c r="H137" s="108"/>
      <c r="I137" s="227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109"/>
      <c r="AQ137" s="109"/>
      <c r="AR137" s="227"/>
      <c r="AS137" s="109"/>
      <c r="AT137" s="227"/>
      <c r="AU137" s="227"/>
      <c r="AV137" s="109"/>
      <c r="AW137" s="112"/>
      <c r="AX137" s="112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10"/>
      <c r="BL137" s="112"/>
      <c r="BM137" s="112"/>
      <c r="BN137" s="112"/>
      <c r="BO137" s="109"/>
      <c r="BP137" s="109"/>
      <c r="BQ137" s="113"/>
      <c r="BR137" s="113"/>
      <c r="BS137" s="109"/>
      <c r="BT137" s="112"/>
      <c r="BU137" s="112"/>
      <c r="BV137" s="109"/>
      <c r="BW137" s="112"/>
      <c r="BX137" s="112"/>
      <c r="BY137" s="109"/>
      <c r="BZ137" s="112"/>
      <c r="CA137" s="112"/>
      <c r="CB137" s="109"/>
      <c r="CC137" s="109"/>
      <c r="CD137" s="112"/>
      <c r="CE137" s="109"/>
      <c r="CF137" s="109"/>
      <c r="CG137" s="109"/>
      <c r="CH137" s="109"/>
      <c r="CI137" s="109"/>
      <c r="CJ137" s="112"/>
      <c r="CK137" s="112"/>
      <c r="CL137" s="109"/>
      <c r="CM137" s="112"/>
      <c r="CN137" s="109"/>
      <c r="CO137" s="112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12"/>
      <c r="DC137" s="109"/>
      <c r="DD137" s="112"/>
      <c r="DE137" s="109"/>
      <c r="DF137" s="109"/>
      <c r="DG137" s="109"/>
      <c r="DH137" s="109"/>
      <c r="DI137" s="109"/>
      <c r="DJ137" s="109"/>
      <c r="DK137" s="109"/>
      <c r="DL137" s="112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47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12"/>
      <c r="EL137" s="109"/>
      <c r="EM137" s="112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12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77">
        <f t="shared" si="34"/>
        <v>0</v>
      </c>
      <c r="IV137" s="13">
        <f t="shared" si="35"/>
        <v>0</v>
      </c>
      <c r="IW137" s="13">
        <f t="shared" si="36"/>
        <v>0</v>
      </c>
      <c r="IX137" s="13">
        <f t="shared" si="37"/>
        <v>0</v>
      </c>
      <c r="IY137" s="13">
        <f t="shared" si="38"/>
        <v>0</v>
      </c>
      <c r="IZ137" s="13">
        <f t="shared" si="39"/>
        <v>0</v>
      </c>
      <c r="JA137" s="13">
        <f t="shared" si="40"/>
        <v>0</v>
      </c>
      <c r="JB137" s="21">
        <f t="shared" si="41"/>
        <v>0</v>
      </c>
      <c r="JD137" s="44" t="str">
        <f t="shared" si="31"/>
        <v/>
      </c>
      <c r="JE137" s="51" t="str">
        <f t="shared" si="42"/>
        <v/>
      </c>
      <c r="JF137" s="51" t="str">
        <f t="shared" si="43"/>
        <v/>
      </c>
      <c r="JG137" s="51" t="str">
        <f t="shared" si="33"/>
        <v/>
      </c>
      <c r="JH137" s="52" t="str">
        <f t="shared" si="44"/>
        <v/>
      </c>
    </row>
    <row r="138" spans="1:268" ht="15.5">
      <c r="A138" s="5"/>
      <c r="B138" s="30"/>
      <c r="C138" s="85"/>
      <c r="D138" s="85"/>
      <c r="E138" s="85"/>
      <c r="F138" s="85"/>
      <c r="G138" s="86"/>
      <c r="H138" s="108"/>
      <c r="I138" s="227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109"/>
      <c r="AQ138" s="109"/>
      <c r="AR138" s="227"/>
      <c r="AS138" s="109"/>
      <c r="AT138" s="227"/>
      <c r="AU138" s="227"/>
      <c r="AV138" s="109"/>
      <c r="AW138" s="112"/>
      <c r="AX138" s="112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10"/>
      <c r="BL138" s="112"/>
      <c r="BM138" s="112"/>
      <c r="BN138" s="112"/>
      <c r="BO138" s="109"/>
      <c r="BP138" s="109"/>
      <c r="BQ138" s="113"/>
      <c r="BR138" s="113"/>
      <c r="BS138" s="109"/>
      <c r="BT138" s="112"/>
      <c r="BU138" s="112"/>
      <c r="BV138" s="109"/>
      <c r="BW138" s="112"/>
      <c r="BX138" s="112"/>
      <c r="BY138" s="109"/>
      <c r="BZ138" s="112"/>
      <c r="CA138" s="112"/>
      <c r="CB138" s="109"/>
      <c r="CC138" s="109"/>
      <c r="CD138" s="112"/>
      <c r="CE138" s="109"/>
      <c r="CF138" s="109"/>
      <c r="CG138" s="109"/>
      <c r="CH138" s="109"/>
      <c r="CI138" s="109"/>
      <c r="CJ138" s="112"/>
      <c r="CK138" s="112"/>
      <c r="CL138" s="109"/>
      <c r="CM138" s="112"/>
      <c r="CN138" s="109"/>
      <c r="CO138" s="112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12"/>
      <c r="DC138" s="109"/>
      <c r="DD138" s="112"/>
      <c r="DE138" s="109"/>
      <c r="DF138" s="109"/>
      <c r="DG138" s="109"/>
      <c r="DH138" s="109"/>
      <c r="DI138" s="109"/>
      <c r="DJ138" s="109"/>
      <c r="DK138" s="109"/>
      <c r="DL138" s="112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47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12"/>
      <c r="EL138" s="109"/>
      <c r="EM138" s="112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12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77">
        <f t="shared" si="34"/>
        <v>0</v>
      </c>
      <c r="IV138" s="13">
        <f t="shared" si="35"/>
        <v>0</v>
      </c>
      <c r="IW138" s="13">
        <f t="shared" si="36"/>
        <v>0</v>
      </c>
      <c r="IX138" s="13">
        <f t="shared" si="37"/>
        <v>0</v>
      </c>
      <c r="IY138" s="13">
        <f t="shared" si="38"/>
        <v>0</v>
      </c>
      <c r="IZ138" s="13">
        <f t="shared" si="39"/>
        <v>0</v>
      </c>
      <c r="JA138" s="13">
        <f t="shared" si="40"/>
        <v>0</v>
      </c>
      <c r="JB138" s="21">
        <f t="shared" si="41"/>
        <v>0</v>
      </c>
      <c r="JD138" s="44" t="str">
        <f t="shared" si="31"/>
        <v/>
      </c>
      <c r="JE138" s="51" t="str">
        <f t="shared" si="42"/>
        <v/>
      </c>
      <c r="JF138" s="51" t="str">
        <f t="shared" si="43"/>
        <v/>
      </c>
      <c r="JG138" s="51" t="str">
        <f t="shared" si="33"/>
        <v/>
      </c>
      <c r="JH138" s="52" t="str">
        <f t="shared" si="44"/>
        <v/>
      </c>
    </row>
    <row r="139" spans="1:268" ht="15.5">
      <c r="A139" s="6"/>
      <c r="B139" s="141"/>
      <c r="C139" s="87"/>
      <c r="D139" s="87"/>
      <c r="E139" s="87"/>
      <c r="F139" s="87"/>
      <c r="G139" s="88"/>
      <c r="H139" s="108"/>
      <c r="I139" s="227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109"/>
      <c r="AQ139" s="109"/>
      <c r="AR139" s="227"/>
      <c r="AS139" s="109"/>
      <c r="AT139" s="227"/>
      <c r="AU139" s="227"/>
      <c r="AV139" s="109"/>
      <c r="AW139" s="112"/>
      <c r="AX139" s="112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10"/>
      <c r="BL139" s="112"/>
      <c r="BM139" s="112"/>
      <c r="BN139" s="112"/>
      <c r="BO139" s="109"/>
      <c r="BP139" s="109"/>
      <c r="BQ139" s="113"/>
      <c r="BR139" s="113"/>
      <c r="BS139" s="109"/>
      <c r="BT139" s="112"/>
      <c r="BU139" s="112"/>
      <c r="BV139" s="109"/>
      <c r="BW139" s="112"/>
      <c r="BX139" s="112"/>
      <c r="BY139" s="109"/>
      <c r="BZ139" s="112"/>
      <c r="CA139" s="112"/>
      <c r="CB139" s="109"/>
      <c r="CC139" s="109"/>
      <c r="CD139" s="112"/>
      <c r="CE139" s="109"/>
      <c r="CF139" s="109"/>
      <c r="CG139" s="109"/>
      <c r="CH139" s="109"/>
      <c r="CI139" s="109"/>
      <c r="CJ139" s="112"/>
      <c r="CK139" s="112"/>
      <c r="CL139" s="109"/>
      <c r="CM139" s="112"/>
      <c r="CN139" s="109"/>
      <c r="CO139" s="112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12"/>
      <c r="DC139" s="109"/>
      <c r="DD139" s="112"/>
      <c r="DE139" s="109"/>
      <c r="DF139" s="109"/>
      <c r="DG139" s="109"/>
      <c r="DH139" s="109"/>
      <c r="DI139" s="109"/>
      <c r="DJ139" s="109"/>
      <c r="DK139" s="109"/>
      <c r="DL139" s="112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47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12"/>
      <c r="EL139" s="109"/>
      <c r="EM139" s="112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12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77">
        <f t="shared" si="34"/>
        <v>0</v>
      </c>
      <c r="IV139" s="13">
        <f t="shared" si="35"/>
        <v>0</v>
      </c>
      <c r="IW139" s="13">
        <f t="shared" si="36"/>
        <v>0</v>
      </c>
      <c r="IX139" s="13">
        <f t="shared" si="37"/>
        <v>0</v>
      </c>
      <c r="IY139" s="13">
        <f t="shared" si="38"/>
        <v>0</v>
      </c>
      <c r="IZ139" s="13">
        <f t="shared" si="39"/>
        <v>0</v>
      </c>
      <c r="JA139" s="13">
        <f t="shared" si="40"/>
        <v>0</v>
      </c>
      <c r="JB139" s="21">
        <f t="shared" si="41"/>
        <v>0</v>
      </c>
      <c r="JD139" s="44" t="str">
        <f t="shared" si="31"/>
        <v/>
      </c>
      <c r="JE139" s="51" t="str">
        <f t="shared" si="42"/>
        <v/>
      </c>
      <c r="JF139" s="51" t="str">
        <f t="shared" si="43"/>
        <v/>
      </c>
      <c r="JG139" s="51" t="str">
        <f t="shared" si="33"/>
        <v/>
      </c>
      <c r="JH139" s="52" t="str">
        <f t="shared" si="44"/>
        <v/>
      </c>
    </row>
    <row r="140" spans="1:268" ht="15.5">
      <c r="A140" s="6"/>
      <c r="B140" s="141"/>
      <c r="C140" s="87"/>
      <c r="D140" s="87"/>
      <c r="E140" s="87"/>
      <c r="F140" s="87"/>
      <c r="G140" s="88"/>
      <c r="H140" s="108"/>
      <c r="I140" s="227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109"/>
      <c r="AQ140" s="109"/>
      <c r="AR140" s="227"/>
      <c r="AS140" s="109"/>
      <c r="AT140" s="227"/>
      <c r="AU140" s="227"/>
      <c r="AV140" s="109"/>
      <c r="AW140" s="112"/>
      <c r="AX140" s="112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10"/>
      <c r="BL140" s="112"/>
      <c r="BM140" s="112"/>
      <c r="BN140" s="112"/>
      <c r="BO140" s="109"/>
      <c r="BP140" s="109"/>
      <c r="BQ140" s="113"/>
      <c r="BR140" s="113"/>
      <c r="BS140" s="109"/>
      <c r="BT140" s="112"/>
      <c r="BU140" s="112"/>
      <c r="BV140" s="109"/>
      <c r="BW140" s="112"/>
      <c r="BX140" s="112"/>
      <c r="BY140" s="109"/>
      <c r="BZ140" s="112"/>
      <c r="CA140" s="112"/>
      <c r="CB140" s="109"/>
      <c r="CC140" s="109"/>
      <c r="CD140" s="112"/>
      <c r="CE140" s="109"/>
      <c r="CF140" s="109"/>
      <c r="CG140" s="109"/>
      <c r="CH140" s="109"/>
      <c r="CI140" s="109"/>
      <c r="CJ140" s="112"/>
      <c r="CK140" s="112"/>
      <c r="CL140" s="109"/>
      <c r="CM140" s="112"/>
      <c r="CN140" s="109"/>
      <c r="CO140" s="112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12"/>
      <c r="DC140" s="109"/>
      <c r="DD140" s="112"/>
      <c r="DE140" s="109"/>
      <c r="DF140" s="109"/>
      <c r="DG140" s="109"/>
      <c r="DH140" s="109"/>
      <c r="DI140" s="109"/>
      <c r="DJ140" s="109"/>
      <c r="DK140" s="109"/>
      <c r="DL140" s="112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47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12"/>
      <c r="EL140" s="109"/>
      <c r="EM140" s="112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12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77">
        <f t="shared" si="34"/>
        <v>0</v>
      </c>
      <c r="IV140" s="13">
        <f t="shared" si="35"/>
        <v>0</v>
      </c>
      <c r="IW140" s="13">
        <f t="shared" si="36"/>
        <v>0</v>
      </c>
      <c r="IX140" s="13">
        <f t="shared" si="37"/>
        <v>0</v>
      </c>
      <c r="IY140" s="13">
        <f t="shared" si="38"/>
        <v>0</v>
      </c>
      <c r="IZ140" s="13">
        <f t="shared" si="39"/>
        <v>0</v>
      </c>
      <c r="JA140" s="13">
        <f t="shared" si="40"/>
        <v>0</v>
      </c>
      <c r="JB140" s="21">
        <f t="shared" si="41"/>
        <v>0</v>
      </c>
      <c r="JD140" s="44" t="str">
        <f t="shared" si="31"/>
        <v/>
      </c>
      <c r="JE140" s="51" t="str">
        <f t="shared" si="42"/>
        <v/>
      </c>
      <c r="JF140" s="51" t="str">
        <f t="shared" si="43"/>
        <v/>
      </c>
      <c r="JG140" s="51" t="str">
        <f t="shared" si="33"/>
        <v/>
      </c>
      <c r="JH140" s="52" t="str">
        <f t="shared" si="44"/>
        <v/>
      </c>
    </row>
    <row r="141" spans="1:268" ht="15.5">
      <c r="A141" s="6"/>
      <c r="B141" s="141"/>
      <c r="C141" s="87"/>
      <c r="D141" s="87"/>
      <c r="E141" s="87"/>
      <c r="F141" s="87"/>
      <c r="G141" s="88"/>
      <c r="H141" s="108"/>
      <c r="I141" s="227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109"/>
      <c r="AQ141" s="109"/>
      <c r="AR141" s="227"/>
      <c r="AS141" s="109"/>
      <c r="AT141" s="227"/>
      <c r="AU141" s="227"/>
      <c r="AV141" s="109"/>
      <c r="AW141" s="112"/>
      <c r="AX141" s="112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10"/>
      <c r="BL141" s="112"/>
      <c r="BM141" s="112"/>
      <c r="BN141" s="112"/>
      <c r="BO141" s="109"/>
      <c r="BP141" s="109"/>
      <c r="BQ141" s="113"/>
      <c r="BR141" s="113"/>
      <c r="BS141" s="109"/>
      <c r="BT141" s="112"/>
      <c r="BU141" s="112"/>
      <c r="BV141" s="109"/>
      <c r="BW141" s="112"/>
      <c r="BX141" s="112"/>
      <c r="BY141" s="109"/>
      <c r="BZ141" s="112"/>
      <c r="CA141" s="112"/>
      <c r="CB141" s="109"/>
      <c r="CC141" s="109"/>
      <c r="CD141" s="112"/>
      <c r="CE141" s="109"/>
      <c r="CF141" s="109"/>
      <c r="CG141" s="109"/>
      <c r="CH141" s="109"/>
      <c r="CI141" s="109"/>
      <c r="CJ141" s="112"/>
      <c r="CK141" s="112"/>
      <c r="CL141" s="109"/>
      <c r="CM141" s="112"/>
      <c r="CN141" s="109"/>
      <c r="CO141" s="112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12"/>
      <c r="DC141" s="109"/>
      <c r="DD141" s="112"/>
      <c r="DE141" s="109"/>
      <c r="DF141" s="109"/>
      <c r="DG141" s="109"/>
      <c r="DH141" s="109"/>
      <c r="DI141" s="109"/>
      <c r="DJ141" s="109"/>
      <c r="DK141" s="109"/>
      <c r="DL141" s="112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47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12"/>
      <c r="EL141" s="109"/>
      <c r="EM141" s="112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12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77">
        <f t="shared" si="34"/>
        <v>0</v>
      </c>
      <c r="IV141" s="13">
        <f t="shared" si="35"/>
        <v>0</v>
      </c>
      <c r="IW141" s="13">
        <f t="shared" si="36"/>
        <v>0</v>
      </c>
      <c r="IX141" s="13">
        <f t="shared" si="37"/>
        <v>0</v>
      </c>
      <c r="IY141" s="13">
        <f t="shared" si="38"/>
        <v>0</v>
      </c>
      <c r="IZ141" s="13">
        <f t="shared" si="39"/>
        <v>0</v>
      </c>
      <c r="JA141" s="13">
        <f t="shared" si="40"/>
        <v>0</v>
      </c>
      <c r="JB141" s="21">
        <f t="shared" si="41"/>
        <v>0</v>
      </c>
      <c r="JD141" s="44" t="str">
        <f t="shared" si="31"/>
        <v/>
      </c>
      <c r="JE141" s="51" t="str">
        <f t="shared" si="42"/>
        <v/>
      </c>
      <c r="JF141" s="51" t="str">
        <f t="shared" si="43"/>
        <v/>
      </c>
      <c r="JG141" s="51" t="str">
        <f t="shared" si="33"/>
        <v/>
      </c>
      <c r="JH141" s="52" t="str">
        <f t="shared" si="44"/>
        <v/>
      </c>
    </row>
    <row r="142" spans="1:268" ht="15.5">
      <c r="A142" s="6"/>
      <c r="B142" s="141"/>
      <c r="C142" s="87"/>
      <c r="D142" s="87"/>
      <c r="E142" s="87"/>
      <c r="F142" s="87"/>
      <c r="G142" s="88"/>
      <c r="H142" s="108"/>
      <c r="I142" s="227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109"/>
      <c r="AQ142" s="109"/>
      <c r="AR142" s="227"/>
      <c r="AS142" s="109"/>
      <c r="AT142" s="227"/>
      <c r="AU142" s="227"/>
      <c r="AV142" s="109"/>
      <c r="AW142" s="112"/>
      <c r="AX142" s="112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10"/>
      <c r="BL142" s="112"/>
      <c r="BM142" s="112"/>
      <c r="BN142" s="112"/>
      <c r="BO142" s="109"/>
      <c r="BP142" s="109"/>
      <c r="BQ142" s="113"/>
      <c r="BR142" s="113"/>
      <c r="BS142" s="109"/>
      <c r="BT142" s="112"/>
      <c r="BU142" s="112"/>
      <c r="BV142" s="109"/>
      <c r="BW142" s="112"/>
      <c r="BX142" s="112"/>
      <c r="BY142" s="109"/>
      <c r="BZ142" s="112"/>
      <c r="CA142" s="112"/>
      <c r="CB142" s="109"/>
      <c r="CC142" s="109"/>
      <c r="CD142" s="112"/>
      <c r="CE142" s="109"/>
      <c r="CF142" s="109"/>
      <c r="CG142" s="109"/>
      <c r="CH142" s="109"/>
      <c r="CI142" s="109"/>
      <c r="CJ142" s="112"/>
      <c r="CK142" s="112"/>
      <c r="CL142" s="109"/>
      <c r="CM142" s="112"/>
      <c r="CN142" s="109"/>
      <c r="CO142" s="112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12"/>
      <c r="DC142" s="109"/>
      <c r="DD142" s="112"/>
      <c r="DE142" s="109"/>
      <c r="DF142" s="109"/>
      <c r="DG142" s="109"/>
      <c r="DH142" s="109"/>
      <c r="DI142" s="109"/>
      <c r="DJ142" s="109"/>
      <c r="DK142" s="109"/>
      <c r="DL142" s="112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47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12"/>
      <c r="EL142" s="109"/>
      <c r="EM142" s="112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12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77">
        <f t="shared" si="34"/>
        <v>0</v>
      </c>
      <c r="IV142" s="13">
        <f t="shared" si="35"/>
        <v>0</v>
      </c>
      <c r="IW142" s="13">
        <f t="shared" si="36"/>
        <v>0</v>
      </c>
      <c r="IX142" s="13">
        <f t="shared" si="37"/>
        <v>0</v>
      </c>
      <c r="IY142" s="13">
        <f t="shared" si="38"/>
        <v>0</v>
      </c>
      <c r="IZ142" s="13">
        <f t="shared" si="39"/>
        <v>0</v>
      </c>
      <c r="JA142" s="13">
        <f t="shared" si="40"/>
        <v>0</v>
      </c>
      <c r="JB142" s="21">
        <f t="shared" si="41"/>
        <v>0</v>
      </c>
      <c r="JD142" s="44" t="str">
        <f t="shared" si="31"/>
        <v/>
      </c>
      <c r="JE142" s="51" t="str">
        <f t="shared" si="42"/>
        <v/>
      </c>
      <c r="JF142" s="51" t="str">
        <f t="shared" si="43"/>
        <v/>
      </c>
      <c r="JG142" s="51" t="str">
        <f t="shared" si="33"/>
        <v/>
      </c>
      <c r="JH142" s="52" t="str">
        <f t="shared" si="44"/>
        <v/>
      </c>
    </row>
    <row r="143" spans="1:268" ht="15.5">
      <c r="A143" s="5"/>
      <c r="B143" s="30"/>
      <c r="C143" s="85"/>
      <c r="D143" s="85"/>
      <c r="E143" s="85"/>
      <c r="F143" s="85"/>
      <c r="G143" s="86"/>
      <c r="H143" s="108"/>
      <c r="I143" s="227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109"/>
      <c r="AQ143" s="109"/>
      <c r="AR143" s="227"/>
      <c r="AS143" s="109"/>
      <c r="AT143" s="227"/>
      <c r="AU143" s="227"/>
      <c r="AV143" s="109"/>
      <c r="AW143" s="112"/>
      <c r="AX143" s="112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10"/>
      <c r="BL143" s="112"/>
      <c r="BM143" s="112"/>
      <c r="BN143" s="112"/>
      <c r="BO143" s="109"/>
      <c r="BP143" s="109"/>
      <c r="BQ143" s="113"/>
      <c r="BR143" s="113"/>
      <c r="BS143" s="109"/>
      <c r="BT143" s="112"/>
      <c r="BU143" s="112"/>
      <c r="BV143" s="109"/>
      <c r="BW143" s="112"/>
      <c r="BX143" s="112"/>
      <c r="BY143" s="109"/>
      <c r="BZ143" s="112"/>
      <c r="CA143" s="112"/>
      <c r="CB143" s="109"/>
      <c r="CC143" s="109"/>
      <c r="CD143" s="112"/>
      <c r="CE143" s="109"/>
      <c r="CF143" s="109"/>
      <c r="CG143" s="109"/>
      <c r="CH143" s="109"/>
      <c r="CI143" s="109"/>
      <c r="CJ143" s="134"/>
      <c r="CK143" s="112"/>
      <c r="CL143" s="109"/>
      <c r="CM143" s="112"/>
      <c r="CN143" s="109"/>
      <c r="CO143" s="112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12"/>
      <c r="DC143" s="109"/>
      <c r="DD143" s="112"/>
      <c r="DE143" s="109"/>
      <c r="DF143" s="109"/>
      <c r="DG143" s="109"/>
      <c r="DH143" s="109"/>
      <c r="DI143" s="109"/>
      <c r="DJ143" s="109"/>
      <c r="DK143" s="109"/>
      <c r="DL143" s="112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47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12"/>
      <c r="EL143" s="109"/>
      <c r="EM143" s="112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12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77">
        <f t="shared" si="34"/>
        <v>0</v>
      </c>
      <c r="IV143" s="13">
        <f t="shared" si="35"/>
        <v>0</v>
      </c>
      <c r="IW143" s="13">
        <f t="shared" si="36"/>
        <v>0</v>
      </c>
      <c r="IX143" s="13">
        <f t="shared" si="37"/>
        <v>0</v>
      </c>
      <c r="IY143" s="13">
        <f t="shared" si="38"/>
        <v>0</v>
      </c>
      <c r="IZ143" s="13">
        <f t="shared" si="39"/>
        <v>0</v>
      </c>
      <c r="JA143" s="13">
        <f t="shared" si="40"/>
        <v>0</v>
      </c>
      <c r="JB143" s="21">
        <f t="shared" si="41"/>
        <v>0</v>
      </c>
      <c r="JD143" s="44" t="str">
        <f t="shared" si="31"/>
        <v/>
      </c>
      <c r="JE143" s="51" t="str">
        <f t="shared" si="42"/>
        <v/>
      </c>
      <c r="JF143" s="51" t="str">
        <f t="shared" si="43"/>
        <v/>
      </c>
      <c r="JG143" s="51" t="str">
        <f t="shared" si="33"/>
        <v/>
      </c>
      <c r="JH143" s="52" t="str">
        <f t="shared" si="44"/>
        <v/>
      </c>
    </row>
    <row r="144" spans="1:268" ht="15.5">
      <c r="A144" s="8"/>
      <c r="B144" s="132"/>
      <c r="C144" s="93"/>
      <c r="D144" s="93"/>
      <c r="E144" s="93"/>
      <c r="F144" s="93"/>
      <c r="G144" s="94"/>
      <c r="H144" s="108"/>
      <c r="I144" s="227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109"/>
      <c r="AQ144" s="109"/>
      <c r="AR144" s="227"/>
      <c r="AS144" s="109"/>
      <c r="AT144" s="227"/>
      <c r="AU144" s="227"/>
      <c r="AV144" s="109"/>
      <c r="AW144" s="112"/>
      <c r="AX144" s="112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10"/>
      <c r="BL144" s="112"/>
      <c r="BM144" s="112"/>
      <c r="BN144" s="112"/>
      <c r="BO144" s="109"/>
      <c r="BP144" s="109"/>
      <c r="BQ144" s="113"/>
      <c r="BR144" s="113"/>
      <c r="BS144" s="109"/>
      <c r="BT144" s="112"/>
      <c r="BU144" s="112"/>
      <c r="BV144" s="109"/>
      <c r="BW144" s="112"/>
      <c r="BX144" s="112"/>
      <c r="BY144" s="109"/>
      <c r="BZ144" s="134"/>
      <c r="CA144" s="112"/>
      <c r="CB144" s="109"/>
      <c r="CC144" s="109"/>
      <c r="CD144" s="112"/>
      <c r="CE144" s="109"/>
      <c r="CF144" s="109"/>
      <c r="CG144" s="109"/>
      <c r="CH144" s="109"/>
      <c r="CI144" s="109"/>
      <c r="CJ144" s="109"/>
      <c r="CK144" s="112"/>
      <c r="CL144" s="109"/>
      <c r="CM144" s="112"/>
      <c r="CN144" s="109"/>
      <c r="CO144" s="112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12"/>
      <c r="DC144" s="109"/>
      <c r="DD144" s="112"/>
      <c r="DE144" s="109"/>
      <c r="DF144" s="109"/>
      <c r="DG144" s="109"/>
      <c r="DH144" s="109"/>
      <c r="DI144" s="109"/>
      <c r="DJ144" s="109"/>
      <c r="DK144" s="109"/>
      <c r="DL144" s="112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47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12"/>
      <c r="EL144" s="109"/>
      <c r="EM144" s="112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12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77">
        <f t="shared" si="34"/>
        <v>0</v>
      </c>
      <c r="IV144" s="13">
        <f t="shared" si="35"/>
        <v>0</v>
      </c>
      <c r="IW144" s="13">
        <f t="shared" si="36"/>
        <v>0</v>
      </c>
      <c r="IX144" s="13">
        <f t="shared" si="37"/>
        <v>0</v>
      </c>
      <c r="IY144" s="13">
        <f t="shared" si="38"/>
        <v>0</v>
      </c>
      <c r="IZ144" s="13">
        <f t="shared" si="39"/>
        <v>0</v>
      </c>
      <c r="JA144" s="13">
        <f t="shared" si="40"/>
        <v>0</v>
      </c>
      <c r="JB144" s="21">
        <f t="shared" si="41"/>
        <v>0</v>
      </c>
      <c r="JD144" s="44" t="str">
        <f t="shared" si="31"/>
        <v/>
      </c>
      <c r="JE144" s="51" t="str">
        <f t="shared" si="42"/>
        <v/>
      </c>
      <c r="JF144" s="51" t="str">
        <f t="shared" si="43"/>
        <v/>
      </c>
      <c r="JG144" s="51" t="str">
        <f t="shared" si="33"/>
        <v/>
      </c>
      <c r="JH144" s="52" t="str">
        <f t="shared" si="44"/>
        <v/>
      </c>
    </row>
    <row r="145" spans="1:268" ht="15.5">
      <c r="A145" s="9"/>
      <c r="B145" s="31"/>
      <c r="C145" s="89"/>
      <c r="D145" s="89"/>
      <c r="E145" s="89"/>
      <c r="F145" s="89"/>
      <c r="G145" s="90"/>
      <c r="H145" s="108"/>
      <c r="I145" s="227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109"/>
      <c r="AQ145" s="109"/>
      <c r="AR145" s="227"/>
      <c r="AS145" s="109"/>
      <c r="AT145" s="227"/>
      <c r="AU145" s="227"/>
      <c r="AV145" s="109"/>
      <c r="AW145" s="112"/>
      <c r="AX145" s="112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10"/>
      <c r="BL145" s="112"/>
      <c r="BM145" s="112"/>
      <c r="BN145" s="112"/>
      <c r="BO145" s="109"/>
      <c r="BP145" s="109"/>
      <c r="BQ145" s="113"/>
      <c r="BR145" s="113"/>
      <c r="BS145" s="109"/>
      <c r="BT145" s="112"/>
      <c r="BU145" s="112"/>
      <c r="BV145" s="109"/>
      <c r="BW145" s="112"/>
      <c r="BX145" s="112"/>
      <c r="BY145" s="109"/>
      <c r="BZ145" s="134"/>
      <c r="CA145" s="134"/>
      <c r="CB145" s="109"/>
      <c r="CC145" s="109"/>
      <c r="CD145" s="134"/>
      <c r="CE145" s="109"/>
      <c r="CF145" s="109"/>
      <c r="CG145" s="109"/>
      <c r="CH145" s="109"/>
      <c r="CI145" s="109"/>
      <c r="CJ145" s="109"/>
      <c r="CK145" s="112"/>
      <c r="CL145" s="109"/>
      <c r="CM145" s="112"/>
      <c r="CN145" s="109"/>
      <c r="CO145" s="112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12"/>
      <c r="DC145" s="109"/>
      <c r="DD145" s="112"/>
      <c r="DE145" s="109"/>
      <c r="DF145" s="109"/>
      <c r="DG145" s="109"/>
      <c r="DH145" s="109"/>
      <c r="DI145" s="109"/>
      <c r="DJ145" s="109"/>
      <c r="DK145" s="109"/>
      <c r="DL145" s="112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47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12"/>
      <c r="EL145" s="109"/>
      <c r="EM145" s="112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12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77">
        <f t="shared" si="34"/>
        <v>0</v>
      </c>
      <c r="IV145" s="13">
        <f t="shared" si="35"/>
        <v>0</v>
      </c>
      <c r="IW145" s="13">
        <f t="shared" si="36"/>
        <v>0</v>
      </c>
      <c r="IX145" s="13">
        <f t="shared" si="37"/>
        <v>0</v>
      </c>
      <c r="IY145" s="13">
        <f t="shared" si="38"/>
        <v>0</v>
      </c>
      <c r="IZ145" s="13">
        <f t="shared" si="39"/>
        <v>0</v>
      </c>
      <c r="JA145" s="13">
        <f t="shared" si="40"/>
        <v>0</v>
      </c>
      <c r="JB145" s="21">
        <f t="shared" si="41"/>
        <v>0</v>
      </c>
      <c r="JD145" s="44" t="str">
        <f t="shared" si="31"/>
        <v/>
      </c>
      <c r="JE145" s="51" t="str">
        <f t="shared" si="42"/>
        <v/>
      </c>
      <c r="JF145" s="51" t="str">
        <f t="shared" si="43"/>
        <v/>
      </c>
      <c r="JG145" s="51" t="str">
        <f t="shared" si="33"/>
        <v/>
      </c>
      <c r="JH145" s="52" t="str">
        <f t="shared" si="44"/>
        <v/>
      </c>
    </row>
    <row r="146" spans="1:268">
      <c r="A146" s="5"/>
      <c r="B146" s="30"/>
      <c r="C146" s="85"/>
      <c r="D146" s="85"/>
      <c r="E146" s="85"/>
      <c r="F146" s="85"/>
      <c r="G146" s="86"/>
      <c r="H146" s="108"/>
      <c r="I146" s="227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109"/>
      <c r="AQ146" s="109"/>
      <c r="AR146" s="227"/>
      <c r="AS146" s="109"/>
      <c r="AT146" s="227"/>
      <c r="AU146" s="227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77">
        <f t="shared" si="34"/>
        <v>0</v>
      </c>
      <c r="IV146" s="13">
        <f t="shared" si="35"/>
        <v>0</v>
      </c>
      <c r="IW146" s="13">
        <f t="shared" si="36"/>
        <v>0</v>
      </c>
      <c r="IX146" s="13">
        <f t="shared" si="37"/>
        <v>0</v>
      </c>
      <c r="IY146" s="13">
        <f t="shared" si="38"/>
        <v>0</v>
      </c>
      <c r="IZ146" s="13">
        <f t="shared" si="39"/>
        <v>0</v>
      </c>
      <c r="JA146" s="13">
        <f t="shared" si="40"/>
        <v>0</v>
      </c>
      <c r="JB146" s="21">
        <f t="shared" si="41"/>
        <v>0</v>
      </c>
      <c r="JD146" s="44" t="str">
        <f t="shared" si="31"/>
        <v/>
      </c>
      <c r="JE146" s="51" t="str">
        <f t="shared" si="42"/>
        <v/>
      </c>
      <c r="JF146" s="51" t="str">
        <f t="shared" si="43"/>
        <v/>
      </c>
      <c r="JG146" s="51" t="str">
        <f t="shared" si="33"/>
        <v/>
      </c>
      <c r="JH146" s="52" t="str">
        <f t="shared" si="44"/>
        <v/>
      </c>
    </row>
    <row r="147" spans="1:268">
      <c r="A147" s="5"/>
      <c r="B147" s="30"/>
      <c r="C147" s="85"/>
      <c r="D147" s="85"/>
      <c r="E147" s="85"/>
      <c r="F147" s="85"/>
      <c r="G147" s="86"/>
      <c r="H147" s="108"/>
      <c r="I147" s="227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109"/>
      <c r="AQ147" s="109"/>
      <c r="AR147" s="227"/>
      <c r="AS147" s="109"/>
      <c r="AT147" s="227"/>
      <c r="AU147" s="227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77">
        <f t="shared" si="34"/>
        <v>0</v>
      </c>
      <c r="IV147" s="13">
        <f t="shared" si="35"/>
        <v>0</v>
      </c>
      <c r="IW147" s="13">
        <f t="shared" si="36"/>
        <v>0</v>
      </c>
      <c r="IX147" s="13">
        <f t="shared" si="37"/>
        <v>0</v>
      </c>
      <c r="IY147" s="13">
        <f t="shared" si="38"/>
        <v>0</v>
      </c>
      <c r="IZ147" s="13">
        <f t="shared" si="39"/>
        <v>0</v>
      </c>
      <c r="JA147" s="13">
        <f t="shared" si="40"/>
        <v>0</v>
      </c>
      <c r="JB147" s="21">
        <f t="shared" si="41"/>
        <v>0</v>
      </c>
      <c r="JD147" s="44" t="str">
        <f t="shared" si="31"/>
        <v/>
      </c>
      <c r="JE147" s="51" t="str">
        <f t="shared" si="42"/>
        <v/>
      </c>
      <c r="JF147" s="51" t="str">
        <f t="shared" si="43"/>
        <v/>
      </c>
      <c r="JG147" s="51" t="str">
        <f t="shared" si="33"/>
        <v/>
      </c>
      <c r="JH147" s="52" t="str">
        <f t="shared" si="44"/>
        <v/>
      </c>
    </row>
    <row r="148" spans="1:268">
      <c r="A148" s="5"/>
      <c r="B148" s="30"/>
      <c r="C148" s="85"/>
      <c r="D148" s="85"/>
      <c r="E148" s="85"/>
      <c r="F148" s="85"/>
      <c r="G148" s="86"/>
      <c r="H148" s="108"/>
      <c r="I148" s="227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109"/>
      <c r="AQ148" s="109"/>
      <c r="AR148" s="227"/>
      <c r="AS148" s="109"/>
      <c r="AT148" s="227"/>
      <c r="AU148" s="227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77">
        <f t="shared" si="34"/>
        <v>0</v>
      </c>
      <c r="IV148" s="13">
        <f t="shared" si="35"/>
        <v>0</v>
      </c>
      <c r="IW148" s="13">
        <f t="shared" si="36"/>
        <v>0</v>
      </c>
      <c r="IX148" s="13">
        <f t="shared" si="37"/>
        <v>0</v>
      </c>
      <c r="IY148" s="13">
        <f t="shared" si="38"/>
        <v>0</v>
      </c>
      <c r="IZ148" s="13">
        <f t="shared" si="39"/>
        <v>0</v>
      </c>
      <c r="JA148" s="13">
        <f t="shared" si="40"/>
        <v>0</v>
      </c>
      <c r="JB148" s="21">
        <f t="shared" si="41"/>
        <v>0</v>
      </c>
      <c r="JD148" s="44" t="str">
        <f t="shared" si="31"/>
        <v/>
      </c>
      <c r="JE148" s="51" t="str">
        <f t="shared" si="42"/>
        <v/>
      </c>
      <c r="JF148" s="51" t="str">
        <f t="shared" si="43"/>
        <v/>
      </c>
      <c r="JG148" s="51" t="str">
        <f t="shared" si="33"/>
        <v/>
      </c>
      <c r="JH148" s="52" t="str">
        <f t="shared" si="44"/>
        <v/>
      </c>
    </row>
    <row r="149" spans="1:268">
      <c r="A149" s="5"/>
      <c r="B149" s="30"/>
      <c r="C149" s="85"/>
      <c r="D149" s="85"/>
      <c r="E149" s="85"/>
      <c r="F149" s="85"/>
      <c r="G149" s="86"/>
      <c r="H149" s="108"/>
      <c r="I149" s="227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109"/>
      <c r="AQ149" s="109"/>
      <c r="AR149" s="227"/>
      <c r="AS149" s="109"/>
      <c r="AT149" s="227"/>
      <c r="AU149" s="227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77">
        <f t="shared" si="34"/>
        <v>0</v>
      </c>
      <c r="IV149" s="13">
        <f t="shared" si="35"/>
        <v>0</v>
      </c>
      <c r="IW149" s="13">
        <f t="shared" si="36"/>
        <v>0</v>
      </c>
      <c r="IX149" s="13">
        <f t="shared" si="37"/>
        <v>0</v>
      </c>
      <c r="IY149" s="13">
        <f t="shared" si="38"/>
        <v>0</v>
      </c>
      <c r="IZ149" s="13">
        <f t="shared" si="39"/>
        <v>0</v>
      </c>
      <c r="JA149" s="13">
        <f t="shared" si="40"/>
        <v>0</v>
      </c>
      <c r="JB149" s="21">
        <f t="shared" si="41"/>
        <v>0</v>
      </c>
      <c r="JD149" s="44" t="str">
        <f t="shared" si="31"/>
        <v/>
      </c>
      <c r="JE149" s="51" t="str">
        <f t="shared" si="42"/>
        <v/>
      </c>
      <c r="JF149" s="51" t="str">
        <f t="shared" si="43"/>
        <v/>
      </c>
      <c r="JG149" s="51" t="str">
        <f t="shared" si="33"/>
        <v/>
      </c>
      <c r="JH149" s="52" t="str">
        <f t="shared" si="44"/>
        <v/>
      </c>
    </row>
    <row r="150" spans="1:268">
      <c r="A150" s="5"/>
      <c r="B150" s="30"/>
      <c r="C150" s="85"/>
      <c r="D150" s="85"/>
      <c r="E150" s="85"/>
      <c r="F150" s="85"/>
      <c r="G150" s="86"/>
      <c r="H150" s="108"/>
      <c r="I150" s="227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109"/>
      <c r="AQ150" s="109"/>
      <c r="AR150" s="227"/>
      <c r="AS150" s="109"/>
      <c r="AT150" s="227"/>
      <c r="AU150" s="227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77">
        <f t="shared" si="34"/>
        <v>0</v>
      </c>
      <c r="IV150" s="13">
        <f t="shared" si="35"/>
        <v>0</v>
      </c>
      <c r="IW150" s="13">
        <f t="shared" si="36"/>
        <v>0</v>
      </c>
      <c r="IX150" s="13">
        <f t="shared" si="37"/>
        <v>0</v>
      </c>
      <c r="IY150" s="13">
        <f t="shared" si="38"/>
        <v>0</v>
      </c>
      <c r="IZ150" s="13">
        <f t="shared" si="39"/>
        <v>0</v>
      </c>
      <c r="JA150" s="13">
        <f t="shared" si="40"/>
        <v>0</v>
      </c>
      <c r="JB150" s="21">
        <f t="shared" si="41"/>
        <v>0</v>
      </c>
      <c r="JD150" s="44" t="str">
        <f t="shared" si="31"/>
        <v/>
      </c>
      <c r="JE150" s="51" t="str">
        <f t="shared" si="42"/>
        <v/>
      </c>
      <c r="JF150" s="51" t="str">
        <f t="shared" si="43"/>
        <v/>
      </c>
      <c r="JG150" s="51" t="str">
        <f t="shared" si="33"/>
        <v/>
      </c>
      <c r="JH150" s="52" t="str">
        <f t="shared" si="44"/>
        <v/>
      </c>
    </row>
    <row r="151" spans="1:268">
      <c r="A151" s="5"/>
      <c r="B151" s="30"/>
      <c r="C151" s="85"/>
      <c r="D151" s="85"/>
      <c r="E151" s="85"/>
      <c r="F151" s="85"/>
      <c r="G151" s="86"/>
      <c r="H151" s="108"/>
      <c r="I151" s="227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109"/>
      <c r="AQ151" s="109"/>
      <c r="AR151" s="227"/>
      <c r="AS151" s="109"/>
      <c r="AT151" s="227"/>
      <c r="AU151" s="227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77">
        <f t="shared" si="34"/>
        <v>0</v>
      </c>
      <c r="IV151" s="13">
        <f t="shared" si="35"/>
        <v>0</v>
      </c>
      <c r="IW151" s="13">
        <f t="shared" si="36"/>
        <v>0</v>
      </c>
      <c r="IX151" s="13">
        <f t="shared" si="37"/>
        <v>0</v>
      </c>
      <c r="IY151" s="13">
        <f t="shared" si="38"/>
        <v>0</v>
      </c>
      <c r="IZ151" s="13">
        <f t="shared" si="39"/>
        <v>0</v>
      </c>
      <c r="JA151" s="13">
        <f t="shared" si="40"/>
        <v>0</v>
      </c>
      <c r="JB151" s="21">
        <f t="shared" si="41"/>
        <v>0</v>
      </c>
      <c r="JD151" s="44" t="str">
        <f t="shared" si="31"/>
        <v/>
      </c>
      <c r="JE151" s="51" t="str">
        <f t="shared" si="42"/>
        <v/>
      </c>
      <c r="JF151" s="51" t="str">
        <f t="shared" si="43"/>
        <v/>
      </c>
      <c r="JG151" s="51" t="str">
        <f t="shared" si="33"/>
        <v/>
      </c>
      <c r="JH151" s="52" t="str">
        <f t="shared" si="44"/>
        <v/>
      </c>
    </row>
    <row r="152" spans="1:268">
      <c r="A152" s="5"/>
      <c r="B152" s="30"/>
      <c r="C152" s="85"/>
      <c r="D152" s="85"/>
      <c r="E152" s="85"/>
      <c r="F152" s="85"/>
      <c r="G152" s="86"/>
      <c r="H152" s="108"/>
      <c r="I152" s="227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109"/>
      <c r="AQ152" s="109"/>
      <c r="AR152" s="227"/>
      <c r="AS152" s="109"/>
      <c r="AT152" s="227"/>
      <c r="AU152" s="227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77">
        <f t="shared" si="34"/>
        <v>0</v>
      </c>
      <c r="IV152" s="13">
        <f t="shared" si="35"/>
        <v>0</v>
      </c>
      <c r="IW152" s="13">
        <f t="shared" si="36"/>
        <v>0</v>
      </c>
      <c r="IX152" s="13">
        <f t="shared" si="37"/>
        <v>0</v>
      </c>
      <c r="IY152" s="13">
        <f t="shared" si="38"/>
        <v>0</v>
      </c>
      <c r="IZ152" s="13">
        <f t="shared" si="39"/>
        <v>0</v>
      </c>
      <c r="JA152" s="13">
        <f t="shared" si="40"/>
        <v>0</v>
      </c>
      <c r="JB152" s="21">
        <f t="shared" si="41"/>
        <v>0</v>
      </c>
      <c r="JD152" s="44" t="str">
        <f t="shared" si="31"/>
        <v/>
      </c>
      <c r="JE152" s="51" t="str">
        <f t="shared" si="42"/>
        <v/>
      </c>
      <c r="JF152" s="51" t="str">
        <f t="shared" si="43"/>
        <v/>
      </c>
      <c r="JG152" s="51" t="str">
        <f t="shared" si="33"/>
        <v/>
      </c>
      <c r="JH152" s="52" t="str">
        <f t="shared" si="44"/>
        <v/>
      </c>
    </row>
    <row r="153" spans="1:268">
      <c r="A153" s="11"/>
      <c r="B153" s="32"/>
      <c r="C153" s="95"/>
      <c r="D153" s="95"/>
      <c r="E153" s="95"/>
      <c r="F153" s="95"/>
      <c r="G153" s="96"/>
      <c r="H153" s="108"/>
      <c r="I153" s="227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109"/>
      <c r="AQ153" s="109"/>
      <c r="AR153" s="227"/>
      <c r="AS153" s="109"/>
      <c r="AT153" s="227"/>
      <c r="AU153" s="227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77">
        <f t="shared" si="34"/>
        <v>0</v>
      </c>
      <c r="IV153" s="13">
        <f t="shared" si="35"/>
        <v>0</v>
      </c>
      <c r="IW153" s="13">
        <f t="shared" si="36"/>
        <v>0</v>
      </c>
      <c r="IX153" s="13">
        <f t="shared" si="37"/>
        <v>0</v>
      </c>
      <c r="IY153" s="13">
        <f t="shared" si="38"/>
        <v>0</v>
      </c>
      <c r="IZ153" s="13">
        <f t="shared" si="39"/>
        <v>0</v>
      </c>
      <c r="JA153" s="13">
        <f t="shared" si="40"/>
        <v>0</v>
      </c>
      <c r="JB153" s="21">
        <f t="shared" si="41"/>
        <v>0</v>
      </c>
      <c r="JD153" s="44" t="str">
        <f t="shared" si="31"/>
        <v/>
      </c>
      <c r="JE153" s="51" t="str">
        <f t="shared" si="42"/>
        <v/>
      </c>
      <c r="JF153" s="51" t="str">
        <f t="shared" si="43"/>
        <v/>
      </c>
      <c r="JG153" s="51" t="str">
        <f t="shared" si="33"/>
        <v/>
      </c>
      <c r="JH153" s="52" t="str">
        <f t="shared" si="44"/>
        <v/>
      </c>
    </row>
    <row r="154" spans="1:268">
      <c r="A154" s="11"/>
      <c r="B154" s="32"/>
      <c r="C154" s="95"/>
      <c r="D154" s="95"/>
      <c r="E154" s="95"/>
      <c r="F154" s="95"/>
      <c r="G154" s="96"/>
      <c r="H154" s="108"/>
      <c r="I154" s="227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109"/>
      <c r="AQ154" s="109"/>
      <c r="AR154" s="227"/>
      <c r="AS154" s="109"/>
      <c r="AT154" s="227"/>
      <c r="AU154" s="227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77">
        <f t="shared" si="34"/>
        <v>0</v>
      </c>
      <c r="IV154" s="13">
        <f t="shared" si="35"/>
        <v>0</v>
      </c>
      <c r="IW154" s="13">
        <f t="shared" si="36"/>
        <v>0</v>
      </c>
      <c r="IX154" s="13">
        <f t="shared" si="37"/>
        <v>0</v>
      </c>
      <c r="IY154" s="13">
        <f t="shared" si="38"/>
        <v>0</v>
      </c>
      <c r="IZ154" s="13">
        <f t="shared" si="39"/>
        <v>0</v>
      </c>
      <c r="JA154" s="13">
        <f t="shared" si="40"/>
        <v>0</v>
      </c>
      <c r="JB154" s="21">
        <f t="shared" si="41"/>
        <v>0</v>
      </c>
      <c r="JD154" s="44" t="str">
        <f t="shared" si="31"/>
        <v/>
      </c>
      <c r="JE154" s="51" t="str">
        <f t="shared" si="42"/>
        <v/>
      </c>
      <c r="JF154" s="51" t="str">
        <f t="shared" si="43"/>
        <v/>
      </c>
      <c r="JG154" s="51" t="str">
        <f t="shared" si="33"/>
        <v/>
      </c>
      <c r="JH154" s="52" t="str">
        <f t="shared" si="44"/>
        <v/>
      </c>
    </row>
    <row r="155" spans="1:268">
      <c r="A155" s="11"/>
      <c r="B155" s="32"/>
      <c r="C155" s="95"/>
      <c r="D155" s="95"/>
      <c r="E155" s="95"/>
      <c r="F155" s="95"/>
      <c r="G155" s="96"/>
      <c r="H155" s="108"/>
      <c r="I155" s="227"/>
      <c r="J155" s="108"/>
      <c r="K155" s="108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109"/>
      <c r="AQ155" s="109"/>
      <c r="AR155" s="227"/>
      <c r="AS155" s="109"/>
      <c r="AT155" s="227"/>
      <c r="AU155" s="227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77">
        <f t="shared" si="34"/>
        <v>0</v>
      </c>
      <c r="IV155" s="13">
        <f t="shared" si="35"/>
        <v>0</v>
      </c>
      <c r="IW155" s="13">
        <f t="shared" si="36"/>
        <v>0</v>
      </c>
      <c r="IX155" s="13">
        <f t="shared" si="37"/>
        <v>0</v>
      </c>
      <c r="IY155" s="13">
        <f t="shared" si="38"/>
        <v>0</v>
      </c>
      <c r="IZ155" s="13">
        <f t="shared" si="39"/>
        <v>0</v>
      </c>
      <c r="JA155" s="13">
        <f t="shared" si="40"/>
        <v>0</v>
      </c>
      <c r="JB155" s="21">
        <f t="shared" si="41"/>
        <v>0</v>
      </c>
      <c r="JD155" s="44" t="str">
        <f t="shared" si="31"/>
        <v/>
      </c>
      <c r="JE155" s="51" t="str">
        <f t="shared" si="42"/>
        <v/>
      </c>
      <c r="JF155" s="51" t="str">
        <f t="shared" si="43"/>
        <v/>
      </c>
      <c r="JG155" s="51" t="str">
        <f t="shared" si="33"/>
        <v/>
      </c>
      <c r="JH155" s="52" t="str">
        <f t="shared" si="44"/>
        <v/>
      </c>
    </row>
    <row r="156" spans="1:268">
      <c r="A156" s="9"/>
      <c r="B156" s="31"/>
      <c r="C156" s="89"/>
      <c r="D156" s="89"/>
      <c r="E156" s="89"/>
      <c r="F156" s="89"/>
      <c r="G156" s="90"/>
      <c r="H156" s="108"/>
      <c r="I156" s="227"/>
      <c r="J156" s="108"/>
      <c r="K156" s="108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109"/>
      <c r="AQ156" s="109"/>
      <c r="AR156" s="227"/>
      <c r="AS156" s="109"/>
      <c r="AT156" s="227"/>
      <c r="AU156" s="227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77">
        <f t="shared" si="34"/>
        <v>0</v>
      </c>
      <c r="IV156" s="13">
        <f t="shared" si="35"/>
        <v>0</v>
      </c>
      <c r="IW156" s="13">
        <f t="shared" si="36"/>
        <v>0</v>
      </c>
      <c r="IX156" s="13">
        <f t="shared" si="37"/>
        <v>0</v>
      </c>
      <c r="IY156" s="13">
        <f t="shared" si="38"/>
        <v>0</v>
      </c>
      <c r="IZ156" s="13">
        <f t="shared" si="39"/>
        <v>0</v>
      </c>
      <c r="JA156" s="13">
        <f t="shared" si="40"/>
        <v>0</v>
      </c>
      <c r="JB156" s="21">
        <f t="shared" si="41"/>
        <v>0</v>
      </c>
      <c r="JD156" s="44" t="str">
        <f t="shared" si="31"/>
        <v/>
      </c>
      <c r="JE156" s="51" t="str">
        <f t="shared" si="42"/>
        <v/>
      </c>
      <c r="JF156" s="51" t="str">
        <f t="shared" si="43"/>
        <v/>
      </c>
      <c r="JG156" s="51" t="str">
        <f t="shared" si="33"/>
        <v/>
      </c>
      <c r="JH156" s="52" t="str">
        <f t="shared" si="44"/>
        <v/>
      </c>
    </row>
    <row r="157" spans="1:268">
      <c r="A157" s="9"/>
      <c r="B157" s="31"/>
      <c r="C157" s="89"/>
      <c r="D157" s="89"/>
      <c r="E157" s="89"/>
      <c r="F157" s="89"/>
      <c r="G157" s="90"/>
      <c r="H157" s="108"/>
      <c r="I157" s="227"/>
      <c r="J157" s="108"/>
      <c r="K157" s="108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109"/>
      <c r="AQ157" s="109"/>
      <c r="AR157" s="227"/>
      <c r="AS157" s="109"/>
      <c r="AT157" s="227"/>
      <c r="AU157" s="227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77">
        <f t="shared" si="34"/>
        <v>0</v>
      </c>
      <c r="IV157" s="13">
        <f t="shared" si="35"/>
        <v>0</v>
      </c>
      <c r="IW157" s="13">
        <f t="shared" si="36"/>
        <v>0</v>
      </c>
      <c r="IX157" s="13">
        <f t="shared" si="37"/>
        <v>0</v>
      </c>
      <c r="IY157" s="13">
        <f t="shared" si="38"/>
        <v>0</v>
      </c>
      <c r="IZ157" s="13">
        <f t="shared" si="39"/>
        <v>0</v>
      </c>
      <c r="JA157" s="13">
        <f t="shared" si="40"/>
        <v>0</v>
      </c>
      <c r="JB157" s="21">
        <f t="shared" si="41"/>
        <v>0</v>
      </c>
      <c r="JD157" s="44" t="str">
        <f t="shared" si="31"/>
        <v/>
      </c>
      <c r="JE157" s="51" t="str">
        <f t="shared" si="42"/>
        <v/>
      </c>
      <c r="JF157" s="51" t="str">
        <f t="shared" si="43"/>
        <v/>
      </c>
      <c r="JG157" s="51" t="str">
        <f t="shared" si="33"/>
        <v/>
      </c>
      <c r="JH157" s="52" t="str">
        <f t="shared" si="44"/>
        <v/>
      </c>
    </row>
    <row r="158" spans="1:268">
      <c r="A158" s="9"/>
      <c r="B158" s="31"/>
      <c r="C158" s="89"/>
      <c r="D158" s="89"/>
      <c r="E158" s="89"/>
      <c r="F158" s="89"/>
      <c r="G158" s="90"/>
      <c r="H158" s="108"/>
      <c r="I158" s="227"/>
      <c r="J158" s="108"/>
      <c r="K158" s="108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109"/>
      <c r="AQ158" s="109"/>
      <c r="AR158" s="227"/>
      <c r="AS158" s="109"/>
      <c r="AT158" s="227"/>
      <c r="AU158" s="227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77">
        <f t="shared" si="34"/>
        <v>0</v>
      </c>
      <c r="IV158" s="13">
        <f t="shared" si="35"/>
        <v>0</v>
      </c>
      <c r="IW158" s="13">
        <f t="shared" si="36"/>
        <v>0</v>
      </c>
      <c r="IX158" s="13">
        <f t="shared" si="37"/>
        <v>0</v>
      </c>
      <c r="IY158" s="13">
        <f t="shared" si="38"/>
        <v>0</v>
      </c>
      <c r="IZ158" s="13">
        <f t="shared" si="39"/>
        <v>0</v>
      </c>
      <c r="JA158" s="13">
        <f t="shared" si="40"/>
        <v>0</v>
      </c>
      <c r="JB158" s="21">
        <f t="shared" si="41"/>
        <v>0</v>
      </c>
      <c r="JD158" s="44" t="str">
        <f t="shared" si="31"/>
        <v/>
      </c>
      <c r="JE158" s="51" t="str">
        <f t="shared" si="42"/>
        <v/>
      </c>
      <c r="JF158" s="51" t="str">
        <f t="shared" si="43"/>
        <v/>
      </c>
      <c r="JG158" s="51" t="str">
        <f t="shared" si="33"/>
        <v/>
      </c>
      <c r="JH158" s="52" t="str">
        <f t="shared" si="44"/>
        <v/>
      </c>
    </row>
    <row r="159" spans="1:268">
      <c r="A159" s="10"/>
      <c r="B159" s="33"/>
      <c r="C159" s="97"/>
      <c r="D159" s="97"/>
      <c r="E159" s="97"/>
      <c r="F159" s="97"/>
      <c r="G159" s="98"/>
      <c r="H159" s="108"/>
      <c r="I159" s="227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109"/>
      <c r="AQ159" s="109"/>
      <c r="AR159" s="227"/>
      <c r="AS159" s="109"/>
      <c r="AT159" s="227"/>
      <c r="AU159" s="227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77">
        <f t="shared" si="34"/>
        <v>0</v>
      </c>
      <c r="IV159" s="13">
        <f t="shared" si="35"/>
        <v>0</v>
      </c>
      <c r="IW159" s="13">
        <f t="shared" si="36"/>
        <v>0</v>
      </c>
      <c r="IX159" s="13">
        <f t="shared" si="37"/>
        <v>0</v>
      </c>
      <c r="IY159" s="13">
        <f t="shared" si="38"/>
        <v>0</v>
      </c>
      <c r="IZ159" s="13">
        <f t="shared" si="39"/>
        <v>0</v>
      </c>
      <c r="JA159" s="13">
        <f t="shared" si="40"/>
        <v>0</v>
      </c>
      <c r="JB159" s="21">
        <f t="shared" si="41"/>
        <v>0</v>
      </c>
      <c r="JD159" s="44" t="str">
        <f t="shared" si="31"/>
        <v/>
      </c>
      <c r="JE159" s="51" t="str">
        <f t="shared" si="42"/>
        <v/>
      </c>
      <c r="JF159" s="51" t="str">
        <f t="shared" si="43"/>
        <v/>
      </c>
      <c r="JG159" s="51" t="str">
        <f t="shared" si="33"/>
        <v/>
      </c>
      <c r="JH159" s="52" t="str">
        <f t="shared" si="44"/>
        <v/>
      </c>
    </row>
    <row r="160" spans="1:268">
      <c r="A160" s="5"/>
      <c r="B160" s="30"/>
      <c r="C160" s="85"/>
      <c r="D160" s="85"/>
      <c r="E160" s="85"/>
      <c r="F160" s="85"/>
      <c r="G160" s="86"/>
      <c r="H160" s="108"/>
      <c r="I160" s="227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109"/>
      <c r="AQ160" s="109"/>
      <c r="AR160" s="227"/>
      <c r="AS160" s="109"/>
      <c r="AT160" s="227"/>
      <c r="AU160" s="227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77">
        <f t="shared" si="34"/>
        <v>0</v>
      </c>
      <c r="IV160" s="13">
        <f t="shared" si="35"/>
        <v>0</v>
      </c>
      <c r="IW160" s="13">
        <f t="shared" si="36"/>
        <v>0</v>
      </c>
      <c r="IX160" s="13">
        <f t="shared" si="37"/>
        <v>0</v>
      </c>
      <c r="IY160" s="13">
        <f t="shared" si="38"/>
        <v>0</v>
      </c>
      <c r="IZ160" s="13">
        <f t="shared" si="39"/>
        <v>0</v>
      </c>
      <c r="JA160" s="13">
        <f t="shared" si="40"/>
        <v>0</v>
      </c>
      <c r="JB160" s="21">
        <f t="shared" si="41"/>
        <v>0</v>
      </c>
      <c r="JD160" s="44" t="str">
        <f t="shared" si="31"/>
        <v/>
      </c>
      <c r="JE160" s="51" t="str">
        <f t="shared" si="42"/>
        <v/>
      </c>
      <c r="JF160" s="51" t="str">
        <f t="shared" si="43"/>
        <v/>
      </c>
      <c r="JG160" s="51" t="str">
        <f t="shared" si="33"/>
        <v/>
      </c>
      <c r="JH160" s="52" t="str">
        <f t="shared" si="44"/>
        <v/>
      </c>
    </row>
    <row r="161" spans="1:268">
      <c r="A161" s="5"/>
      <c r="B161" s="30"/>
      <c r="C161" s="85"/>
      <c r="D161" s="85"/>
      <c r="E161" s="85"/>
      <c r="F161" s="85"/>
      <c r="G161" s="86"/>
      <c r="H161" s="108"/>
      <c r="I161" s="227"/>
      <c r="J161" s="108"/>
      <c r="K161" s="108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109"/>
      <c r="AQ161" s="109"/>
      <c r="AR161" s="227"/>
      <c r="AS161" s="109"/>
      <c r="AT161" s="227"/>
      <c r="AU161" s="227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77">
        <f t="shared" si="34"/>
        <v>0</v>
      </c>
      <c r="IV161" s="13">
        <f t="shared" si="35"/>
        <v>0</v>
      </c>
      <c r="IW161" s="13">
        <f t="shared" si="36"/>
        <v>0</v>
      </c>
      <c r="IX161" s="13">
        <f t="shared" si="37"/>
        <v>0</v>
      </c>
      <c r="IY161" s="13">
        <f t="shared" si="38"/>
        <v>0</v>
      </c>
      <c r="IZ161" s="13">
        <f t="shared" si="39"/>
        <v>0</v>
      </c>
      <c r="JA161" s="13">
        <f t="shared" si="40"/>
        <v>0</v>
      </c>
      <c r="JB161" s="21">
        <f t="shared" si="41"/>
        <v>0</v>
      </c>
      <c r="JD161" s="44" t="str">
        <f t="shared" si="31"/>
        <v/>
      </c>
      <c r="JE161" s="51" t="str">
        <f t="shared" si="42"/>
        <v/>
      </c>
      <c r="JF161" s="51" t="str">
        <f t="shared" si="43"/>
        <v/>
      </c>
      <c r="JG161" s="51" t="str">
        <f t="shared" si="33"/>
        <v/>
      </c>
      <c r="JH161" s="52" t="str">
        <f t="shared" si="44"/>
        <v/>
      </c>
    </row>
    <row r="162" spans="1:268">
      <c r="A162" s="5"/>
      <c r="B162" s="30"/>
      <c r="C162" s="85"/>
      <c r="D162" s="85"/>
      <c r="E162" s="85"/>
      <c r="F162" s="85"/>
      <c r="G162" s="86"/>
      <c r="H162" s="108"/>
      <c r="I162" s="227"/>
      <c r="J162" s="108"/>
      <c r="K162" s="108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109"/>
      <c r="AQ162" s="109"/>
      <c r="AR162" s="227"/>
      <c r="AS162" s="109"/>
      <c r="AT162" s="227"/>
      <c r="AU162" s="227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77">
        <f t="shared" si="34"/>
        <v>0</v>
      </c>
      <c r="IV162" s="13">
        <f t="shared" si="35"/>
        <v>0</v>
      </c>
      <c r="IW162" s="13">
        <f t="shared" si="36"/>
        <v>0</v>
      </c>
      <c r="IX162" s="13">
        <f t="shared" si="37"/>
        <v>0</v>
      </c>
      <c r="IY162" s="13">
        <f t="shared" si="38"/>
        <v>0</v>
      </c>
      <c r="IZ162" s="13">
        <f t="shared" si="39"/>
        <v>0</v>
      </c>
      <c r="JA162" s="13">
        <f t="shared" si="40"/>
        <v>0</v>
      </c>
      <c r="JB162" s="21">
        <f t="shared" si="41"/>
        <v>0</v>
      </c>
      <c r="JD162" s="44" t="str">
        <f t="shared" si="31"/>
        <v/>
      </c>
      <c r="JE162" s="51" t="str">
        <f t="shared" si="42"/>
        <v/>
      </c>
      <c r="JF162" s="51" t="str">
        <f t="shared" si="43"/>
        <v/>
      </c>
      <c r="JG162" s="51" t="str">
        <f t="shared" si="33"/>
        <v/>
      </c>
      <c r="JH162" s="52" t="str">
        <f t="shared" si="44"/>
        <v/>
      </c>
    </row>
    <row r="163" spans="1:268">
      <c r="A163" s="5"/>
      <c r="B163" s="30"/>
      <c r="C163" s="85"/>
      <c r="D163" s="85"/>
      <c r="E163" s="85"/>
      <c r="F163" s="85"/>
      <c r="G163" s="86"/>
      <c r="H163" s="108"/>
      <c r="I163" s="227"/>
      <c r="J163" s="108"/>
      <c r="K163" s="108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109"/>
      <c r="AQ163" s="109"/>
      <c r="AR163" s="227"/>
      <c r="AS163" s="109"/>
      <c r="AT163" s="227"/>
      <c r="AU163" s="227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77">
        <f t="shared" si="34"/>
        <v>0</v>
      </c>
      <c r="IV163" s="13">
        <f t="shared" si="35"/>
        <v>0</v>
      </c>
      <c r="IW163" s="13">
        <f t="shared" si="36"/>
        <v>0</v>
      </c>
      <c r="IX163" s="13">
        <f t="shared" si="37"/>
        <v>0</v>
      </c>
      <c r="IY163" s="13">
        <f t="shared" si="38"/>
        <v>0</v>
      </c>
      <c r="IZ163" s="13">
        <f t="shared" si="39"/>
        <v>0</v>
      </c>
      <c r="JA163" s="13">
        <f t="shared" si="40"/>
        <v>0</v>
      </c>
      <c r="JB163" s="21">
        <f t="shared" si="41"/>
        <v>0</v>
      </c>
      <c r="JD163" s="44" t="str">
        <f t="shared" si="31"/>
        <v/>
      </c>
      <c r="JE163" s="51" t="str">
        <f t="shared" si="42"/>
        <v/>
      </c>
      <c r="JF163" s="51" t="str">
        <f t="shared" si="43"/>
        <v/>
      </c>
      <c r="JG163" s="51" t="str">
        <f t="shared" si="33"/>
        <v/>
      </c>
      <c r="JH163" s="52" t="str">
        <f t="shared" si="44"/>
        <v/>
      </c>
    </row>
    <row r="164" spans="1:268">
      <c r="A164" s="5"/>
      <c r="B164" s="30"/>
      <c r="C164" s="85"/>
      <c r="D164" s="85"/>
      <c r="E164" s="85"/>
      <c r="F164" s="85"/>
      <c r="G164" s="86"/>
      <c r="H164" s="108"/>
      <c r="I164" s="227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109"/>
      <c r="AQ164" s="109"/>
      <c r="AR164" s="227"/>
      <c r="AS164" s="109"/>
      <c r="AT164" s="227"/>
      <c r="AU164" s="227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77">
        <f t="shared" si="34"/>
        <v>0</v>
      </c>
      <c r="IV164" s="13">
        <f t="shared" si="35"/>
        <v>0</v>
      </c>
      <c r="IW164" s="13">
        <f t="shared" si="36"/>
        <v>0</v>
      </c>
      <c r="IX164" s="13">
        <f t="shared" si="37"/>
        <v>0</v>
      </c>
      <c r="IY164" s="13">
        <f t="shared" si="38"/>
        <v>0</v>
      </c>
      <c r="IZ164" s="13">
        <f t="shared" si="39"/>
        <v>0</v>
      </c>
      <c r="JA164" s="13">
        <f t="shared" si="40"/>
        <v>0</v>
      </c>
      <c r="JB164" s="21">
        <f t="shared" si="41"/>
        <v>0</v>
      </c>
      <c r="JD164" s="44" t="str">
        <f t="shared" si="31"/>
        <v/>
      </c>
      <c r="JE164" s="51" t="str">
        <f t="shared" si="42"/>
        <v/>
      </c>
      <c r="JF164" s="51" t="str">
        <f t="shared" si="43"/>
        <v/>
      </c>
      <c r="JG164" s="51" t="str">
        <f t="shared" si="33"/>
        <v/>
      </c>
      <c r="JH164" s="52" t="str">
        <f t="shared" si="44"/>
        <v/>
      </c>
    </row>
    <row r="165" spans="1:268">
      <c r="A165" s="5"/>
      <c r="B165" s="30"/>
      <c r="C165" s="85"/>
      <c r="D165" s="85"/>
      <c r="E165" s="85"/>
      <c r="F165" s="85"/>
      <c r="G165" s="86"/>
      <c r="H165" s="108"/>
      <c r="I165" s="227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109"/>
      <c r="AQ165" s="109"/>
      <c r="AR165" s="227"/>
      <c r="AS165" s="109"/>
      <c r="AT165" s="227"/>
      <c r="AU165" s="227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77">
        <f t="shared" si="34"/>
        <v>0</v>
      </c>
      <c r="IV165" s="13">
        <f t="shared" si="35"/>
        <v>0</v>
      </c>
      <c r="IW165" s="13">
        <f t="shared" si="36"/>
        <v>0</v>
      </c>
      <c r="IX165" s="13">
        <f t="shared" si="37"/>
        <v>0</v>
      </c>
      <c r="IY165" s="13">
        <f t="shared" si="38"/>
        <v>0</v>
      </c>
      <c r="IZ165" s="13">
        <f t="shared" si="39"/>
        <v>0</v>
      </c>
      <c r="JA165" s="13">
        <f t="shared" si="40"/>
        <v>0</v>
      </c>
      <c r="JB165" s="21">
        <f t="shared" si="41"/>
        <v>0</v>
      </c>
      <c r="JD165" s="44" t="str">
        <f t="shared" si="31"/>
        <v/>
      </c>
      <c r="JE165" s="51" t="str">
        <f t="shared" si="42"/>
        <v/>
      </c>
      <c r="JF165" s="51" t="str">
        <f t="shared" si="43"/>
        <v/>
      </c>
      <c r="JG165" s="51" t="str">
        <f t="shared" si="33"/>
        <v/>
      </c>
      <c r="JH165" s="52" t="str">
        <f t="shared" si="44"/>
        <v/>
      </c>
    </row>
    <row r="166" spans="1:268">
      <c r="A166" s="5"/>
      <c r="B166" s="30"/>
      <c r="C166" s="85"/>
      <c r="D166" s="85"/>
      <c r="E166" s="85"/>
      <c r="F166" s="85"/>
      <c r="G166" s="86"/>
      <c r="H166" s="108"/>
      <c r="I166" s="227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109"/>
      <c r="AQ166" s="109"/>
      <c r="AR166" s="227"/>
      <c r="AS166" s="109"/>
      <c r="AT166" s="227"/>
      <c r="AU166" s="227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77">
        <f t="shared" si="34"/>
        <v>0</v>
      </c>
      <c r="IV166" s="13">
        <f t="shared" si="35"/>
        <v>0</v>
      </c>
      <c r="IW166" s="13">
        <f t="shared" si="36"/>
        <v>0</v>
      </c>
      <c r="IX166" s="13">
        <f t="shared" si="37"/>
        <v>0</v>
      </c>
      <c r="IY166" s="13">
        <f t="shared" si="38"/>
        <v>0</v>
      </c>
      <c r="IZ166" s="13">
        <f t="shared" si="39"/>
        <v>0</v>
      </c>
      <c r="JA166" s="13">
        <f t="shared" si="40"/>
        <v>0</v>
      </c>
      <c r="JB166" s="21">
        <f t="shared" si="41"/>
        <v>0</v>
      </c>
      <c r="JD166" s="44" t="str">
        <f t="shared" si="31"/>
        <v/>
      </c>
      <c r="JE166" s="51" t="str">
        <f t="shared" si="42"/>
        <v/>
      </c>
      <c r="JF166" s="51" t="str">
        <f t="shared" si="43"/>
        <v/>
      </c>
      <c r="JG166" s="51" t="str">
        <f t="shared" si="33"/>
        <v/>
      </c>
      <c r="JH166" s="52" t="str">
        <f t="shared" si="44"/>
        <v/>
      </c>
    </row>
    <row r="167" spans="1:268">
      <c r="A167" s="5"/>
      <c r="B167" s="30"/>
      <c r="C167" s="85"/>
      <c r="D167" s="85"/>
      <c r="E167" s="85"/>
      <c r="F167" s="85"/>
      <c r="G167" s="86"/>
      <c r="H167" s="108"/>
      <c r="I167" s="227"/>
      <c r="J167" s="108"/>
      <c r="K167" s="108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109"/>
      <c r="AQ167" s="109"/>
      <c r="AR167" s="227"/>
      <c r="AS167" s="109"/>
      <c r="AT167" s="227"/>
      <c r="AU167" s="227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77">
        <f t="shared" si="34"/>
        <v>0</v>
      </c>
      <c r="IV167" s="13">
        <f t="shared" si="35"/>
        <v>0</v>
      </c>
      <c r="IW167" s="13">
        <f t="shared" si="36"/>
        <v>0</v>
      </c>
      <c r="IX167" s="13">
        <f t="shared" si="37"/>
        <v>0</v>
      </c>
      <c r="IY167" s="13">
        <f t="shared" si="38"/>
        <v>0</v>
      </c>
      <c r="IZ167" s="13">
        <f t="shared" si="39"/>
        <v>0</v>
      </c>
      <c r="JA167" s="13">
        <f t="shared" si="40"/>
        <v>0</v>
      </c>
      <c r="JB167" s="21">
        <f t="shared" si="41"/>
        <v>0</v>
      </c>
      <c r="JD167" s="44" t="str">
        <f t="shared" si="31"/>
        <v/>
      </c>
      <c r="JE167" s="51" t="str">
        <f t="shared" si="42"/>
        <v/>
      </c>
      <c r="JF167" s="51" t="str">
        <f t="shared" si="43"/>
        <v/>
      </c>
      <c r="JG167" s="51" t="str">
        <f t="shared" si="33"/>
        <v/>
      </c>
      <c r="JH167" s="52" t="str">
        <f t="shared" si="44"/>
        <v/>
      </c>
    </row>
    <row r="168" spans="1:268">
      <c r="A168" s="5"/>
      <c r="B168" s="30"/>
      <c r="C168" s="85"/>
      <c r="D168" s="85"/>
      <c r="E168" s="85"/>
      <c r="F168" s="85"/>
      <c r="G168" s="86"/>
      <c r="H168" s="108"/>
      <c r="I168" s="227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109"/>
      <c r="AQ168" s="109"/>
      <c r="AR168" s="227"/>
      <c r="AS168" s="109"/>
      <c r="AT168" s="227"/>
      <c r="AU168" s="227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77">
        <f t="shared" si="34"/>
        <v>0</v>
      </c>
      <c r="IV168" s="13">
        <f t="shared" si="35"/>
        <v>0</v>
      </c>
      <c r="IW168" s="13">
        <f t="shared" si="36"/>
        <v>0</v>
      </c>
      <c r="IX168" s="13">
        <f t="shared" si="37"/>
        <v>0</v>
      </c>
      <c r="IY168" s="13">
        <f t="shared" si="38"/>
        <v>0</v>
      </c>
      <c r="IZ168" s="13">
        <f t="shared" si="39"/>
        <v>0</v>
      </c>
      <c r="JA168" s="13">
        <f t="shared" si="40"/>
        <v>0</v>
      </c>
      <c r="JB168" s="21">
        <f t="shared" si="41"/>
        <v>0</v>
      </c>
      <c r="JD168" s="44" t="str">
        <f t="shared" si="31"/>
        <v/>
      </c>
      <c r="JE168" s="51" t="str">
        <f t="shared" si="42"/>
        <v/>
      </c>
      <c r="JF168" s="51" t="str">
        <f t="shared" si="43"/>
        <v/>
      </c>
      <c r="JG168" s="51" t="str">
        <f t="shared" si="33"/>
        <v/>
      </c>
      <c r="JH168" s="52" t="str">
        <f t="shared" si="44"/>
        <v/>
      </c>
    </row>
    <row r="169" spans="1:268">
      <c r="A169" s="5"/>
      <c r="B169" s="30"/>
      <c r="C169" s="85"/>
      <c r="D169" s="85"/>
      <c r="E169" s="85"/>
      <c r="F169" s="85"/>
      <c r="G169" s="86"/>
      <c r="H169" s="108"/>
      <c r="I169" s="227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109"/>
      <c r="AQ169" s="109"/>
      <c r="AR169" s="227"/>
      <c r="AS169" s="109"/>
      <c r="AT169" s="227"/>
      <c r="AU169" s="227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77">
        <f t="shared" si="34"/>
        <v>0</v>
      </c>
      <c r="IV169" s="13">
        <f t="shared" si="35"/>
        <v>0</v>
      </c>
      <c r="IW169" s="13">
        <f t="shared" si="36"/>
        <v>0</v>
      </c>
      <c r="IX169" s="13">
        <f t="shared" si="37"/>
        <v>0</v>
      </c>
      <c r="IY169" s="13">
        <f t="shared" si="38"/>
        <v>0</v>
      </c>
      <c r="IZ169" s="13">
        <f t="shared" si="39"/>
        <v>0</v>
      </c>
      <c r="JA169" s="13">
        <f t="shared" si="40"/>
        <v>0</v>
      </c>
      <c r="JB169" s="21">
        <f t="shared" si="41"/>
        <v>0</v>
      </c>
      <c r="JD169" s="44" t="str">
        <f t="shared" si="31"/>
        <v/>
      </c>
      <c r="JE169" s="51" t="str">
        <f t="shared" si="42"/>
        <v/>
      </c>
      <c r="JF169" s="51" t="str">
        <f t="shared" si="43"/>
        <v/>
      </c>
      <c r="JG169" s="51" t="str">
        <f t="shared" si="33"/>
        <v/>
      </c>
      <c r="JH169" s="52" t="str">
        <f t="shared" si="44"/>
        <v/>
      </c>
    </row>
    <row r="170" spans="1:268">
      <c r="A170" s="11"/>
      <c r="B170" s="32"/>
      <c r="C170" s="95"/>
      <c r="D170" s="95"/>
      <c r="E170" s="95"/>
      <c r="F170" s="95"/>
      <c r="G170" s="96"/>
      <c r="H170" s="108"/>
      <c r="I170" s="227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109"/>
      <c r="AQ170" s="109"/>
      <c r="AR170" s="227"/>
      <c r="AS170" s="109"/>
      <c r="AT170" s="227"/>
      <c r="AU170" s="227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77">
        <f t="shared" si="34"/>
        <v>0</v>
      </c>
      <c r="IV170" s="13">
        <f t="shared" si="35"/>
        <v>0</v>
      </c>
      <c r="IW170" s="13">
        <f t="shared" si="36"/>
        <v>0</v>
      </c>
      <c r="IX170" s="13">
        <f t="shared" si="37"/>
        <v>0</v>
      </c>
      <c r="IY170" s="13">
        <f t="shared" si="38"/>
        <v>0</v>
      </c>
      <c r="IZ170" s="13">
        <f t="shared" si="39"/>
        <v>0</v>
      </c>
      <c r="JA170" s="13">
        <f t="shared" si="40"/>
        <v>0</v>
      </c>
      <c r="JB170" s="21">
        <f t="shared" si="41"/>
        <v>0</v>
      </c>
      <c r="JD170" s="44" t="str">
        <f t="shared" si="31"/>
        <v/>
      </c>
      <c r="JE170" s="51" t="str">
        <f t="shared" si="42"/>
        <v/>
      </c>
      <c r="JF170" s="51" t="str">
        <f t="shared" si="43"/>
        <v/>
      </c>
      <c r="JG170" s="51" t="str">
        <f t="shared" si="33"/>
        <v/>
      </c>
      <c r="JH170" s="52" t="str">
        <f t="shared" si="44"/>
        <v/>
      </c>
    </row>
    <row r="171" spans="1:268">
      <c r="A171" s="11"/>
      <c r="B171" s="32"/>
      <c r="C171" s="95"/>
      <c r="D171" s="95"/>
      <c r="E171" s="95"/>
      <c r="F171" s="95"/>
      <c r="G171" s="96"/>
      <c r="H171" s="108"/>
      <c r="I171" s="227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109"/>
      <c r="AQ171" s="109"/>
      <c r="AR171" s="227"/>
      <c r="AS171" s="109"/>
      <c r="AT171" s="227"/>
      <c r="AU171" s="227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77">
        <f t="shared" si="34"/>
        <v>0</v>
      </c>
      <c r="IV171" s="13">
        <f t="shared" si="35"/>
        <v>0</v>
      </c>
      <c r="IW171" s="13">
        <f t="shared" si="36"/>
        <v>0</v>
      </c>
      <c r="IX171" s="13">
        <f t="shared" si="37"/>
        <v>0</v>
      </c>
      <c r="IY171" s="13">
        <f t="shared" si="38"/>
        <v>0</v>
      </c>
      <c r="IZ171" s="13">
        <f t="shared" si="39"/>
        <v>0</v>
      </c>
      <c r="JA171" s="13">
        <f t="shared" si="40"/>
        <v>0</v>
      </c>
      <c r="JB171" s="21">
        <f t="shared" si="41"/>
        <v>0</v>
      </c>
      <c r="JD171" s="44" t="str">
        <f t="shared" si="31"/>
        <v/>
      </c>
      <c r="JE171" s="51" t="str">
        <f t="shared" si="42"/>
        <v/>
      </c>
      <c r="JF171" s="51" t="str">
        <f t="shared" si="43"/>
        <v/>
      </c>
      <c r="JG171" s="51" t="str">
        <f t="shared" si="33"/>
        <v/>
      </c>
      <c r="JH171" s="52" t="str">
        <f t="shared" si="44"/>
        <v/>
      </c>
    </row>
    <row r="172" spans="1:268">
      <c r="A172" s="11"/>
      <c r="B172" s="32"/>
      <c r="C172" s="95"/>
      <c r="D172" s="95"/>
      <c r="E172" s="95"/>
      <c r="F172" s="95"/>
      <c r="G172" s="96"/>
      <c r="H172" s="108"/>
      <c r="I172" s="227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109"/>
      <c r="AQ172" s="109"/>
      <c r="AR172" s="227"/>
      <c r="AS172" s="109"/>
      <c r="AT172" s="227"/>
      <c r="AU172" s="227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77">
        <f t="shared" si="34"/>
        <v>0</v>
      </c>
      <c r="IV172" s="13">
        <f t="shared" si="35"/>
        <v>0</v>
      </c>
      <c r="IW172" s="13">
        <f t="shared" si="36"/>
        <v>0</v>
      </c>
      <c r="IX172" s="13">
        <f t="shared" si="37"/>
        <v>0</v>
      </c>
      <c r="IY172" s="13">
        <f t="shared" si="38"/>
        <v>0</v>
      </c>
      <c r="IZ172" s="13">
        <f t="shared" si="39"/>
        <v>0</v>
      </c>
      <c r="JA172" s="13">
        <f t="shared" si="40"/>
        <v>0</v>
      </c>
      <c r="JB172" s="21">
        <f t="shared" si="41"/>
        <v>0</v>
      </c>
      <c r="JD172" s="44" t="str">
        <f t="shared" si="31"/>
        <v/>
      </c>
      <c r="JE172" s="51" t="str">
        <f t="shared" si="42"/>
        <v/>
      </c>
      <c r="JF172" s="51" t="str">
        <f t="shared" si="43"/>
        <v/>
      </c>
      <c r="JG172" s="51" t="str">
        <f t="shared" si="33"/>
        <v/>
      </c>
      <c r="JH172" s="52" t="str">
        <f t="shared" si="44"/>
        <v/>
      </c>
    </row>
    <row r="173" spans="1:268">
      <c r="A173" s="5"/>
      <c r="B173" s="30"/>
      <c r="C173" s="85"/>
      <c r="D173" s="85"/>
      <c r="E173" s="85"/>
      <c r="F173" s="85"/>
      <c r="G173" s="86"/>
      <c r="H173" s="108"/>
      <c r="I173" s="227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109"/>
      <c r="AQ173" s="109"/>
      <c r="AR173" s="227"/>
      <c r="AS173" s="109"/>
      <c r="AT173" s="227"/>
      <c r="AU173" s="227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77">
        <f t="shared" si="34"/>
        <v>0</v>
      </c>
      <c r="IV173" s="13">
        <f t="shared" si="35"/>
        <v>0</v>
      </c>
      <c r="IW173" s="13">
        <f t="shared" si="36"/>
        <v>0</v>
      </c>
      <c r="IX173" s="13">
        <f t="shared" si="37"/>
        <v>0</v>
      </c>
      <c r="IY173" s="13">
        <f t="shared" si="38"/>
        <v>0</v>
      </c>
      <c r="IZ173" s="13">
        <f t="shared" si="39"/>
        <v>0</v>
      </c>
      <c r="JA173" s="13">
        <f t="shared" si="40"/>
        <v>0</v>
      </c>
      <c r="JB173" s="21">
        <f t="shared" si="41"/>
        <v>0</v>
      </c>
      <c r="JD173" s="44" t="str">
        <f t="shared" si="31"/>
        <v/>
      </c>
      <c r="JE173" s="51" t="str">
        <f t="shared" si="42"/>
        <v/>
      </c>
      <c r="JF173" s="51" t="str">
        <f t="shared" si="43"/>
        <v/>
      </c>
      <c r="JG173" s="51" t="str">
        <f t="shared" si="33"/>
        <v/>
      </c>
      <c r="JH173" s="52" t="str">
        <f t="shared" si="44"/>
        <v/>
      </c>
    </row>
    <row r="174" spans="1:268">
      <c r="A174" s="5"/>
      <c r="B174" s="30"/>
      <c r="C174" s="85"/>
      <c r="D174" s="85"/>
      <c r="E174" s="85"/>
      <c r="F174" s="85"/>
      <c r="G174" s="86"/>
      <c r="H174" s="108"/>
      <c r="I174" s="227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109"/>
      <c r="AQ174" s="109"/>
      <c r="AR174" s="227"/>
      <c r="AS174" s="109"/>
      <c r="AT174" s="227"/>
      <c r="AU174" s="227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77">
        <f t="shared" si="34"/>
        <v>0</v>
      </c>
      <c r="IV174" s="13">
        <f t="shared" si="35"/>
        <v>0</v>
      </c>
      <c r="IW174" s="13">
        <f t="shared" si="36"/>
        <v>0</v>
      </c>
      <c r="IX174" s="13">
        <f t="shared" si="37"/>
        <v>0</v>
      </c>
      <c r="IY174" s="13">
        <f t="shared" si="38"/>
        <v>0</v>
      </c>
      <c r="IZ174" s="13">
        <f t="shared" si="39"/>
        <v>0</v>
      </c>
      <c r="JA174" s="13">
        <f t="shared" si="40"/>
        <v>0</v>
      </c>
      <c r="JB174" s="21">
        <f t="shared" si="41"/>
        <v>0</v>
      </c>
      <c r="JD174" s="44" t="str">
        <f t="shared" si="31"/>
        <v/>
      </c>
      <c r="JE174" s="51" t="str">
        <f t="shared" si="42"/>
        <v/>
      </c>
      <c r="JF174" s="51" t="str">
        <f t="shared" si="43"/>
        <v/>
      </c>
      <c r="JG174" s="51" t="str">
        <f t="shared" si="33"/>
        <v/>
      </c>
      <c r="JH174" s="52" t="str">
        <f t="shared" si="44"/>
        <v/>
      </c>
    </row>
    <row r="175" spans="1:268">
      <c r="A175" s="5"/>
      <c r="B175" s="30"/>
      <c r="C175" s="85"/>
      <c r="D175" s="85"/>
      <c r="E175" s="85"/>
      <c r="F175" s="85"/>
      <c r="G175" s="86"/>
      <c r="H175" s="108"/>
      <c r="I175" s="227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109"/>
      <c r="AQ175" s="109"/>
      <c r="AR175" s="227"/>
      <c r="AS175" s="109"/>
      <c r="AT175" s="227"/>
      <c r="AU175" s="227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77">
        <f t="shared" si="34"/>
        <v>0</v>
      </c>
      <c r="IV175" s="13">
        <f t="shared" si="35"/>
        <v>0</v>
      </c>
      <c r="IW175" s="13">
        <f t="shared" si="36"/>
        <v>0</v>
      </c>
      <c r="IX175" s="13">
        <f t="shared" si="37"/>
        <v>0</v>
      </c>
      <c r="IY175" s="13">
        <f t="shared" si="38"/>
        <v>0</v>
      </c>
      <c r="IZ175" s="13">
        <f t="shared" si="39"/>
        <v>0</v>
      </c>
      <c r="JA175" s="13">
        <f t="shared" si="40"/>
        <v>0</v>
      </c>
      <c r="JB175" s="21">
        <f t="shared" si="41"/>
        <v>0</v>
      </c>
      <c r="JD175" s="44" t="str">
        <f t="shared" ref="JD175:JD191" si="45">IF(ISBLANK(C175),IF(AND((IV175+IW175)&gt;=($JK$2+$JL$2),OR(IX175&gt;=$JM$2,H175="x")),"Yes!",""),"x")</f>
        <v/>
      </c>
      <c r="JE175" s="51" t="str">
        <f t="shared" si="42"/>
        <v/>
      </c>
      <c r="JF175" s="51" t="str">
        <f t="shared" si="43"/>
        <v/>
      </c>
      <c r="JG175" s="51" t="str">
        <f t="shared" si="33"/>
        <v/>
      </c>
      <c r="JH175" s="52" t="str">
        <f t="shared" si="44"/>
        <v/>
      </c>
    </row>
    <row r="176" spans="1:268">
      <c r="A176" s="5"/>
      <c r="B176" s="30"/>
      <c r="C176" s="85"/>
      <c r="D176" s="85"/>
      <c r="E176" s="85"/>
      <c r="F176" s="85"/>
      <c r="G176" s="86"/>
      <c r="H176" s="108"/>
      <c r="I176" s="227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109"/>
      <c r="AQ176" s="109"/>
      <c r="AR176" s="227"/>
      <c r="AS176" s="109"/>
      <c r="AT176" s="227"/>
      <c r="AU176" s="227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77">
        <f t="shared" si="34"/>
        <v>0</v>
      </c>
      <c r="IV176" s="13">
        <f t="shared" si="35"/>
        <v>0</v>
      </c>
      <c r="IW176" s="13">
        <f t="shared" si="36"/>
        <v>0</v>
      </c>
      <c r="IX176" s="13">
        <f t="shared" si="37"/>
        <v>0</v>
      </c>
      <c r="IY176" s="13">
        <f t="shared" si="38"/>
        <v>0</v>
      </c>
      <c r="IZ176" s="13">
        <f t="shared" si="39"/>
        <v>0</v>
      </c>
      <c r="JA176" s="13">
        <f t="shared" si="40"/>
        <v>0</v>
      </c>
      <c r="JB176" s="21">
        <f t="shared" si="41"/>
        <v>0</v>
      </c>
      <c r="JD176" s="44" t="str">
        <f t="shared" si="45"/>
        <v/>
      </c>
      <c r="JE176" s="51" t="str">
        <f t="shared" si="42"/>
        <v/>
      </c>
      <c r="JF176" s="51" t="str">
        <f t="shared" si="43"/>
        <v/>
      </c>
      <c r="JG176" s="51" t="str">
        <f t="shared" si="33"/>
        <v/>
      </c>
      <c r="JH176" s="52" t="str">
        <f t="shared" si="44"/>
        <v/>
      </c>
    </row>
    <row r="177" spans="1:268">
      <c r="A177" s="5"/>
      <c r="B177" s="30"/>
      <c r="C177" s="85"/>
      <c r="D177" s="85"/>
      <c r="E177" s="85"/>
      <c r="F177" s="85"/>
      <c r="G177" s="86"/>
      <c r="H177" s="108"/>
      <c r="I177" s="227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109"/>
      <c r="AQ177" s="109"/>
      <c r="AR177" s="227"/>
      <c r="AS177" s="109"/>
      <c r="AT177" s="227"/>
      <c r="AU177" s="227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77">
        <f t="shared" si="34"/>
        <v>0</v>
      </c>
      <c r="IV177" s="13">
        <f t="shared" si="35"/>
        <v>0</v>
      </c>
      <c r="IW177" s="13">
        <f t="shared" si="36"/>
        <v>0</v>
      </c>
      <c r="IX177" s="13">
        <f t="shared" si="37"/>
        <v>0</v>
      </c>
      <c r="IY177" s="13">
        <f t="shared" si="38"/>
        <v>0</v>
      </c>
      <c r="IZ177" s="13">
        <f t="shared" si="39"/>
        <v>0</v>
      </c>
      <c r="JA177" s="13">
        <f t="shared" si="40"/>
        <v>0</v>
      </c>
      <c r="JB177" s="21">
        <f t="shared" si="41"/>
        <v>0</v>
      </c>
      <c r="JD177" s="44" t="str">
        <f t="shared" si="45"/>
        <v/>
      </c>
      <c r="JE177" s="51" t="str">
        <f t="shared" si="42"/>
        <v/>
      </c>
      <c r="JF177" s="51" t="str">
        <f t="shared" si="43"/>
        <v/>
      </c>
      <c r="JG177" s="51" t="str">
        <f t="shared" si="33"/>
        <v/>
      </c>
      <c r="JH177" s="52" t="str">
        <f t="shared" si="44"/>
        <v/>
      </c>
    </row>
    <row r="178" spans="1:268">
      <c r="A178" s="5"/>
      <c r="B178" s="30"/>
      <c r="C178" s="85"/>
      <c r="D178" s="85"/>
      <c r="E178" s="85"/>
      <c r="F178" s="85"/>
      <c r="G178" s="86"/>
      <c r="H178" s="108"/>
      <c r="I178" s="227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109"/>
      <c r="AQ178" s="109"/>
      <c r="AR178" s="227"/>
      <c r="AS178" s="109"/>
      <c r="AT178" s="227"/>
      <c r="AU178" s="227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77">
        <f t="shared" si="34"/>
        <v>0</v>
      </c>
      <c r="IV178" s="13">
        <f t="shared" si="35"/>
        <v>0</v>
      </c>
      <c r="IW178" s="13">
        <f t="shared" si="36"/>
        <v>0</v>
      </c>
      <c r="IX178" s="13">
        <f t="shared" si="37"/>
        <v>0</v>
      </c>
      <c r="IY178" s="13">
        <f t="shared" si="38"/>
        <v>0</v>
      </c>
      <c r="IZ178" s="13">
        <f t="shared" si="39"/>
        <v>0</v>
      </c>
      <c r="JA178" s="13">
        <f t="shared" si="40"/>
        <v>0</v>
      </c>
      <c r="JB178" s="21">
        <f t="shared" si="41"/>
        <v>0</v>
      </c>
      <c r="JD178" s="44" t="str">
        <f t="shared" si="45"/>
        <v/>
      </c>
      <c r="JE178" s="51" t="str">
        <f t="shared" si="42"/>
        <v/>
      </c>
      <c r="JF178" s="51" t="str">
        <f t="shared" si="43"/>
        <v/>
      </c>
      <c r="JG178" s="51" t="str">
        <f t="shared" si="33"/>
        <v/>
      </c>
      <c r="JH178" s="52" t="str">
        <f t="shared" si="44"/>
        <v/>
      </c>
    </row>
    <row r="179" spans="1:268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109"/>
      <c r="AQ179" s="109"/>
      <c r="AR179" s="227"/>
      <c r="AS179" s="109"/>
      <c r="AT179" s="227"/>
      <c r="AU179" s="227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77">
        <f t="shared" si="34"/>
        <v>0</v>
      </c>
      <c r="IV179" s="13">
        <f t="shared" si="35"/>
        <v>0</v>
      </c>
      <c r="IW179" s="13">
        <f t="shared" si="36"/>
        <v>0</v>
      </c>
      <c r="IX179" s="13">
        <f t="shared" si="37"/>
        <v>0</v>
      </c>
      <c r="IY179" s="13">
        <f t="shared" si="38"/>
        <v>0</v>
      </c>
      <c r="IZ179" s="13">
        <f t="shared" si="39"/>
        <v>0</v>
      </c>
      <c r="JA179" s="13">
        <f t="shared" si="40"/>
        <v>0</v>
      </c>
      <c r="JB179" s="21">
        <f t="shared" si="41"/>
        <v>0</v>
      </c>
      <c r="JD179" s="44" t="str">
        <f t="shared" si="45"/>
        <v/>
      </c>
      <c r="JE179" s="51" t="str">
        <f t="shared" si="42"/>
        <v/>
      </c>
      <c r="JF179" s="51" t="str">
        <f t="shared" si="43"/>
        <v/>
      </c>
      <c r="JG179" s="51" t="str">
        <f t="shared" si="33"/>
        <v/>
      </c>
      <c r="JH179" s="52" t="str">
        <f t="shared" si="44"/>
        <v/>
      </c>
    </row>
    <row r="180" spans="1:268">
      <c r="A180" s="11"/>
      <c r="B180" s="32"/>
      <c r="C180" s="95"/>
      <c r="D180" s="95"/>
      <c r="E180" s="95"/>
      <c r="F180" s="95"/>
      <c r="G180" s="9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109"/>
      <c r="AQ180" s="109"/>
      <c r="AR180" s="227"/>
      <c r="AS180" s="109"/>
      <c r="AT180" s="227"/>
      <c r="AU180" s="227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77">
        <f t="shared" si="34"/>
        <v>0</v>
      </c>
      <c r="IV180" s="13">
        <f t="shared" si="35"/>
        <v>0</v>
      </c>
      <c r="IW180" s="13">
        <f t="shared" si="36"/>
        <v>0</v>
      </c>
      <c r="IX180" s="13">
        <f t="shared" si="37"/>
        <v>0</v>
      </c>
      <c r="IY180" s="13">
        <f t="shared" si="38"/>
        <v>0</v>
      </c>
      <c r="IZ180" s="13">
        <f t="shared" si="39"/>
        <v>0</v>
      </c>
      <c r="JA180" s="13">
        <f t="shared" si="40"/>
        <v>0</v>
      </c>
      <c r="JB180" s="21">
        <f t="shared" si="41"/>
        <v>0</v>
      </c>
      <c r="JD180" s="44" t="str">
        <f t="shared" si="45"/>
        <v/>
      </c>
      <c r="JE180" s="51" t="str">
        <f t="shared" si="42"/>
        <v/>
      </c>
      <c r="JF180" s="51" t="str">
        <f t="shared" si="43"/>
        <v/>
      </c>
      <c r="JG180" s="51" t="str">
        <f t="shared" si="33"/>
        <v/>
      </c>
      <c r="JH180" s="52" t="str">
        <f t="shared" si="44"/>
        <v/>
      </c>
    </row>
    <row r="181" spans="1:268">
      <c r="A181" s="11"/>
      <c r="B181" s="32"/>
      <c r="C181" s="95"/>
      <c r="D181" s="95"/>
      <c r="E181" s="95"/>
      <c r="F181" s="95"/>
      <c r="G181" s="9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109"/>
      <c r="AQ181" s="109"/>
      <c r="AR181" s="227"/>
      <c r="AS181" s="109"/>
      <c r="AT181" s="227"/>
      <c r="AU181" s="227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77">
        <f t="shared" si="34"/>
        <v>0</v>
      </c>
      <c r="IV181" s="13">
        <f t="shared" si="35"/>
        <v>0</v>
      </c>
      <c r="IW181" s="13">
        <f t="shared" si="36"/>
        <v>0</v>
      </c>
      <c r="IX181" s="13">
        <f t="shared" si="37"/>
        <v>0</v>
      </c>
      <c r="IY181" s="13">
        <f t="shared" si="38"/>
        <v>0</v>
      </c>
      <c r="IZ181" s="13">
        <f t="shared" si="39"/>
        <v>0</v>
      </c>
      <c r="JA181" s="13">
        <f t="shared" si="40"/>
        <v>0</v>
      </c>
      <c r="JB181" s="21">
        <f t="shared" si="41"/>
        <v>0</v>
      </c>
      <c r="JD181" s="44" t="str">
        <f t="shared" si="45"/>
        <v/>
      </c>
      <c r="JE181" s="51" t="str">
        <f t="shared" si="42"/>
        <v/>
      </c>
      <c r="JF181" s="51" t="str">
        <f t="shared" si="43"/>
        <v/>
      </c>
      <c r="JG181" s="51" t="str">
        <f t="shared" si="33"/>
        <v/>
      </c>
      <c r="JH181" s="52" t="str">
        <f t="shared" si="44"/>
        <v/>
      </c>
    </row>
    <row r="182" spans="1:268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109"/>
      <c r="AQ182" s="109"/>
      <c r="AR182" s="227"/>
      <c r="AS182" s="109"/>
      <c r="AT182" s="227"/>
      <c r="AU182" s="227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77">
        <f t="shared" si="34"/>
        <v>0</v>
      </c>
      <c r="IV182" s="13">
        <f t="shared" si="35"/>
        <v>0</v>
      </c>
      <c r="IW182" s="13">
        <f t="shared" si="36"/>
        <v>0</v>
      </c>
      <c r="IX182" s="13">
        <f t="shared" si="37"/>
        <v>0</v>
      </c>
      <c r="IY182" s="13">
        <f t="shared" si="38"/>
        <v>0</v>
      </c>
      <c r="IZ182" s="13">
        <f t="shared" si="39"/>
        <v>0</v>
      </c>
      <c r="JA182" s="13">
        <f t="shared" si="40"/>
        <v>0</v>
      </c>
      <c r="JB182" s="21">
        <f t="shared" si="41"/>
        <v>0</v>
      </c>
      <c r="JD182" s="44" t="str">
        <f t="shared" si="45"/>
        <v/>
      </c>
      <c r="JE182" s="51" t="str">
        <f t="shared" si="42"/>
        <v/>
      </c>
      <c r="JF182" s="51" t="str">
        <f t="shared" si="43"/>
        <v/>
      </c>
      <c r="JG182" s="51" t="str">
        <f t="shared" si="33"/>
        <v/>
      </c>
      <c r="JH182" s="52" t="str">
        <f t="shared" si="44"/>
        <v/>
      </c>
    </row>
    <row r="183" spans="1:268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109"/>
      <c r="AQ183" s="109"/>
      <c r="AR183" s="227"/>
      <c r="AS183" s="109"/>
      <c r="AT183" s="227"/>
      <c r="AU183" s="227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77">
        <f t="shared" si="34"/>
        <v>0</v>
      </c>
      <c r="IV183" s="13">
        <f t="shared" si="35"/>
        <v>0</v>
      </c>
      <c r="IW183" s="13">
        <f t="shared" si="36"/>
        <v>0</v>
      </c>
      <c r="IX183" s="13">
        <f t="shared" si="37"/>
        <v>0</v>
      </c>
      <c r="IY183" s="13">
        <f t="shared" si="38"/>
        <v>0</v>
      </c>
      <c r="IZ183" s="13">
        <f t="shared" si="39"/>
        <v>0</v>
      </c>
      <c r="JA183" s="13">
        <f t="shared" si="40"/>
        <v>0</v>
      </c>
      <c r="JB183" s="21">
        <f t="shared" si="41"/>
        <v>0</v>
      </c>
      <c r="JD183" s="44" t="str">
        <f t="shared" si="45"/>
        <v/>
      </c>
      <c r="JE183" s="51" t="str">
        <f t="shared" si="42"/>
        <v/>
      </c>
      <c r="JF183" s="51" t="str">
        <f t="shared" si="43"/>
        <v/>
      </c>
      <c r="JG183" s="51" t="str">
        <f t="shared" si="33"/>
        <v/>
      </c>
      <c r="JH183" s="52" t="str">
        <f t="shared" si="44"/>
        <v/>
      </c>
    </row>
    <row r="184" spans="1:268">
      <c r="A184" s="5"/>
      <c r="B184" s="30"/>
      <c r="C184" s="85"/>
      <c r="D184" s="85"/>
      <c r="E184" s="85"/>
      <c r="F184" s="85"/>
      <c r="G184" s="86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109"/>
      <c r="AQ184" s="109"/>
      <c r="AR184" s="227"/>
      <c r="AS184" s="109"/>
      <c r="AT184" s="227"/>
      <c r="AU184" s="227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77">
        <f t="shared" si="34"/>
        <v>0</v>
      </c>
      <c r="IV184" s="13">
        <f t="shared" si="35"/>
        <v>0</v>
      </c>
      <c r="IW184" s="13">
        <f t="shared" si="36"/>
        <v>0</v>
      </c>
      <c r="IX184" s="13">
        <f t="shared" si="37"/>
        <v>0</v>
      </c>
      <c r="IY184" s="13">
        <f t="shared" si="38"/>
        <v>0</v>
      </c>
      <c r="IZ184" s="13">
        <f t="shared" si="39"/>
        <v>0</v>
      </c>
      <c r="JA184" s="13">
        <f t="shared" si="40"/>
        <v>0</v>
      </c>
      <c r="JB184" s="21">
        <f t="shared" si="41"/>
        <v>0</v>
      </c>
      <c r="JD184" s="44" t="str">
        <f t="shared" si="45"/>
        <v/>
      </c>
      <c r="JE184" s="51" t="str">
        <f t="shared" si="42"/>
        <v/>
      </c>
      <c r="JF184" s="51" t="str">
        <f t="shared" si="43"/>
        <v/>
      </c>
      <c r="JG184" s="51" t="str">
        <f t="shared" si="33"/>
        <v/>
      </c>
      <c r="JH184" s="52" t="str">
        <f t="shared" si="44"/>
        <v/>
      </c>
    </row>
    <row r="185" spans="1:268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109"/>
      <c r="AQ185" s="109"/>
      <c r="AR185" s="227"/>
      <c r="AS185" s="109"/>
      <c r="AT185" s="227"/>
      <c r="AU185" s="227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77">
        <f t="shared" si="34"/>
        <v>0</v>
      </c>
      <c r="IV185" s="13">
        <f t="shared" si="35"/>
        <v>0</v>
      </c>
      <c r="IW185" s="13">
        <f t="shared" si="36"/>
        <v>0</v>
      </c>
      <c r="IX185" s="13">
        <f t="shared" si="37"/>
        <v>0</v>
      </c>
      <c r="IY185" s="13">
        <f t="shared" si="38"/>
        <v>0</v>
      </c>
      <c r="IZ185" s="13">
        <f t="shared" si="39"/>
        <v>0</v>
      </c>
      <c r="JA185" s="13">
        <f t="shared" si="40"/>
        <v>0</v>
      </c>
      <c r="JB185" s="21">
        <f t="shared" si="41"/>
        <v>0</v>
      </c>
      <c r="JD185" s="44" t="str">
        <f t="shared" si="45"/>
        <v/>
      </c>
      <c r="JE185" s="51" t="str">
        <f t="shared" si="42"/>
        <v/>
      </c>
      <c r="JF185" s="51" t="str">
        <f t="shared" si="43"/>
        <v/>
      </c>
      <c r="JG185" s="51" t="str">
        <f t="shared" si="33"/>
        <v/>
      </c>
      <c r="JH185" s="52" t="str">
        <f t="shared" si="44"/>
        <v/>
      </c>
    </row>
    <row r="186" spans="1:268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109"/>
      <c r="AQ186" s="109"/>
      <c r="AR186" s="227"/>
      <c r="AS186" s="109"/>
      <c r="AT186" s="227"/>
      <c r="AU186" s="227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77">
        <f t="shared" si="34"/>
        <v>0</v>
      </c>
      <c r="IV186" s="13">
        <f t="shared" si="35"/>
        <v>0</v>
      </c>
      <c r="IW186" s="13">
        <f t="shared" si="36"/>
        <v>0</v>
      </c>
      <c r="IX186" s="13">
        <f t="shared" si="37"/>
        <v>0</v>
      </c>
      <c r="IY186" s="13">
        <f t="shared" si="38"/>
        <v>0</v>
      </c>
      <c r="IZ186" s="13">
        <f t="shared" si="39"/>
        <v>0</v>
      </c>
      <c r="JA186" s="13">
        <f t="shared" si="40"/>
        <v>0</v>
      </c>
      <c r="JB186" s="21">
        <f t="shared" si="41"/>
        <v>0</v>
      </c>
      <c r="JD186" s="44" t="str">
        <f t="shared" si="45"/>
        <v/>
      </c>
      <c r="JE186" s="51" t="str">
        <f t="shared" si="42"/>
        <v/>
      </c>
      <c r="JF186" s="51" t="str">
        <f t="shared" si="43"/>
        <v/>
      </c>
      <c r="JG186" s="51" t="str">
        <f t="shared" si="33"/>
        <v/>
      </c>
      <c r="JH186" s="52" t="str">
        <f t="shared" si="44"/>
        <v/>
      </c>
    </row>
    <row r="187" spans="1:268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109"/>
      <c r="AQ187" s="109"/>
      <c r="AR187" s="227"/>
      <c r="AS187" s="109"/>
      <c r="AT187" s="227"/>
      <c r="AU187" s="227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77">
        <f t="shared" si="34"/>
        <v>0</v>
      </c>
      <c r="IV187" s="13">
        <f t="shared" si="35"/>
        <v>0</v>
      </c>
      <c r="IW187" s="13">
        <f t="shared" si="36"/>
        <v>0</v>
      </c>
      <c r="IX187" s="13">
        <f t="shared" si="37"/>
        <v>0</v>
      </c>
      <c r="IY187" s="13">
        <f t="shared" si="38"/>
        <v>0</v>
      </c>
      <c r="IZ187" s="13">
        <f t="shared" si="39"/>
        <v>0</v>
      </c>
      <c r="JA187" s="13">
        <f t="shared" si="40"/>
        <v>0</v>
      </c>
      <c r="JB187" s="21">
        <f t="shared" si="41"/>
        <v>0</v>
      </c>
      <c r="JD187" s="44" t="str">
        <f t="shared" si="45"/>
        <v/>
      </c>
      <c r="JE187" s="51" t="str">
        <f t="shared" si="42"/>
        <v/>
      </c>
      <c r="JF187" s="51" t="str">
        <f t="shared" si="43"/>
        <v/>
      </c>
      <c r="JG187" s="51" t="str">
        <f t="shared" si="33"/>
        <v/>
      </c>
      <c r="JH187" s="52" t="str">
        <f t="shared" si="44"/>
        <v/>
      </c>
    </row>
    <row r="188" spans="1:268">
      <c r="A188" s="11"/>
      <c r="B188" s="32"/>
      <c r="C188" s="95"/>
      <c r="D188" s="95"/>
      <c r="E188" s="95"/>
      <c r="F188" s="95"/>
      <c r="G188" s="96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109"/>
      <c r="AQ188" s="109"/>
      <c r="AR188" s="227"/>
      <c r="AS188" s="109"/>
      <c r="AT188" s="227"/>
      <c r="AU188" s="227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77">
        <f t="shared" si="34"/>
        <v>0</v>
      </c>
      <c r="IV188" s="13">
        <f t="shared" si="35"/>
        <v>0</v>
      </c>
      <c r="IW188" s="13">
        <f t="shared" si="36"/>
        <v>0</v>
      </c>
      <c r="IX188" s="13">
        <f t="shared" si="37"/>
        <v>0</v>
      </c>
      <c r="IY188" s="13">
        <f t="shared" si="38"/>
        <v>0</v>
      </c>
      <c r="IZ188" s="13">
        <f t="shared" si="39"/>
        <v>0</v>
      </c>
      <c r="JA188" s="13">
        <f t="shared" si="40"/>
        <v>0</v>
      </c>
      <c r="JB188" s="21">
        <f t="shared" si="41"/>
        <v>0</v>
      </c>
      <c r="JD188" s="44" t="str">
        <f t="shared" si="45"/>
        <v/>
      </c>
      <c r="JE188" s="51" t="str">
        <f t="shared" si="42"/>
        <v/>
      </c>
      <c r="JF188" s="51" t="str">
        <f t="shared" si="43"/>
        <v/>
      </c>
      <c r="JG188" s="51" t="str">
        <f t="shared" si="33"/>
        <v/>
      </c>
      <c r="JH188" s="52" t="str">
        <f t="shared" si="44"/>
        <v/>
      </c>
    </row>
    <row r="189" spans="1:268">
      <c r="A189" s="11"/>
      <c r="B189" s="32"/>
      <c r="C189" s="95"/>
      <c r="D189" s="95"/>
      <c r="E189" s="95"/>
      <c r="F189" s="95"/>
      <c r="G189" s="96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109"/>
      <c r="AQ189" s="109"/>
      <c r="AR189" s="227"/>
      <c r="AS189" s="109"/>
      <c r="AT189" s="227"/>
      <c r="AU189" s="227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77">
        <f t="shared" si="34"/>
        <v>0</v>
      </c>
      <c r="IV189" s="13">
        <f t="shared" si="35"/>
        <v>0</v>
      </c>
      <c r="IW189" s="13">
        <f t="shared" si="36"/>
        <v>0</v>
      </c>
      <c r="IX189" s="13">
        <f t="shared" si="37"/>
        <v>0</v>
      </c>
      <c r="IY189" s="13">
        <f t="shared" si="38"/>
        <v>0</v>
      </c>
      <c r="IZ189" s="13">
        <f t="shared" si="39"/>
        <v>0</v>
      </c>
      <c r="JA189" s="13">
        <f t="shared" si="40"/>
        <v>0</v>
      </c>
      <c r="JB189" s="21">
        <f t="shared" si="41"/>
        <v>0</v>
      </c>
      <c r="JD189" s="44" t="str">
        <f t="shared" si="45"/>
        <v/>
      </c>
      <c r="JE189" s="51" t="str">
        <f t="shared" si="42"/>
        <v/>
      </c>
      <c r="JF189" s="51" t="str">
        <f t="shared" si="43"/>
        <v/>
      </c>
      <c r="JG189" s="51" t="str">
        <f t="shared" si="33"/>
        <v/>
      </c>
      <c r="JH189" s="52" t="str">
        <f t="shared" si="44"/>
        <v/>
      </c>
    </row>
    <row r="190" spans="1:268">
      <c r="A190" s="11"/>
      <c r="B190" s="32"/>
      <c r="C190" s="95"/>
      <c r="D190" s="95"/>
      <c r="E190" s="95"/>
      <c r="F190" s="95"/>
      <c r="G190" s="96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109"/>
      <c r="AQ190" s="109"/>
      <c r="AR190" s="227"/>
      <c r="AS190" s="109"/>
      <c r="AT190" s="227"/>
      <c r="AU190" s="227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77">
        <f t="shared" si="34"/>
        <v>0</v>
      </c>
      <c r="IV190" s="13">
        <f t="shared" si="35"/>
        <v>0</v>
      </c>
      <c r="IW190" s="13">
        <f t="shared" si="36"/>
        <v>0</v>
      </c>
      <c r="IX190" s="13">
        <f t="shared" si="37"/>
        <v>0</v>
      </c>
      <c r="IY190" s="13">
        <f t="shared" si="38"/>
        <v>0</v>
      </c>
      <c r="IZ190" s="13">
        <f t="shared" si="39"/>
        <v>0</v>
      </c>
      <c r="JA190" s="13">
        <f t="shared" si="40"/>
        <v>0</v>
      </c>
      <c r="JB190" s="21">
        <f t="shared" si="41"/>
        <v>0</v>
      </c>
      <c r="JD190" s="44" t="str">
        <f t="shared" si="45"/>
        <v/>
      </c>
      <c r="JE190" s="51" t="str">
        <f t="shared" si="42"/>
        <v/>
      </c>
      <c r="JF190" s="51" t="str">
        <f t="shared" si="43"/>
        <v/>
      </c>
      <c r="JG190" s="51" t="str">
        <f t="shared" si="33"/>
        <v/>
      </c>
      <c r="JH190" s="52" t="str">
        <f t="shared" si="44"/>
        <v/>
      </c>
    </row>
    <row r="191" spans="1:268" ht="15" thickBot="1">
      <c r="A191" s="12"/>
      <c r="B191" s="4"/>
      <c r="C191" s="99"/>
      <c r="D191" s="99"/>
      <c r="E191" s="99"/>
      <c r="F191" s="99"/>
      <c r="G191" s="100"/>
      <c r="H191" s="115"/>
      <c r="I191" s="115"/>
      <c r="J191" s="115"/>
      <c r="K191" s="115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116"/>
      <c r="AQ191" s="116"/>
      <c r="AR191" s="99"/>
      <c r="AS191" s="116"/>
      <c r="AT191" s="99"/>
      <c r="AU191" s="99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79">
        <f t="shared" si="34"/>
        <v>0</v>
      </c>
      <c r="IV191" s="14">
        <f t="shared" si="35"/>
        <v>0</v>
      </c>
      <c r="IW191" s="14">
        <f t="shared" si="36"/>
        <v>0</v>
      </c>
      <c r="IX191" s="14">
        <f t="shared" si="37"/>
        <v>0</v>
      </c>
      <c r="IY191" s="14">
        <f t="shared" si="38"/>
        <v>0</v>
      </c>
      <c r="IZ191" s="14">
        <f t="shared" si="39"/>
        <v>0</v>
      </c>
      <c r="JA191" s="14">
        <f t="shared" si="40"/>
        <v>0</v>
      </c>
      <c r="JB191" s="22">
        <f t="shared" si="41"/>
        <v>0</v>
      </c>
      <c r="JD191" s="44" t="str">
        <f t="shared" si="45"/>
        <v/>
      </c>
      <c r="JE191" s="51" t="str">
        <f t="shared" si="42"/>
        <v/>
      </c>
      <c r="JF191" s="51" t="str">
        <f t="shared" si="43"/>
        <v/>
      </c>
      <c r="JG191" s="51" t="str">
        <f t="shared" ref="JG191" si="46">IF(ISBLANK(F191),IF(JF191="x",IF(AND(((IV191+(IW191-$JL$5))&gt;=$JK$5),(IW191&gt;=$JL$5),OR(IX191&gt;=$JM$5,H191="x"),IZ191),"Yes!",""),IF(AND(JF191="Yes!",JE191="x"),IF(AND(((IV191+(IW191-($JL188+$JL189)))&gt;=$JK$5+$JK$4),(IW191&gt;=$JL$5+$JL$4),OR(IX191&gt;=($JM$5+$JM$4),H191="x"),IY191,IZ191),"Yes!",""),IF(AND(JF191="Yes!",JE191="Yes!"),IF(AND((IV191+(IW191-($JL$5+$JL$4+$JL$3))&gt;=$JK$5+$JK$4+$JK$3),(IW191&gt;=$JL$5+$JL$4+$JL$3),OR(IX191&gt;=($JM$5+$JM$4+$JM$3),H191="x"),IY191,IZ191),"Yes!",""),""))),"x")</f>
        <v/>
      </c>
      <c r="JH191" s="52" t="str">
        <f t="shared" si="44"/>
        <v/>
      </c>
    </row>
    <row r="192" spans="1:268" ht="15" thickTop="1">
      <c r="A192" s="236"/>
      <c r="B192" s="236"/>
      <c r="C192" s="236"/>
      <c r="D192" s="236"/>
      <c r="E192" s="236"/>
      <c r="F192" s="236"/>
      <c r="G192" s="236"/>
      <c r="HS192" s="54"/>
    </row>
  </sheetData>
  <mergeCells count="10">
    <mergeCell ref="A5:G5"/>
    <mergeCell ref="JD5:JH5"/>
    <mergeCell ref="A6:B6"/>
    <mergeCell ref="A192:G192"/>
    <mergeCell ref="A1:G1"/>
    <mergeCell ref="A2:G2"/>
    <mergeCell ref="JD2:JH2"/>
    <mergeCell ref="A3:G3"/>
    <mergeCell ref="A4:G4"/>
    <mergeCell ref="JD4:JH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J241"/>
  <sheetViews>
    <sheetView workbookViewId="0">
      <pane xSplit="7" ySplit="6" topLeftCell="EW7" activePane="bottomRight" state="frozen"/>
      <selection pane="topRight" activeCell="H1" sqref="H1"/>
      <selection pane="bottomLeft" activeCell="A7" sqref="A7"/>
      <selection pane="bottomRight" activeCell="EQ3" sqref="EQ3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1" width="4" customWidth="1"/>
    <col min="12" max="50" width="4.453125" customWidth="1"/>
    <col min="51" max="51" width="4" bestFit="1" customWidth="1"/>
    <col min="52" max="57" width="4.453125" customWidth="1"/>
    <col min="58" max="58" width="4" bestFit="1" customWidth="1"/>
    <col min="59" max="87" width="4.453125" customWidth="1"/>
    <col min="88" max="88" width="3.54296875" bestFit="1" customWidth="1"/>
    <col min="89" max="89" width="4.453125" customWidth="1"/>
    <col min="90" max="90" width="5.54296875" customWidth="1"/>
    <col min="91" max="98" width="4.453125" customWidth="1"/>
    <col min="99" max="99" width="5" bestFit="1" customWidth="1"/>
    <col min="100" max="245" width="4.453125" customWidth="1"/>
    <col min="246" max="246" width="6.453125" customWidth="1"/>
    <col min="247" max="251" width="3.453125" bestFit="1" customWidth="1"/>
    <col min="252" max="252" width="3.453125" customWidth="1"/>
    <col min="253" max="253" width="8.54296875" bestFit="1" customWidth="1"/>
    <col min="254" max="254" width="5" customWidth="1"/>
    <col min="255" max="259" width="5.54296875" style="54" customWidth="1"/>
    <col min="261" max="261" width="14.453125" customWidth="1"/>
    <col min="262" max="262" width="3.453125" bestFit="1" customWidth="1"/>
    <col min="263" max="263" width="3.453125" customWidth="1"/>
    <col min="264" max="266" width="3.453125" bestFit="1" customWidth="1"/>
    <col min="267" max="267" width="3.54296875" customWidth="1"/>
    <col min="268" max="268" width="17.453125" bestFit="1" customWidth="1"/>
  </cols>
  <sheetData>
    <row r="1" spans="1:270" s="2" customFormat="1" ht="191" thickTop="1" thickBot="1">
      <c r="A1" s="237" t="s">
        <v>0</v>
      </c>
      <c r="B1" s="238"/>
      <c r="C1" s="238"/>
      <c r="D1" s="238"/>
      <c r="E1" s="238"/>
      <c r="F1" s="238"/>
      <c r="G1" s="239"/>
      <c r="H1" s="15" t="s">
        <v>588</v>
      </c>
      <c r="I1" s="15" t="s">
        <v>589</v>
      </c>
      <c r="J1" s="15" t="s">
        <v>590</v>
      </c>
      <c r="K1" s="15" t="s">
        <v>4</v>
      </c>
      <c r="L1" s="15" t="s">
        <v>410</v>
      </c>
      <c r="M1" s="15" t="s">
        <v>591</v>
      </c>
      <c r="N1" s="15" t="s">
        <v>592</v>
      </c>
      <c r="O1" s="15" t="s">
        <v>6</v>
      </c>
      <c r="P1" s="15" t="s">
        <v>6</v>
      </c>
      <c r="Q1" s="15" t="s">
        <v>593</v>
      </c>
      <c r="R1" s="15" t="s">
        <v>594</v>
      </c>
      <c r="S1" s="15" t="s">
        <v>595</v>
      </c>
      <c r="T1" s="15" t="s">
        <v>596</v>
      </c>
      <c r="U1" s="15" t="s">
        <v>597</v>
      </c>
      <c r="V1" s="15" t="s">
        <v>598</v>
      </c>
      <c r="W1" s="15" t="s">
        <v>599</v>
      </c>
      <c r="X1" s="15" t="s">
        <v>600</v>
      </c>
      <c r="Y1" s="15" t="s">
        <v>601</v>
      </c>
      <c r="Z1" s="15" t="s">
        <v>602</v>
      </c>
      <c r="AA1" s="15" t="s">
        <v>603</v>
      </c>
      <c r="AB1" s="15" t="s">
        <v>604</v>
      </c>
      <c r="AC1" s="15" t="s">
        <v>605</v>
      </c>
      <c r="AD1" s="174">
        <v>44618</v>
      </c>
      <c r="AE1" s="15" t="s">
        <v>606</v>
      </c>
      <c r="AF1" s="15" t="s">
        <v>607</v>
      </c>
      <c r="AG1" s="15" t="s">
        <v>608</v>
      </c>
      <c r="AH1" s="15" t="s">
        <v>609</v>
      </c>
      <c r="AI1" s="15" t="s">
        <v>610</v>
      </c>
      <c r="AJ1" s="15" t="s">
        <v>611</v>
      </c>
      <c r="AK1" s="15" t="s">
        <v>612</v>
      </c>
      <c r="AL1" s="15" t="s">
        <v>613</v>
      </c>
      <c r="AM1" s="15" t="s">
        <v>614</v>
      </c>
      <c r="AN1" s="15" t="s">
        <v>615</v>
      </c>
      <c r="AO1" s="174">
        <v>44637</v>
      </c>
      <c r="AP1" s="15" t="s">
        <v>616</v>
      </c>
      <c r="AQ1" s="15" t="s">
        <v>617</v>
      </c>
      <c r="AR1" s="15" t="s">
        <v>618</v>
      </c>
      <c r="AS1" s="15" t="s">
        <v>619</v>
      </c>
      <c r="AT1" s="15" t="s">
        <v>620</v>
      </c>
      <c r="AU1" s="15" t="s">
        <v>621</v>
      </c>
      <c r="AV1" s="15" t="s">
        <v>622</v>
      </c>
      <c r="AW1" s="15" t="s">
        <v>623</v>
      </c>
      <c r="AX1" s="15" t="s">
        <v>624</v>
      </c>
      <c r="AY1" s="15" t="s">
        <v>625</v>
      </c>
      <c r="AZ1" s="15" t="s">
        <v>626</v>
      </c>
      <c r="BA1" s="15" t="s">
        <v>627</v>
      </c>
      <c r="BB1" s="15" t="s">
        <v>628</v>
      </c>
      <c r="BC1" s="15" t="s">
        <v>629</v>
      </c>
      <c r="BD1" s="15" t="s">
        <v>630</v>
      </c>
      <c r="BE1" s="61" t="s">
        <v>631</v>
      </c>
      <c r="BF1" s="15" t="s">
        <v>632</v>
      </c>
      <c r="BG1" s="59" t="s">
        <v>633</v>
      </c>
      <c r="BH1" s="157" t="s">
        <v>634</v>
      </c>
      <c r="BI1" s="157" t="s">
        <v>635</v>
      </c>
      <c r="BJ1" s="15" t="s">
        <v>636</v>
      </c>
      <c r="BK1" s="15" t="s">
        <v>637</v>
      </c>
      <c r="BL1" s="59" t="s">
        <v>638</v>
      </c>
      <c r="BM1" s="59" t="s">
        <v>639</v>
      </c>
      <c r="BN1" s="59" t="s">
        <v>640</v>
      </c>
      <c r="BO1" s="59" t="s">
        <v>641</v>
      </c>
      <c r="BP1" s="15" t="s">
        <v>642</v>
      </c>
      <c r="BQ1" s="59" t="s">
        <v>643</v>
      </c>
      <c r="BR1" s="59" t="s">
        <v>644</v>
      </c>
      <c r="BS1" s="15" t="s">
        <v>644</v>
      </c>
      <c r="BT1" s="15" t="s">
        <v>645</v>
      </c>
      <c r="BU1" s="59" t="s">
        <v>646</v>
      </c>
      <c r="BV1" s="15" t="s">
        <v>435</v>
      </c>
      <c r="BW1" s="15" t="s">
        <v>647</v>
      </c>
      <c r="BX1" s="15" t="s">
        <v>648</v>
      </c>
      <c r="BY1" s="15" t="s">
        <v>649</v>
      </c>
      <c r="BZ1" s="15" t="s">
        <v>650</v>
      </c>
      <c r="CA1" s="59" t="s">
        <v>651</v>
      </c>
      <c r="CB1" s="59" t="s">
        <v>652</v>
      </c>
      <c r="CC1" s="137" t="s">
        <v>653</v>
      </c>
      <c r="CD1" s="59" t="s">
        <v>654</v>
      </c>
      <c r="CE1" s="15" t="s">
        <v>444</v>
      </c>
      <c r="CF1" s="59" t="s">
        <v>655</v>
      </c>
      <c r="CG1" s="15" t="s">
        <v>656</v>
      </c>
      <c r="CH1" s="15" t="s">
        <v>657</v>
      </c>
      <c r="CI1" s="15" t="s">
        <v>658</v>
      </c>
      <c r="CJ1" s="15" t="s">
        <v>659</v>
      </c>
      <c r="CK1" s="15" t="s">
        <v>660</v>
      </c>
      <c r="CL1" s="180" t="s">
        <v>661</v>
      </c>
      <c r="CM1" s="15" t="s">
        <v>662</v>
      </c>
      <c r="CN1" s="15" t="s">
        <v>663</v>
      </c>
      <c r="CO1" s="15" t="s">
        <v>449</v>
      </c>
      <c r="CP1" s="15" t="s">
        <v>664</v>
      </c>
      <c r="CQ1" s="15" t="s">
        <v>665</v>
      </c>
      <c r="CR1" s="59" t="s">
        <v>666</v>
      </c>
      <c r="CS1" s="15" t="s">
        <v>667</v>
      </c>
      <c r="CT1" s="59" t="s">
        <v>668</v>
      </c>
      <c r="CU1" s="15" t="s">
        <v>669</v>
      </c>
      <c r="CV1" s="15" t="s">
        <v>670</v>
      </c>
      <c r="CW1" s="59" t="s">
        <v>671</v>
      </c>
      <c r="CX1" s="15" t="s">
        <v>672</v>
      </c>
      <c r="CY1" s="15" t="s">
        <v>673</v>
      </c>
      <c r="CZ1" s="15" t="s">
        <v>674</v>
      </c>
      <c r="DA1" s="15" t="s">
        <v>675</v>
      </c>
      <c r="DB1" s="15" t="s">
        <v>676</v>
      </c>
      <c r="DC1" s="15" t="s">
        <v>677</v>
      </c>
      <c r="DD1" s="15" t="s">
        <v>678</v>
      </c>
      <c r="DE1" s="15" t="s">
        <v>679</v>
      </c>
      <c r="DF1" s="15" t="s">
        <v>680</v>
      </c>
      <c r="DG1" s="59" t="s">
        <v>681</v>
      </c>
      <c r="DH1" s="15" t="s">
        <v>682</v>
      </c>
      <c r="DI1" s="15" t="s">
        <v>683</v>
      </c>
      <c r="DJ1" s="15" t="s">
        <v>684</v>
      </c>
      <c r="DK1" s="15" t="s">
        <v>685</v>
      </c>
      <c r="DL1" s="15" t="s">
        <v>686</v>
      </c>
      <c r="DM1" s="15" t="s">
        <v>687</v>
      </c>
      <c r="DN1" s="15" t="s">
        <v>688</v>
      </c>
      <c r="DO1" s="15" t="s">
        <v>689</v>
      </c>
      <c r="DP1" s="15" t="s">
        <v>690</v>
      </c>
      <c r="DQ1" s="15" t="s">
        <v>691</v>
      </c>
      <c r="DR1" s="15" t="s">
        <v>692</v>
      </c>
      <c r="DS1" s="15" t="s">
        <v>693</v>
      </c>
      <c r="DT1" s="59" t="s">
        <v>694</v>
      </c>
      <c r="DU1" s="15" t="s">
        <v>695</v>
      </c>
      <c r="DV1" s="59" t="s">
        <v>696</v>
      </c>
      <c r="DW1" s="15" t="s">
        <v>697</v>
      </c>
      <c r="DX1" s="15" t="s">
        <v>698</v>
      </c>
      <c r="DY1" s="15" t="s">
        <v>699</v>
      </c>
      <c r="DZ1" s="15" t="s">
        <v>700</v>
      </c>
      <c r="EA1" s="15" t="s">
        <v>701</v>
      </c>
      <c r="EB1" s="15" t="s">
        <v>702</v>
      </c>
      <c r="EC1" s="15" t="s">
        <v>700</v>
      </c>
      <c r="ED1" s="15" t="s">
        <v>703</v>
      </c>
      <c r="EE1" s="15" t="s">
        <v>704</v>
      </c>
      <c r="EF1" s="15" t="s">
        <v>705</v>
      </c>
      <c r="EG1" s="15" t="s">
        <v>706</v>
      </c>
      <c r="EH1" s="15" t="s">
        <v>707</v>
      </c>
      <c r="EI1" s="15" t="s">
        <v>708</v>
      </c>
      <c r="EJ1" s="15" t="s">
        <v>709</v>
      </c>
      <c r="EK1" s="15" t="s">
        <v>710</v>
      </c>
      <c r="EL1" s="59" t="s">
        <v>711</v>
      </c>
      <c r="EM1" s="15" t="s">
        <v>497</v>
      </c>
      <c r="EN1" s="15" t="s">
        <v>712</v>
      </c>
      <c r="EO1" s="15" t="s">
        <v>713</v>
      </c>
      <c r="EP1" s="15" t="s">
        <v>714</v>
      </c>
      <c r="EQ1" s="15" t="s">
        <v>715</v>
      </c>
      <c r="ER1" s="15" t="s">
        <v>716</v>
      </c>
      <c r="ES1" s="15" t="s">
        <v>717</v>
      </c>
      <c r="ET1" s="15" t="s">
        <v>506</v>
      </c>
      <c r="EU1" s="15" t="s">
        <v>718</v>
      </c>
      <c r="EV1" s="15" t="s">
        <v>719</v>
      </c>
      <c r="EW1" s="15" t="s">
        <v>508</v>
      </c>
      <c r="EX1" s="15" t="s">
        <v>720</v>
      </c>
      <c r="EY1" s="15" t="s">
        <v>721</v>
      </c>
      <c r="EZ1" s="15" t="s">
        <v>722</v>
      </c>
      <c r="FA1" s="181" t="s">
        <v>723</v>
      </c>
      <c r="FB1" s="15" t="s">
        <v>724</v>
      </c>
      <c r="FC1" s="15" t="s">
        <v>725</v>
      </c>
      <c r="FD1" s="15" t="s">
        <v>726</v>
      </c>
      <c r="FE1" s="15" t="s">
        <v>727</v>
      </c>
      <c r="FF1" s="15" t="s">
        <v>728</v>
      </c>
      <c r="FG1" s="15" t="s">
        <v>729</v>
      </c>
      <c r="FH1" s="15" t="s">
        <v>728</v>
      </c>
      <c r="FI1" s="15" t="s">
        <v>730</v>
      </c>
      <c r="FJ1" s="15" t="s">
        <v>731</v>
      </c>
      <c r="FK1" s="174">
        <v>44856</v>
      </c>
      <c r="FL1" s="15" t="s">
        <v>732</v>
      </c>
      <c r="FM1" s="15" t="s">
        <v>733</v>
      </c>
      <c r="FN1" s="15" t="s">
        <v>734</v>
      </c>
      <c r="FO1" s="15" t="s">
        <v>735</v>
      </c>
      <c r="FP1" s="15" t="s">
        <v>736</v>
      </c>
      <c r="FQ1" s="15" t="s">
        <v>737</v>
      </c>
      <c r="FR1" s="15" t="s">
        <v>738</v>
      </c>
      <c r="FS1" s="174">
        <v>44882</v>
      </c>
      <c r="FT1" s="15" t="s">
        <v>739</v>
      </c>
      <c r="FU1" s="181">
        <v>44906</v>
      </c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74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 t="s">
        <v>7</v>
      </c>
      <c r="IM1" s="15" t="s">
        <v>8</v>
      </c>
      <c r="IN1" s="15" t="s">
        <v>9</v>
      </c>
      <c r="IO1" s="15" t="s">
        <v>10</v>
      </c>
      <c r="IP1" s="15" t="s">
        <v>11</v>
      </c>
      <c r="IQ1" s="15" t="s">
        <v>12</v>
      </c>
      <c r="IR1" s="15" t="s">
        <v>13</v>
      </c>
      <c r="IS1" s="55" t="s">
        <v>14</v>
      </c>
      <c r="IU1" s="46" t="s">
        <v>15</v>
      </c>
      <c r="IV1" s="47" t="s">
        <v>16</v>
      </c>
      <c r="IW1" s="47" t="s">
        <v>17</v>
      </c>
      <c r="IX1" s="47" t="s">
        <v>18</v>
      </c>
      <c r="IY1" s="48" t="s">
        <v>19</v>
      </c>
      <c r="IZ1"/>
      <c r="JA1" s="133" t="s">
        <v>20</v>
      </c>
      <c r="JB1" s="2" t="s">
        <v>8</v>
      </c>
      <c r="JC1" s="2" t="s">
        <v>9</v>
      </c>
      <c r="JD1" s="2" t="s">
        <v>10</v>
      </c>
      <c r="JE1" s="2" t="s">
        <v>11</v>
      </c>
      <c r="JF1" s="2" t="s">
        <v>12</v>
      </c>
      <c r="JG1" s="2" t="s">
        <v>13</v>
      </c>
    </row>
    <row r="2" spans="1:270" s="2" customFormat="1" ht="16" thickTop="1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0</v>
      </c>
      <c r="J2" s="119">
        <v>0</v>
      </c>
      <c r="K2" s="119">
        <v>1</v>
      </c>
      <c r="L2" s="120">
        <v>1</v>
      </c>
      <c r="M2" s="120">
        <v>2</v>
      </c>
      <c r="N2" s="120">
        <v>2</v>
      </c>
      <c r="O2" s="120">
        <v>1</v>
      </c>
      <c r="P2" s="120">
        <v>1</v>
      </c>
      <c r="Q2" s="120">
        <v>1</v>
      </c>
      <c r="R2" s="120">
        <v>1</v>
      </c>
      <c r="S2" s="120">
        <v>1</v>
      </c>
      <c r="T2" s="120">
        <v>2</v>
      </c>
      <c r="U2" s="51">
        <v>2</v>
      </c>
      <c r="V2" s="120">
        <v>1</v>
      </c>
      <c r="W2" s="120">
        <v>2</v>
      </c>
      <c r="X2" s="51">
        <v>1</v>
      </c>
      <c r="Y2" s="120">
        <v>1</v>
      </c>
      <c r="Z2" s="120">
        <v>2</v>
      </c>
      <c r="AA2" s="120">
        <v>1</v>
      </c>
      <c r="AB2" s="120">
        <v>1</v>
      </c>
      <c r="AC2" s="120">
        <v>1</v>
      </c>
      <c r="AD2" s="120">
        <v>1</v>
      </c>
      <c r="AE2" s="120">
        <v>2</v>
      </c>
      <c r="AF2" s="120">
        <v>1</v>
      </c>
      <c r="AG2" s="120">
        <v>1</v>
      </c>
      <c r="AH2" s="120">
        <v>1</v>
      </c>
      <c r="AI2" s="120">
        <v>1</v>
      </c>
      <c r="AJ2" s="120">
        <v>1</v>
      </c>
      <c r="AK2" s="120">
        <v>1</v>
      </c>
      <c r="AL2" s="120">
        <v>2</v>
      </c>
      <c r="AM2" s="120">
        <v>1</v>
      </c>
      <c r="AN2" s="120">
        <v>1</v>
      </c>
      <c r="AO2" s="103">
        <v>1</v>
      </c>
      <c r="AP2" s="51">
        <v>1</v>
      </c>
      <c r="AQ2" s="51">
        <v>2</v>
      </c>
      <c r="AR2" s="103">
        <v>1</v>
      </c>
      <c r="AS2" s="103">
        <v>1</v>
      </c>
      <c r="AT2" s="103">
        <v>2</v>
      </c>
      <c r="AU2" s="103">
        <v>1</v>
      </c>
      <c r="AV2" s="103">
        <v>1</v>
      </c>
      <c r="AW2" s="103">
        <v>1</v>
      </c>
      <c r="AX2" s="103">
        <v>1</v>
      </c>
      <c r="AY2" s="103">
        <v>2</v>
      </c>
      <c r="AZ2" s="103">
        <v>1</v>
      </c>
      <c r="BA2" s="103">
        <v>2</v>
      </c>
      <c r="BB2" s="103">
        <v>1</v>
      </c>
      <c r="BC2" s="103">
        <v>2</v>
      </c>
      <c r="BD2" s="103">
        <v>1</v>
      </c>
      <c r="BE2" s="104">
        <v>2</v>
      </c>
      <c r="BF2" s="105">
        <v>1</v>
      </c>
      <c r="BG2" s="106">
        <v>2</v>
      </c>
      <c r="BH2" s="106">
        <v>1</v>
      </c>
      <c r="BI2" s="107">
        <v>3</v>
      </c>
      <c r="BJ2" s="107">
        <v>1</v>
      </c>
      <c r="BK2" s="103">
        <v>2</v>
      </c>
      <c r="BL2" s="106">
        <v>1</v>
      </c>
      <c r="BM2" s="106">
        <v>2</v>
      </c>
      <c r="BN2" s="106">
        <v>1</v>
      </c>
      <c r="BO2" s="106">
        <v>2</v>
      </c>
      <c r="BP2" s="103">
        <v>1</v>
      </c>
      <c r="BQ2" s="106">
        <v>1</v>
      </c>
      <c r="BR2" s="106">
        <v>3</v>
      </c>
      <c r="BS2" s="103">
        <v>2</v>
      </c>
      <c r="BT2" s="103">
        <v>1</v>
      </c>
      <c r="BU2" s="106">
        <v>2</v>
      </c>
      <c r="BV2" s="103">
        <v>1</v>
      </c>
      <c r="BW2" s="103">
        <v>2</v>
      </c>
      <c r="BX2" s="103">
        <v>1</v>
      </c>
      <c r="BY2" s="103">
        <v>1</v>
      </c>
      <c r="BZ2" s="103">
        <v>2</v>
      </c>
      <c r="CA2" s="106">
        <v>1</v>
      </c>
      <c r="CB2" s="106">
        <v>1</v>
      </c>
      <c r="CC2" s="103">
        <v>1</v>
      </c>
      <c r="CD2" s="106">
        <v>1</v>
      </c>
      <c r="CE2" s="103">
        <v>1</v>
      </c>
      <c r="CF2" s="106">
        <v>2</v>
      </c>
      <c r="CG2" s="103">
        <v>1</v>
      </c>
      <c r="CH2" s="103">
        <v>2</v>
      </c>
      <c r="CI2" s="103">
        <v>1</v>
      </c>
      <c r="CJ2" s="103">
        <v>2</v>
      </c>
      <c r="CK2" s="103">
        <v>1</v>
      </c>
      <c r="CL2" s="103">
        <v>3</v>
      </c>
      <c r="CM2" s="103">
        <v>1</v>
      </c>
      <c r="CN2" s="103">
        <v>2</v>
      </c>
      <c r="CO2" s="103">
        <v>1</v>
      </c>
      <c r="CP2" s="103">
        <v>1</v>
      </c>
      <c r="CQ2" s="103">
        <v>1</v>
      </c>
      <c r="CR2" s="106">
        <v>2</v>
      </c>
      <c r="CS2" s="103">
        <v>1</v>
      </c>
      <c r="CT2" s="106">
        <v>1</v>
      </c>
      <c r="CU2" s="103">
        <v>3</v>
      </c>
      <c r="CV2" s="103">
        <v>2</v>
      </c>
      <c r="CW2" s="106">
        <v>1</v>
      </c>
      <c r="CX2" s="103">
        <v>1</v>
      </c>
      <c r="CY2" s="103">
        <v>1</v>
      </c>
      <c r="CZ2" s="103">
        <v>2</v>
      </c>
      <c r="DA2" s="103">
        <v>1</v>
      </c>
      <c r="DB2" s="103">
        <v>1</v>
      </c>
      <c r="DC2" s="103">
        <v>1</v>
      </c>
      <c r="DD2" s="103">
        <v>1</v>
      </c>
      <c r="DE2" s="103">
        <v>1</v>
      </c>
      <c r="DF2" s="103">
        <v>1</v>
      </c>
      <c r="DG2" s="106">
        <v>1</v>
      </c>
      <c r="DH2" s="103">
        <v>2</v>
      </c>
      <c r="DI2" s="103">
        <v>1</v>
      </c>
      <c r="DJ2" s="103">
        <v>1</v>
      </c>
      <c r="DK2" s="103">
        <v>2</v>
      </c>
      <c r="DL2" s="103">
        <v>1</v>
      </c>
      <c r="DM2" s="103">
        <v>1</v>
      </c>
      <c r="DN2" s="103">
        <v>2</v>
      </c>
      <c r="DO2" s="103">
        <v>1</v>
      </c>
      <c r="DP2" s="103">
        <v>1</v>
      </c>
      <c r="DQ2" s="103">
        <v>2</v>
      </c>
      <c r="DR2" s="103">
        <v>1</v>
      </c>
      <c r="DS2" s="103">
        <v>2</v>
      </c>
      <c r="DT2" s="106">
        <v>1</v>
      </c>
      <c r="DU2" s="103">
        <v>1</v>
      </c>
      <c r="DV2" s="106">
        <v>2</v>
      </c>
      <c r="DW2" s="103">
        <v>1</v>
      </c>
      <c r="DX2" s="103">
        <v>1</v>
      </c>
      <c r="DY2" s="103">
        <v>3</v>
      </c>
      <c r="DZ2" s="103">
        <v>1</v>
      </c>
      <c r="EA2" s="103">
        <v>1</v>
      </c>
      <c r="EB2" s="103">
        <v>2</v>
      </c>
      <c r="EC2" s="103">
        <v>1</v>
      </c>
      <c r="ED2" s="103">
        <v>1</v>
      </c>
      <c r="EE2" s="103">
        <v>2</v>
      </c>
      <c r="EF2" s="103">
        <v>1</v>
      </c>
      <c r="EG2" s="103">
        <v>2</v>
      </c>
      <c r="EH2" s="103">
        <v>1</v>
      </c>
      <c r="EI2" s="103">
        <v>1</v>
      </c>
      <c r="EJ2" s="103">
        <v>1</v>
      </c>
      <c r="EK2" s="103">
        <v>2</v>
      </c>
      <c r="EL2" s="106">
        <v>3</v>
      </c>
      <c r="EM2" s="103">
        <v>1</v>
      </c>
      <c r="EN2" s="103">
        <v>1</v>
      </c>
      <c r="EO2" s="103">
        <v>2</v>
      </c>
      <c r="EP2" s="103">
        <v>1</v>
      </c>
      <c r="EQ2" s="103">
        <v>3</v>
      </c>
      <c r="ER2" s="103">
        <v>1</v>
      </c>
      <c r="ES2" s="103">
        <v>3</v>
      </c>
      <c r="ET2" s="103">
        <v>1</v>
      </c>
      <c r="EU2" s="103">
        <v>2</v>
      </c>
      <c r="EV2" s="103">
        <v>1</v>
      </c>
      <c r="EW2" s="103">
        <v>1</v>
      </c>
      <c r="EX2" s="103">
        <v>2</v>
      </c>
      <c r="EY2" s="103">
        <v>1</v>
      </c>
      <c r="EZ2" s="103">
        <v>1</v>
      </c>
      <c r="FA2" s="103">
        <v>1</v>
      </c>
      <c r="FB2" s="103">
        <v>1</v>
      </c>
      <c r="FC2" s="103">
        <v>2</v>
      </c>
      <c r="FD2" s="103">
        <v>1</v>
      </c>
      <c r="FE2" s="103">
        <v>3</v>
      </c>
      <c r="FF2" s="103">
        <v>1</v>
      </c>
      <c r="FG2" s="103">
        <v>2</v>
      </c>
      <c r="FH2" s="103">
        <v>1</v>
      </c>
      <c r="FI2" s="103">
        <v>1</v>
      </c>
      <c r="FJ2" s="103">
        <v>1</v>
      </c>
      <c r="FK2" s="103">
        <v>1</v>
      </c>
      <c r="FL2" s="103">
        <v>2</v>
      </c>
      <c r="FM2" s="103">
        <v>1</v>
      </c>
      <c r="FN2" s="103">
        <v>2</v>
      </c>
      <c r="FO2" s="103">
        <v>3</v>
      </c>
      <c r="FP2" s="103">
        <v>1</v>
      </c>
      <c r="FQ2" s="103">
        <v>1</v>
      </c>
      <c r="FR2" s="103">
        <v>1</v>
      </c>
      <c r="FS2" s="103">
        <v>1</v>
      </c>
      <c r="FT2" s="103">
        <v>1</v>
      </c>
      <c r="FU2" s="103">
        <v>1</v>
      </c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63">
        <f>SUM(H2:IK2)</f>
        <v>233</v>
      </c>
      <c r="IM2" s="29">
        <f>COUNTIF(H4:IK4,"d")</f>
        <v>46</v>
      </c>
      <c r="IN2" s="29">
        <f>COUNTIF(H4:IK4,"w")</f>
        <v>10</v>
      </c>
      <c r="IO2" s="29">
        <f>COUNTIF(H4:IK4,"v")</f>
        <v>75</v>
      </c>
      <c r="IP2" s="29">
        <f>COUNTIF(H4:IK4,"s")</f>
        <v>2</v>
      </c>
      <c r="IQ2" s="29">
        <f>COUNTIF(H4:IK4,"m")</f>
        <v>1</v>
      </c>
      <c r="IR2" s="28">
        <f>COUNTIF(H4:IK4,"r")</f>
        <v>8</v>
      </c>
      <c r="IS2" s="72"/>
      <c r="IU2" s="243" t="s">
        <v>22</v>
      </c>
      <c r="IV2" s="244"/>
      <c r="IW2" s="244"/>
      <c r="IX2" s="244"/>
      <c r="IY2" s="245"/>
      <c r="IZ2"/>
      <c r="JA2" t="s">
        <v>23</v>
      </c>
      <c r="JB2">
        <v>8</v>
      </c>
      <c r="JC2">
        <v>0</v>
      </c>
      <c r="JD2">
        <v>1</v>
      </c>
      <c r="JE2">
        <v>0</v>
      </c>
      <c r="JF2">
        <v>0</v>
      </c>
      <c r="JG2">
        <v>0</v>
      </c>
      <c r="JH2"/>
      <c r="JI2"/>
      <c r="JJ2"/>
    </row>
    <row r="3" spans="1:270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>
        <v>0</v>
      </c>
      <c r="J3" s="122">
        <v>0</v>
      </c>
      <c r="K3" s="122">
        <v>0</v>
      </c>
      <c r="L3" s="123">
        <v>0</v>
      </c>
      <c r="M3" s="123">
        <v>160</v>
      </c>
      <c r="N3" s="123">
        <v>91</v>
      </c>
      <c r="O3" s="123">
        <v>0</v>
      </c>
      <c r="P3" s="123">
        <v>0</v>
      </c>
      <c r="Q3" s="123">
        <v>0</v>
      </c>
      <c r="R3" s="123">
        <v>0</v>
      </c>
      <c r="S3" s="123">
        <v>0</v>
      </c>
      <c r="T3" s="123">
        <v>105</v>
      </c>
      <c r="U3" s="123">
        <v>0</v>
      </c>
      <c r="V3" s="123">
        <v>0</v>
      </c>
      <c r="W3" s="123">
        <v>100</v>
      </c>
      <c r="X3" s="123">
        <v>0</v>
      </c>
      <c r="Y3" s="123">
        <v>0</v>
      </c>
      <c r="Z3" s="123">
        <v>238</v>
      </c>
      <c r="AA3" s="123"/>
      <c r="AB3" s="123"/>
      <c r="AC3" s="123"/>
      <c r="AD3" s="123"/>
      <c r="AE3" s="123">
        <v>60</v>
      </c>
      <c r="AF3" s="123"/>
      <c r="AG3" s="123"/>
      <c r="AH3" s="123">
        <v>123</v>
      </c>
      <c r="AI3" s="123"/>
      <c r="AJ3" s="123"/>
      <c r="AK3" s="123"/>
      <c r="AL3" s="123">
        <v>32</v>
      </c>
      <c r="AM3" s="123"/>
      <c r="AN3" s="123"/>
      <c r="AO3" s="124"/>
      <c r="AP3" s="123"/>
      <c r="AQ3" s="123">
        <v>260</v>
      </c>
      <c r="AR3" s="124"/>
      <c r="AS3" s="124"/>
      <c r="AT3" s="124">
        <v>50</v>
      </c>
      <c r="AU3" s="124"/>
      <c r="AV3" s="124"/>
      <c r="AW3" s="124"/>
      <c r="AX3" s="124"/>
      <c r="AY3" s="124">
        <v>170</v>
      </c>
      <c r="AZ3" s="124"/>
      <c r="BA3" s="124">
        <v>170</v>
      </c>
      <c r="BB3" s="124"/>
      <c r="BC3" s="124">
        <v>250</v>
      </c>
      <c r="BD3" s="124"/>
      <c r="BE3" s="128">
        <v>100</v>
      </c>
      <c r="BF3" s="126"/>
      <c r="BG3" s="127">
        <v>67</v>
      </c>
      <c r="BH3" s="127"/>
      <c r="BI3" s="128">
        <v>980</v>
      </c>
      <c r="BJ3" s="128"/>
      <c r="BK3" s="124">
        <v>260</v>
      </c>
      <c r="BL3" s="127"/>
      <c r="BM3" s="127">
        <v>225</v>
      </c>
      <c r="BN3" s="127"/>
      <c r="BO3" s="127">
        <v>223</v>
      </c>
      <c r="BP3" s="124"/>
      <c r="BQ3" s="127"/>
      <c r="BR3" s="127">
        <v>654</v>
      </c>
      <c r="BS3" s="124">
        <v>116</v>
      </c>
      <c r="BT3" s="124"/>
      <c r="BU3" s="127">
        <v>231</v>
      </c>
      <c r="BV3" s="124"/>
      <c r="BW3" s="124">
        <v>36</v>
      </c>
      <c r="BX3" s="124"/>
      <c r="BY3" s="124"/>
      <c r="BZ3" s="124">
        <v>310</v>
      </c>
      <c r="CA3" s="127"/>
      <c r="CB3" s="127"/>
      <c r="CC3" s="124"/>
      <c r="CD3" s="127"/>
      <c r="CE3" s="124"/>
      <c r="CF3" s="127">
        <v>47</v>
      </c>
      <c r="CG3" s="124"/>
      <c r="CH3" s="124">
        <v>293</v>
      </c>
      <c r="CI3" s="124"/>
      <c r="CJ3" s="124">
        <v>68</v>
      </c>
      <c r="CK3" s="124"/>
      <c r="CL3" s="124">
        <v>1567</v>
      </c>
      <c r="CM3" s="124"/>
      <c r="CN3" s="124">
        <v>123</v>
      </c>
      <c r="CO3" s="124"/>
      <c r="CP3" s="124"/>
      <c r="CQ3" s="124"/>
      <c r="CR3" s="127">
        <v>236</v>
      </c>
      <c r="CS3" s="124"/>
      <c r="CT3" s="127"/>
      <c r="CU3" s="124">
        <v>1103</v>
      </c>
      <c r="CV3" s="124">
        <v>123</v>
      </c>
      <c r="CW3" s="127"/>
      <c r="CX3" s="124"/>
      <c r="CY3" s="124"/>
      <c r="CZ3" s="124">
        <v>150</v>
      </c>
      <c r="DA3" s="124"/>
      <c r="DB3" s="124"/>
      <c r="DC3" s="124"/>
      <c r="DD3" s="124"/>
      <c r="DE3" s="124">
        <v>249</v>
      </c>
      <c r="DF3" s="124"/>
      <c r="DG3" s="127"/>
      <c r="DH3" s="124">
        <v>220</v>
      </c>
      <c r="DI3" s="124"/>
      <c r="DJ3" s="124"/>
      <c r="DK3" s="124">
        <v>305</v>
      </c>
      <c r="DL3" s="124"/>
      <c r="DM3" s="124"/>
      <c r="DN3" s="124">
        <v>144</v>
      </c>
      <c r="DO3" s="124"/>
      <c r="DP3" s="124"/>
      <c r="DQ3" s="124">
        <v>134</v>
      </c>
      <c r="DR3" s="124"/>
      <c r="DS3" s="124">
        <v>106</v>
      </c>
      <c r="DT3" s="127"/>
      <c r="DU3" s="124"/>
      <c r="DV3" s="127">
        <v>104</v>
      </c>
      <c r="DW3" s="124"/>
      <c r="DX3" s="124"/>
      <c r="DY3" s="124">
        <v>284</v>
      </c>
      <c r="DZ3" s="124"/>
      <c r="EA3" s="124"/>
      <c r="EB3" s="124">
        <v>210</v>
      </c>
      <c r="EC3" s="124"/>
      <c r="ED3" s="124"/>
      <c r="EE3" s="124">
        <v>216</v>
      </c>
      <c r="EF3" s="124"/>
      <c r="EG3" s="124">
        <v>272</v>
      </c>
      <c r="EH3" s="124"/>
      <c r="EI3" s="124"/>
      <c r="EJ3" s="124"/>
      <c r="EK3" s="124">
        <v>110</v>
      </c>
      <c r="EL3" s="127">
        <v>299</v>
      </c>
      <c r="EM3" s="124"/>
      <c r="EN3" s="124"/>
      <c r="EO3" s="124">
        <v>106</v>
      </c>
      <c r="EP3" s="124"/>
      <c r="EQ3" s="124"/>
      <c r="ER3" s="124"/>
      <c r="ES3" s="124">
        <v>667</v>
      </c>
      <c r="ET3" s="124"/>
      <c r="EU3" s="124">
        <v>150</v>
      </c>
      <c r="EV3" s="124"/>
      <c r="EW3" s="124"/>
      <c r="EX3" s="124">
        <v>126</v>
      </c>
      <c r="EY3" s="124"/>
      <c r="EZ3" s="124"/>
      <c r="FA3" s="124"/>
      <c r="FB3" s="124"/>
      <c r="FC3" s="124">
        <v>260</v>
      </c>
      <c r="FD3" s="124"/>
      <c r="FE3" s="124">
        <v>782</v>
      </c>
      <c r="FF3" s="124"/>
      <c r="FG3" s="124">
        <v>114</v>
      </c>
      <c r="FH3" s="124"/>
      <c r="FI3" s="124"/>
      <c r="FJ3" s="124"/>
      <c r="FK3" s="124"/>
      <c r="FL3" s="124">
        <v>146</v>
      </c>
      <c r="FM3" s="124"/>
      <c r="FN3" s="124"/>
      <c r="FO3" s="124">
        <v>404</v>
      </c>
      <c r="FP3" s="124"/>
      <c r="FQ3" s="124"/>
      <c r="FR3" s="124"/>
      <c r="FS3" s="124"/>
      <c r="FT3" s="124"/>
      <c r="FU3" s="124"/>
      <c r="FV3" s="124"/>
      <c r="FW3" s="124"/>
      <c r="FX3" s="124"/>
      <c r="FY3" s="124"/>
      <c r="FZ3" s="124"/>
      <c r="GA3" s="124"/>
      <c r="GB3" s="124"/>
      <c r="GC3" s="124"/>
      <c r="GD3" s="124"/>
      <c r="GE3" s="124"/>
      <c r="GF3" s="124"/>
      <c r="GG3" s="124"/>
      <c r="GH3" s="124"/>
      <c r="GI3" s="124"/>
      <c r="GJ3" s="124"/>
      <c r="GK3" s="124"/>
      <c r="GL3" s="124"/>
      <c r="GM3" s="124"/>
      <c r="GN3" s="124"/>
      <c r="GO3" s="124"/>
      <c r="GP3" s="124"/>
      <c r="GQ3" s="124"/>
      <c r="GR3" s="124"/>
      <c r="GS3" s="124"/>
      <c r="GT3" s="124"/>
      <c r="GU3" s="124"/>
      <c r="GV3" s="124"/>
      <c r="GW3" s="124"/>
      <c r="GX3" s="124"/>
      <c r="GY3" s="124"/>
      <c r="GZ3" s="124"/>
      <c r="HA3" s="124"/>
      <c r="HB3" s="124"/>
      <c r="HC3" s="124"/>
      <c r="HD3" s="124"/>
      <c r="HE3" s="124"/>
      <c r="HF3" s="124"/>
      <c r="HG3" s="124"/>
      <c r="HH3" s="124"/>
      <c r="HI3" s="124"/>
      <c r="HJ3" s="124"/>
      <c r="HK3" s="124"/>
      <c r="HL3" s="124"/>
      <c r="HM3" s="124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77"/>
      <c r="IM3" s="1"/>
      <c r="IN3" s="1"/>
      <c r="IO3" s="1"/>
      <c r="IP3" s="1"/>
      <c r="IQ3" s="1"/>
      <c r="IR3" s="1"/>
      <c r="IS3" s="67">
        <f>SUM(H3:IK3)</f>
        <v>14129</v>
      </c>
      <c r="IU3" s="44">
        <f>COUNTA(C7:C240)</f>
        <v>49</v>
      </c>
      <c r="IV3" s="227">
        <f>COUNTA(D7:D240)</f>
        <v>32</v>
      </c>
      <c r="IW3" s="227">
        <f>COUNTA(E7:E240)</f>
        <v>15</v>
      </c>
      <c r="IX3" s="227">
        <f>COUNTA(F7:F240)</f>
        <v>6</v>
      </c>
      <c r="IY3" s="45">
        <f>COUNTA(G7:G240)</f>
        <v>2</v>
      </c>
      <c r="IZ3"/>
      <c r="JA3" t="s">
        <v>25</v>
      </c>
      <c r="JB3">
        <v>12</v>
      </c>
      <c r="JC3">
        <v>0</v>
      </c>
      <c r="JD3">
        <v>2</v>
      </c>
      <c r="JE3">
        <v>0</v>
      </c>
      <c r="JF3">
        <v>0</v>
      </c>
      <c r="JG3">
        <v>0</v>
      </c>
      <c r="JH3"/>
      <c r="JI3"/>
      <c r="JJ3"/>
    </row>
    <row r="4" spans="1:270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/>
      <c r="K4" s="108" t="s">
        <v>30</v>
      </c>
      <c r="L4" s="227"/>
      <c r="M4" s="227" t="s">
        <v>29</v>
      </c>
      <c r="N4" s="227" t="s">
        <v>29</v>
      </c>
      <c r="O4" s="227"/>
      <c r="P4" s="227" t="s">
        <v>30</v>
      </c>
      <c r="Q4" s="227"/>
      <c r="R4" s="227"/>
      <c r="S4" s="227"/>
      <c r="T4" s="227" t="s">
        <v>29</v>
      </c>
      <c r="U4" s="227" t="s">
        <v>30</v>
      </c>
      <c r="V4" s="227" t="s">
        <v>30</v>
      </c>
      <c r="W4" s="227" t="s">
        <v>29</v>
      </c>
      <c r="X4" s="227" t="s">
        <v>30</v>
      </c>
      <c r="Y4" s="227"/>
      <c r="Z4" s="227" t="s">
        <v>29</v>
      </c>
      <c r="AA4" s="227" t="s">
        <v>30</v>
      </c>
      <c r="AB4" s="227" t="s">
        <v>30</v>
      </c>
      <c r="AC4" s="227"/>
      <c r="AD4" s="227" t="s">
        <v>30</v>
      </c>
      <c r="AE4" s="227" t="s">
        <v>29</v>
      </c>
      <c r="AF4" s="227" t="s">
        <v>30</v>
      </c>
      <c r="AG4" s="227" t="s">
        <v>30</v>
      </c>
      <c r="AH4" s="227" t="s">
        <v>29</v>
      </c>
      <c r="AI4" s="227" t="s">
        <v>30</v>
      </c>
      <c r="AJ4" s="227" t="s">
        <v>30</v>
      </c>
      <c r="AK4" s="227"/>
      <c r="AL4" s="227" t="s">
        <v>29</v>
      </c>
      <c r="AM4" s="227" t="s">
        <v>30</v>
      </c>
      <c r="AN4" s="227" t="s">
        <v>30</v>
      </c>
      <c r="AO4" s="109" t="s">
        <v>403</v>
      </c>
      <c r="AP4" s="227"/>
      <c r="AQ4" s="227" t="s">
        <v>29</v>
      </c>
      <c r="AR4" s="109" t="s">
        <v>30</v>
      </c>
      <c r="AS4" s="109" t="s">
        <v>30</v>
      </c>
      <c r="AT4" s="109" t="s">
        <v>29</v>
      </c>
      <c r="AU4" s="109" t="s">
        <v>30</v>
      </c>
      <c r="AV4" s="109" t="s">
        <v>30</v>
      </c>
      <c r="AW4" s="109" t="s">
        <v>30</v>
      </c>
      <c r="AX4" s="109" t="s">
        <v>30</v>
      </c>
      <c r="AY4" s="109" t="s">
        <v>29</v>
      </c>
      <c r="AZ4" s="109" t="s">
        <v>30</v>
      </c>
      <c r="BA4" s="109" t="s">
        <v>29</v>
      </c>
      <c r="BB4" s="109" t="s">
        <v>30</v>
      </c>
      <c r="BC4" s="109" t="s">
        <v>29</v>
      </c>
      <c r="BD4" s="109" t="s">
        <v>30</v>
      </c>
      <c r="BE4" s="110" t="s">
        <v>29</v>
      </c>
      <c r="BF4" s="109" t="s">
        <v>30</v>
      </c>
      <c r="BG4" s="112" t="s">
        <v>29</v>
      </c>
      <c r="BH4" s="112" t="s">
        <v>30</v>
      </c>
      <c r="BI4" s="158" t="s">
        <v>291</v>
      </c>
      <c r="BJ4" s="158" t="s">
        <v>30</v>
      </c>
      <c r="BK4" s="109" t="s">
        <v>29</v>
      </c>
      <c r="BL4" s="112" t="s">
        <v>30</v>
      </c>
      <c r="BM4" s="112" t="s">
        <v>29</v>
      </c>
      <c r="BN4" s="112" t="s">
        <v>30</v>
      </c>
      <c r="BO4" s="112" t="s">
        <v>29</v>
      </c>
      <c r="BP4" s="109" t="s">
        <v>30</v>
      </c>
      <c r="BQ4" s="112"/>
      <c r="BR4" s="112" t="s">
        <v>291</v>
      </c>
      <c r="BS4" s="109" t="s">
        <v>29</v>
      </c>
      <c r="BT4" s="109" t="s">
        <v>30</v>
      </c>
      <c r="BU4" s="112" t="s">
        <v>29</v>
      </c>
      <c r="BV4" s="109" t="s">
        <v>30</v>
      </c>
      <c r="BW4" s="109" t="s">
        <v>29</v>
      </c>
      <c r="BX4" s="109" t="s">
        <v>30</v>
      </c>
      <c r="BY4" s="109" t="s">
        <v>30</v>
      </c>
      <c r="BZ4" s="109" t="s">
        <v>29</v>
      </c>
      <c r="CA4" s="112" t="s">
        <v>30</v>
      </c>
      <c r="CB4" s="112" t="s">
        <v>403</v>
      </c>
      <c r="CC4" s="109" t="s">
        <v>403</v>
      </c>
      <c r="CD4" s="112" t="s">
        <v>402</v>
      </c>
      <c r="CE4" s="109"/>
      <c r="CF4" s="112" t="s">
        <v>29</v>
      </c>
      <c r="CG4" s="109" t="s">
        <v>30</v>
      </c>
      <c r="CH4" s="109" t="s">
        <v>29</v>
      </c>
      <c r="CI4" s="109" t="s">
        <v>30</v>
      </c>
      <c r="CJ4" s="109" t="s">
        <v>29</v>
      </c>
      <c r="CK4" s="109" t="s">
        <v>30</v>
      </c>
      <c r="CL4" s="109" t="s">
        <v>291</v>
      </c>
      <c r="CM4" s="109" t="s">
        <v>30</v>
      </c>
      <c r="CN4" s="109" t="s">
        <v>29</v>
      </c>
      <c r="CO4" s="109" t="s">
        <v>30</v>
      </c>
      <c r="CP4" s="109"/>
      <c r="CQ4" s="109" t="s">
        <v>30</v>
      </c>
      <c r="CR4" s="112" t="s">
        <v>29</v>
      </c>
      <c r="CS4" s="109" t="s">
        <v>30</v>
      </c>
      <c r="CT4" s="112" t="s">
        <v>30</v>
      </c>
      <c r="CU4" s="109" t="s">
        <v>291</v>
      </c>
      <c r="CV4" s="109" t="s">
        <v>29</v>
      </c>
      <c r="CW4" s="112" t="s">
        <v>30</v>
      </c>
      <c r="CX4" s="109" t="s">
        <v>30</v>
      </c>
      <c r="CY4" s="109"/>
      <c r="CZ4" s="109" t="s">
        <v>29</v>
      </c>
      <c r="DA4" s="109" t="s">
        <v>30</v>
      </c>
      <c r="DB4" s="109"/>
      <c r="DC4" s="109"/>
      <c r="DD4" s="109" t="s">
        <v>30</v>
      </c>
      <c r="DE4" s="109" t="s">
        <v>29</v>
      </c>
      <c r="DF4" s="109" t="s">
        <v>30</v>
      </c>
      <c r="DG4" s="112" t="s">
        <v>403</v>
      </c>
      <c r="DH4" s="109" t="s">
        <v>29</v>
      </c>
      <c r="DI4" s="109" t="s">
        <v>30</v>
      </c>
      <c r="DJ4" s="109" t="s">
        <v>403</v>
      </c>
      <c r="DK4" s="109" t="s">
        <v>29</v>
      </c>
      <c r="DL4" s="109" t="s">
        <v>30</v>
      </c>
      <c r="DM4" s="109"/>
      <c r="DN4" s="109" t="s">
        <v>29</v>
      </c>
      <c r="DO4" s="109" t="s">
        <v>30</v>
      </c>
      <c r="DP4" s="109"/>
      <c r="DQ4" s="109" t="s">
        <v>29</v>
      </c>
      <c r="DR4" s="109" t="s">
        <v>30</v>
      </c>
      <c r="DS4" s="109" t="s">
        <v>29</v>
      </c>
      <c r="DT4" s="112" t="s">
        <v>30</v>
      </c>
      <c r="DU4" s="109" t="s">
        <v>403</v>
      </c>
      <c r="DV4" s="112" t="s">
        <v>29</v>
      </c>
      <c r="DW4" s="109" t="s">
        <v>30</v>
      </c>
      <c r="DX4" s="109"/>
      <c r="DY4" s="109" t="s">
        <v>291</v>
      </c>
      <c r="DZ4" s="109" t="s">
        <v>30</v>
      </c>
      <c r="EA4" s="109" t="s">
        <v>30</v>
      </c>
      <c r="EB4" s="109" t="s">
        <v>29</v>
      </c>
      <c r="EC4" s="109" t="s">
        <v>30</v>
      </c>
      <c r="ED4" s="109"/>
      <c r="EE4" s="109" t="s">
        <v>29</v>
      </c>
      <c r="EF4" s="109" t="s">
        <v>30</v>
      </c>
      <c r="EG4" s="109" t="s">
        <v>29</v>
      </c>
      <c r="EH4" s="109" t="s">
        <v>30</v>
      </c>
      <c r="EI4" s="109" t="s">
        <v>30</v>
      </c>
      <c r="EJ4" s="109"/>
      <c r="EK4" s="109" t="s">
        <v>29</v>
      </c>
      <c r="EL4" s="112" t="s">
        <v>291</v>
      </c>
      <c r="EM4" s="109" t="s">
        <v>30</v>
      </c>
      <c r="EN4" s="109"/>
      <c r="EO4" s="109" t="s">
        <v>29</v>
      </c>
      <c r="EP4" s="109" t="s">
        <v>30</v>
      </c>
      <c r="EQ4" s="109" t="s">
        <v>291</v>
      </c>
      <c r="ER4" s="109" t="s">
        <v>30</v>
      </c>
      <c r="ES4" s="109" t="s">
        <v>291</v>
      </c>
      <c r="ET4" s="109" t="s">
        <v>30</v>
      </c>
      <c r="EU4" s="109" t="s">
        <v>29</v>
      </c>
      <c r="EV4" s="109" t="s">
        <v>403</v>
      </c>
      <c r="EW4" s="109" t="s">
        <v>30</v>
      </c>
      <c r="EX4" s="109" t="s">
        <v>29</v>
      </c>
      <c r="EY4" s="109" t="s">
        <v>30</v>
      </c>
      <c r="EZ4" s="109"/>
      <c r="FA4" s="109" t="s">
        <v>30</v>
      </c>
      <c r="FB4" s="109" t="s">
        <v>30</v>
      </c>
      <c r="FC4" s="109" t="s">
        <v>29</v>
      </c>
      <c r="FD4" s="109" t="s">
        <v>30</v>
      </c>
      <c r="FE4" s="109" t="s">
        <v>291</v>
      </c>
      <c r="FF4" s="109" t="s">
        <v>30</v>
      </c>
      <c r="FG4" s="109" t="s">
        <v>29</v>
      </c>
      <c r="FH4" s="109" t="s">
        <v>30</v>
      </c>
      <c r="FI4" s="109"/>
      <c r="FJ4" s="109"/>
      <c r="FK4" s="109" t="s">
        <v>30</v>
      </c>
      <c r="FL4" s="109" t="s">
        <v>29</v>
      </c>
      <c r="FM4" s="109" t="s">
        <v>30</v>
      </c>
      <c r="FN4" s="109" t="s">
        <v>402</v>
      </c>
      <c r="FO4" s="109" t="s">
        <v>291</v>
      </c>
      <c r="FP4" s="109" t="s">
        <v>30</v>
      </c>
      <c r="FQ4" s="109" t="s">
        <v>403</v>
      </c>
      <c r="FR4" s="109"/>
      <c r="FS4" s="109" t="s">
        <v>30</v>
      </c>
      <c r="FT4" s="109"/>
      <c r="FU4" s="109" t="s">
        <v>30</v>
      </c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30"/>
      <c r="IL4" s="76"/>
      <c r="IM4" s="1"/>
      <c r="IN4" s="1"/>
      <c r="IO4" s="1"/>
      <c r="IP4" s="1"/>
      <c r="IQ4" s="1"/>
      <c r="IR4" s="1"/>
      <c r="IS4" s="178"/>
      <c r="IU4" s="231"/>
      <c r="IV4" s="232"/>
      <c r="IW4" s="232"/>
      <c r="IX4" s="232"/>
      <c r="IY4" s="233"/>
      <c r="IZ4"/>
      <c r="JA4" t="s">
        <v>31</v>
      </c>
      <c r="JB4">
        <v>12</v>
      </c>
      <c r="JC4">
        <v>2</v>
      </c>
      <c r="JD4">
        <v>3</v>
      </c>
      <c r="JE4">
        <v>1</v>
      </c>
      <c r="JF4">
        <v>0</v>
      </c>
      <c r="JG4">
        <v>0</v>
      </c>
      <c r="JH4"/>
      <c r="JI4"/>
      <c r="JJ4"/>
    </row>
    <row r="5" spans="1:270" s="2" customFormat="1" ht="15" customHeight="1" thickBot="1">
      <c r="A5" s="228" t="s">
        <v>740</v>
      </c>
      <c r="B5" s="229"/>
      <c r="C5" s="229"/>
      <c r="D5" s="229"/>
      <c r="E5" s="229"/>
      <c r="F5" s="229"/>
      <c r="G5" s="230"/>
      <c r="H5" s="131">
        <f t="shared" ref="H5:BS5" si="0">IF(ISBLANK(H$1),"",COUNTA(H$7:H$240))</f>
        <v>10</v>
      </c>
      <c r="I5" s="99">
        <f t="shared" si="0"/>
        <v>14</v>
      </c>
      <c r="J5" s="99">
        <f t="shared" si="0"/>
        <v>0</v>
      </c>
      <c r="K5" s="99">
        <f t="shared" si="0"/>
        <v>0</v>
      </c>
      <c r="L5" s="99">
        <f t="shared" si="0"/>
        <v>20</v>
      </c>
      <c r="M5" s="99">
        <f t="shared" si="0"/>
        <v>3</v>
      </c>
      <c r="N5" s="99">
        <f t="shared" si="0"/>
        <v>10</v>
      </c>
      <c r="O5" s="99">
        <f t="shared" si="0"/>
        <v>47</v>
      </c>
      <c r="P5" s="99">
        <f t="shared" si="0"/>
        <v>1</v>
      </c>
      <c r="Q5" s="99">
        <f t="shared" si="0"/>
        <v>33</v>
      </c>
      <c r="R5" s="99">
        <f t="shared" si="0"/>
        <v>32</v>
      </c>
      <c r="S5" s="99">
        <f t="shared" si="0"/>
        <v>38</v>
      </c>
      <c r="T5" s="99">
        <f t="shared" si="0"/>
        <v>6</v>
      </c>
      <c r="U5" s="99">
        <f t="shared" si="0"/>
        <v>1</v>
      </c>
      <c r="V5" s="99">
        <f t="shared" si="0"/>
        <v>1</v>
      </c>
      <c r="W5" s="99">
        <f t="shared" si="0"/>
        <v>14</v>
      </c>
      <c r="X5" s="99">
        <f t="shared" si="0"/>
        <v>4</v>
      </c>
      <c r="Y5" s="99">
        <f t="shared" si="0"/>
        <v>23</v>
      </c>
      <c r="Z5" s="99">
        <f t="shared" si="0"/>
        <v>30</v>
      </c>
      <c r="AA5" s="99">
        <f t="shared" si="0"/>
        <v>4</v>
      </c>
      <c r="AB5" s="99">
        <f t="shared" si="0"/>
        <v>4</v>
      </c>
      <c r="AC5" s="99">
        <f t="shared" si="0"/>
        <v>42</v>
      </c>
      <c r="AD5" s="99">
        <f t="shared" si="0"/>
        <v>17</v>
      </c>
      <c r="AE5" s="99">
        <f t="shared" si="0"/>
        <v>13</v>
      </c>
      <c r="AF5" s="99">
        <f t="shared" si="0"/>
        <v>2</v>
      </c>
      <c r="AG5" s="99">
        <f t="shared" si="0"/>
        <v>2</v>
      </c>
      <c r="AH5" s="99">
        <f t="shared" si="0"/>
        <v>26</v>
      </c>
      <c r="AI5" s="99">
        <f t="shared" si="0"/>
        <v>3</v>
      </c>
      <c r="AJ5" s="99">
        <f t="shared" si="0"/>
        <v>3</v>
      </c>
      <c r="AK5" s="99">
        <f t="shared" si="0"/>
        <v>31</v>
      </c>
      <c r="AL5" s="99">
        <f t="shared" si="0"/>
        <v>11</v>
      </c>
      <c r="AM5" s="99">
        <f t="shared" si="0"/>
        <v>1</v>
      </c>
      <c r="AN5" s="99">
        <f t="shared" si="0"/>
        <v>1</v>
      </c>
      <c r="AO5" s="99">
        <f t="shared" si="0"/>
        <v>1</v>
      </c>
      <c r="AP5" s="99">
        <f t="shared" si="0"/>
        <v>22</v>
      </c>
      <c r="AQ5" s="99">
        <f t="shared" si="0"/>
        <v>11</v>
      </c>
      <c r="AR5" s="99">
        <f t="shared" si="0"/>
        <v>1</v>
      </c>
      <c r="AS5" s="99">
        <f t="shared" si="0"/>
        <v>1</v>
      </c>
      <c r="AT5" s="99">
        <f t="shared" si="0"/>
        <v>20</v>
      </c>
      <c r="AU5" s="99">
        <f t="shared" si="0"/>
        <v>20</v>
      </c>
      <c r="AV5" s="99">
        <f t="shared" si="0"/>
        <v>5</v>
      </c>
      <c r="AW5" s="99">
        <f t="shared" si="0"/>
        <v>25</v>
      </c>
      <c r="AX5" s="99">
        <f t="shared" si="0"/>
        <v>5</v>
      </c>
      <c r="AY5" s="99">
        <f t="shared" si="0"/>
        <v>8</v>
      </c>
      <c r="AZ5" s="99">
        <f t="shared" si="0"/>
        <v>2</v>
      </c>
      <c r="BA5" s="99">
        <f t="shared" si="0"/>
        <v>10</v>
      </c>
      <c r="BB5" s="99">
        <f t="shared" si="0"/>
        <v>2</v>
      </c>
      <c r="BC5" s="99">
        <f t="shared" si="0"/>
        <v>4</v>
      </c>
      <c r="BD5" s="99">
        <f t="shared" si="0"/>
        <v>3</v>
      </c>
      <c r="BE5" s="99">
        <f t="shared" si="0"/>
        <v>25</v>
      </c>
      <c r="BF5" s="99">
        <f t="shared" si="0"/>
        <v>4</v>
      </c>
      <c r="BG5" s="99">
        <f t="shared" si="0"/>
        <v>2</v>
      </c>
      <c r="BH5" s="99">
        <f t="shared" si="0"/>
        <v>2</v>
      </c>
      <c r="BI5" s="99">
        <f t="shared" si="0"/>
        <v>19</v>
      </c>
      <c r="BJ5" s="99">
        <f t="shared" si="0"/>
        <v>4</v>
      </c>
      <c r="BK5" s="99">
        <f t="shared" si="0"/>
        <v>4</v>
      </c>
      <c r="BL5" s="99">
        <f t="shared" si="0"/>
        <v>2</v>
      </c>
      <c r="BM5" s="99">
        <f t="shared" si="0"/>
        <v>15</v>
      </c>
      <c r="BN5" s="99">
        <f t="shared" si="0"/>
        <v>2</v>
      </c>
      <c r="BO5" s="99">
        <f t="shared" si="0"/>
        <v>9</v>
      </c>
      <c r="BP5" s="99">
        <f t="shared" si="0"/>
        <v>2</v>
      </c>
      <c r="BQ5" s="99">
        <f t="shared" si="0"/>
        <v>39</v>
      </c>
      <c r="BR5" s="99">
        <f t="shared" si="0"/>
        <v>14</v>
      </c>
      <c r="BS5" s="99">
        <f t="shared" si="0"/>
        <v>14</v>
      </c>
      <c r="BT5" s="99">
        <f t="shared" ref="BT5:EI5" si="1">IF(ISBLANK(BT$1),"",COUNTA(BT$7:BT$240))</f>
        <v>4</v>
      </c>
      <c r="BU5" s="99">
        <f t="shared" si="1"/>
        <v>18</v>
      </c>
      <c r="BV5" s="99">
        <f t="shared" si="1"/>
        <v>4</v>
      </c>
      <c r="BW5" s="99">
        <f t="shared" si="1"/>
        <v>18</v>
      </c>
      <c r="BX5" s="99">
        <f t="shared" si="1"/>
        <v>5</v>
      </c>
      <c r="BY5" s="99">
        <f t="shared" si="1"/>
        <v>4</v>
      </c>
      <c r="BZ5" s="99">
        <f t="shared" si="1"/>
        <v>20</v>
      </c>
      <c r="CA5" s="99">
        <f t="shared" si="1"/>
        <v>6</v>
      </c>
      <c r="CB5" s="99">
        <f t="shared" si="1"/>
        <v>2</v>
      </c>
      <c r="CC5" s="99">
        <f t="shared" si="1"/>
        <v>2</v>
      </c>
      <c r="CD5" s="99">
        <f t="shared" si="1"/>
        <v>13</v>
      </c>
      <c r="CE5" s="99">
        <f t="shared" si="1"/>
        <v>35</v>
      </c>
      <c r="CF5" s="99">
        <f t="shared" si="1"/>
        <v>3</v>
      </c>
      <c r="CG5" s="99">
        <f t="shared" si="1"/>
        <v>2</v>
      </c>
      <c r="CH5" s="99">
        <f t="shared" si="1"/>
        <v>5</v>
      </c>
      <c r="CI5" s="99">
        <f t="shared" si="1"/>
        <v>2</v>
      </c>
      <c r="CJ5" s="99">
        <f t="shared" si="1"/>
        <v>14</v>
      </c>
      <c r="CK5" s="99">
        <f t="shared" si="1"/>
        <v>2</v>
      </c>
      <c r="CL5" s="99">
        <f t="shared" si="1"/>
        <v>13</v>
      </c>
      <c r="CM5" s="99">
        <f t="shared" si="1"/>
        <v>5</v>
      </c>
      <c r="CN5" s="99">
        <f t="shared" si="1"/>
        <v>4</v>
      </c>
      <c r="CO5" s="99">
        <f t="shared" si="1"/>
        <v>2</v>
      </c>
      <c r="CP5" s="99">
        <f t="shared" si="1"/>
        <v>8</v>
      </c>
      <c r="CQ5" s="99">
        <f t="shared" si="1"/>
        <v>4</v>
      </c>
      <c r="CR5" s="99">
        <f t="shared" si="1"/>
        <v>6</v>
      </c>
      <c r="CS5" s="99">
        <f t="shared" si="1"/>
        <v>2</v>
      </c>
      <c r="CT5" s="99">
        <f t="shared" si="1"/>
        <v>5</v>
      </c>
      <c r="CU5" s="99">
        <f t="shared" si="1"/>
        <v>4</v>
      </c>
      <c r="CV5" s="99">
        <f t="shared" si="1"/>
        <v>15</v>
      </c>
      <c r="CW5" s="99">
        <f t="shared" si="1"/>
        <v>4</v>
      </c>
      <c r="CX5" s="99">
        <f t="shared" si="1"/>
        <v>12</v>
      </c>
      <c r="CY5" s="99">
        <f t="shared" si="1"/>
        <v>38</v>
      </c>
      <c r="CZ5" s="99">
        <f t="shared" si="1"/>
        <v>19</v>
      </c>
      <c r="DA5" s="99">
        <f t="shared" si="1"/>
        <v>4</v>
      </c>
      <c r="DB5" s="99">
        <f t="shared" si="1"/>
        <v>17</v>
      </c>
      <c r="DC5" s="99">
        <f t="shared" si="1"/>
        <v>20</v>
      </c>
      <c r="DD5" s="99">
        <f t="shared" si="1"/>
        <v>8</v>
      </c>
      <c r="DE5" s="99">
        <f t="shared" si="1"/>
        <v>7</v>
      </c>
      <c r="DF5" s="99">
        <f t="shared" si="1"/>
        <v>2</v>
      </c>
      <c r="DG5" s="99">
        <f t="shared" si="1"/>
        <v>3</v>
      </c>
      <c r="DH5" s="99">
        <f t="shared" si="1"/>
        <v>14</v>
      </c>
      <c r="DI5" s="99">
        <f t="shared" si="1"/>
        <v>2</v>
      </c>
      <c r="DJ5" s="99">
        <f t="shared" si="1"/>
        <v>1</v>
      </c>
      <c r="DK5" s="99">
        <f t="shared" si="1"/>
        <v>8</v>
      </c>
      <c r="DL5" s="99">
        <f t="shared" si="1"/>
        <v>2</v>
      </c>
      <c r="DM5" s="99">
        <f t="shared" si="1"/>
        <v>33</v>
      </c>
      <c r="DN5" s="99">
        <f t="shared" si="1"/>
        <v>16</v>
      </c>
      <c r="DO5" s="99">
        <f t="shared" si="1"/>
        <v>4</v>
      </c>
      <c r="DP5" s="99">
        <f t="shared" si="1"/>
        <v>20</v>
      </c>
      <c r="DQ5" s="99">
        <f t="shared" si="1"/>
        <v>20</v>
      </c>
      <c r="DR5" s="99">
        <f t="shared" si="1"/>
        <v>4</v>
      </c>
      <c r="DS5" s="99">
        <f t="shared" si="1"/>
        <v>11</v>
      </c>
      <c r="DT5" s="99">
        <f t="shared" si="1"/>
        <v>2</v>
      </c>
      <c r="DU5" s="99">
        <f t="shared" si="1"/>
        <v>1</v>
      </c>
      <c r="DV5" s="99">
        <f t="shared" si="1"/>
        <v>24</v>
      </c>
      <c r="DW5" s="99">
        <f t="shared" si="1"/>
        <v>6</v>
      </c>
      <c r="DX5" s="99">
        <f t="shared" si="1"/>
        <v>34</v>
      </c>
      <c r="DY5" s="99">
        <f t="shared" si="1"/>
        <v>11</v>
      </c>
      <c r="DZ5" s="99">
        <f t="shared" si="1"/>
        <v>2</v>
      </c>
      <c r="EA5" s="99">
        <f t="shared" si="1"/>
        <v>6</v>
      </c>
      <c r="EB5" s="99">
        <f t="shared" si="1"/>
        <v>13</v>
      </c>
      <c r="EC5" s="99">
        <f t="shared" si="1"/>
        <v>2</v>
      </c>
      <c r="ED5" s="99">
        <f t="shared" si="1"/>
        <v>24</v>
      </c>
      <c r="EE5" s="99">
        <f t="shared" si="1"/>
        <v>13</v>
      </c>
      <c r="EF5" s="99">
        <f t="shared" si="1"/>
        <v>4</v>
      </c>
      <c r="EG5" s="99">
        <f t="shared" ref="EG5:GY5" si="2">IF(ISBLANK(EG$1),"",COUNTA(EG$7:EG$240))</f>
        <v>15</v>
      </c>
      <c r="EH5" s="99">
        <f t="shared" si="2"/>
        <v>4</v>
      </c>
      <c r="EI5" s="99">
        <f t="shared" si="1"/>
        <v>9</v>
      </c>
      <c r="EJ5" s="99">
        <f t="shared" si="2"/>
        <v>27</v>
      </c>
      <c r="EK5" s="99">
        <f t="shared" si="2"/>
        <v>2</v>
      </c>
      <c r="EL5" s="99">
        <f t="shared" si="2"/>
        <v>7</v>
      </c>
      <c r="EM5" s="99">
        <f t="shared" si="2"/>
        <v>2</v>
      </c>
      <c r="EN5" s="99">
        <f t="shared" si="2"/>
        <v>18</v>
      </c>
      <c r="EO5" s="99">
        <f t="shared" si="2"/>
        <v>27</v>
      </c>
      <c r="EP5" s="99">
        <f t="shared" si="2"/>
        <v>8</v>
      </c>
      <c r="EQ5" s="99">
        <f t="shared" si="2"/>
        <v>5</v>
      </c>
      <c r="ER5" s="99">
        <f t="shared" si="2"/>
        <v>3</v>
      </c>
      <c r="ES5" s="99">
        <f t="shared" si="2"/>
        <v>8</v>
      </c>
      <c r="ET5" s="99">
        <f t="shared" si="2"/>
        <v>2</v>
      </c>
      <c r="EU5" s="99">
        <f t="shared" si="2"/>
        <v>9</v>
      </c>
      <c r="EV5" s="99">
        <f t="shared" si="2"/>
        <v>1</v>
      </c>
      <c r="EW5" s="99">
        <f t="shared" si="2"/>
        <v>2</v>
      </c>
      <c r="EX5" s="99">
        <f t="shared" si="2"/>
        <v>13</v>
      </c>
      <c r="EY5" s="99">
        <f t="shared" si="2"/>
        <v>4</v>
      </c>
      <c r="EZ5" s="99">
        <f t="shared" si="2"/>
        <v>40</v>
      </c>
      <c r="FA5" s="99">
        <f t="shared" si="2"/>
        <v>4</v>
      </c>
      <c r="FB5" s="99">
        <f t="shared" si="2"/>
        <v>7</v>
      </c>
      <c r="FC5" s="99">
        <f t="shared" si="2"/>
        <v>14</v>
      </c>
      <c r="FD5" s="99">
        <f t="shared" si="2"/>
        <v>4</v>
      </c>
      <c r="FE5" s="99">
        <f t="shared" si="2"/>
        <v>7</v>
      </c>
      <c r="FF5" s="99">
        <f t="shared" si="2"/>
        <v>4</v>
      </c>
      <c r="FG5" s="99">
        <f t="shared" si="2"/>
        <v>18</v>
      </c>
      <c r="FH5" s="99">
        <f t="shared" si="2"/>
        <v>4</v>
      </c>
      <c r="FI5" s="99">
        <f t="shared" si="2"/>
        <v>13</v>
      </c>
      <c r="FJ5" s="99">
        <f t="shared" si="2"/>
        <v>17</v>
      </c>
      <c r="FK5" s="99">
        <f t="shared" si="2"/>
        <v>13</v>
      </c>
      <c r="FL5" s="99">
        <f t="shared" si="2"/>
        <v>12</v>
      </c>
      <c r="FM5" s="99">
        <f t="shared" si="2"/>
        <v>2</v>
      </c>
      <c r="FN5" s="99">
        <f t="shared" si="2"/>
        <v>5</v>
      </c>
      <c r="FO5" s="99">
        <f t="shared" si="2"/>
        <v>16</v>
      </c>
      <c r="FP5" s="99">
        <f t="shared" si="2"/>
        <v>2</v>
      </c>
      <c r="FQ5" s="99">
        <f t="shared" si="2"/>
        <v>7</v>
      </c>
      <c r="FR5" s="99">
        <f t="shared" si="2"/>
        <v>44</v>
      </c>
      <c r="FS5" s="99">
        <f t="shared" si="2"/>
        <v>18</v>
      </c>
      <c r="FT5" s="99">
        <f t="shared" si="2"/>
        <v>43</v>
      </c>
      <c r="FU5" s="99">
        <f t="shared" si="2"/>
        <v>13</v>
      </c>
      <c r="FV5" s="99" t="str">
        <f t="shared" si="2"/>
        <v/>
      </c>
      <c r="FW5" s="99" t="str">
        <f t="shared" si="2"/>
        <v/>
      </c>
      <c r="FX5" s="99" t="str">
        <f t="shared" si="2"/>
        <v/>
      </c>
      <c r="FY5" s="99" t="str">
        <f t="shared" si="2"/>
        <v/>
      </c>
      <c r="FZ5" s="99" t="str">
        <f t="shared" si="2"/>
        <v/>
      </c>
      <c r="GA5" s="99" t="str">
        <f t="shared" si="2"/>
        <v/>
      </c>
      <c r="GB5" s="99" t="str">
        <f t="shared" si="2"/>
        <v/>
      </c>
      <c r="GC5" s="99" t="str">
        <f t="shared" si="2"/>
        <v/>
      </c>
      <c r="GD5" s="99" t="str">
        <f t="shared" si="2"/>
        <v/>
      </c>
      <c r="GE5" s="99" t="str">
        <f t="shared" si="2"/>
        <v/>
      </c>
      <c r="GF5" s="99" t="str">
        <f t="shared" si="2"/>
        <v/>
      </c>
      <c r="GG5" s="99" t="str">
        <f t="shared" si="2"/>
        <v/>
      </c>
      <c r="GH5" s="99" t="str">
        <f t="shared" si="2"/>
        <v/>
      </c>
      <c r="GI5" s="99" t="str">
        <f t="shared" si="2"/>
        <v/>
      </c>
      <c r="GJ5" s="99" t="str">
        <f t="shared" si="2"/>
        <v/>
      </c>
      <c r="GK5" s="99" t="str">
        <f t="shared" si="2"/>
        <v/>
      </c>
      <c r="GL5" s="99" t="str">
        <f t="shared" si="2"/>
        <v/>
      </c>
      <c r="GM5" s="99" t="str">
        <f t="shared" si="2"/>
        <v/>
      </c>
      <c r="GN5" s="99" t="str">
        <f t="shared" si="2"/>
        <v/>
      </c>
      <c r="GO5" s="99" t="str">
        <f t="shared" si="2"/>
        <v/>
      </c>
      <c r="GP5" s="99" t="str">
        <f t="shared" si="2"/>
        <v/>
      </c>
      <c r="GQ5" s="99" t="str">
        <f t="shared" si="2"/>
        <v/>
      </c>
      <c r="GR5" s="99" t="str">
        <f t="shared" si="2"/>
        <v/>
      </c>
      <c r="GS5" s="99" t="str">
        <f t="shared" si="2"/>
        <v/>
      </c>
      <c r="GT5" s="99" t="str">
        <f t="shared" si="2"/>
        <v/>
      </c>
      <c r="GU5" s="99" t="str">
        <f t="shared" si="2"/>
        <v/>
      </c>
      <c r="GV5" s="99" t="str">
        <f t="shared" si="2"/>
        <v/>
      </c>
      <c r="GW5" s="99" t="str">
        <f t="shared" si="2"/>
        <v/>
      </c>
      <c r="GX5" s="99" t="str">
        <f t="shared" si="2"/>
        <v/>
      </c>
      <c r="GY5" s="99" t="str">
        <f t="shared" si="2"/>
        <v/>
      </c>
      <c r="GZ5" s="99" t="str">
        <f t="shared" ref="GZ5:IK5" si="3">IF(ISBLANK(GZ$1),"",COUNTA(GZ$7:GZ$240))</f>
        <v/>
      </c>
      <c r="HA5" s="99" t="str">
        <f t="shared" si="3"/>
        <v/>
      </c>
      <c r="HB5" s="99" t="str">
        <f t="shared" si="3"/>
        <v/>
      </c>
      <c r="HC5" s="99" t="str">
        <f t="shared" si="3"/>
        <v/>
      </c>
      <c r="HD5" s="99" t="str">
        <f t="shared" si="3"/>
        <v/>
      </c>
      <c r="HE5" s="99" t="str">
        <f t="shared" si="3"/>
        <v/>
      </c>
      <c r="HF5" s="99" t="str">
        <f t="shared" si="3"/>
        <v/>
      </c>
      <c r="HG5" s="99" t="str">
        <f t="shared" si="3"/>
        <v/>
      </c>
      <c r="HH5" s="99" t="str">
        <f t="shared" si="3"/>
        <v/>
      </c>
      <c r="HI5" s="99" t="str">
        <f t="shared" si="3"/>
        <v/>
      </c>
      <c r="HJ5" s="99" t="str">
        <f t="shared" si="3"/>
        <v/>
      </c>
      <c r="HK5" s="99" t="str">
        <f t="shared" si="3"/>
        <v/>
      </c>
      <c r="HL5" s="99" t="str">
        <f t="shared" si="3"/>
        <v/>
      </c>
      <c r="HM5" s="99" t="str">
        <f t="shared" si="3"/>
        <v/>
      </c>
      <c r="HN5" s="99" t="str">
        <f t="shared" si="3"/>
        <v/>
      </c>
      <c r="HO5" s="99" t="str">
        <f t="shared" si="3"/>
        <v/>
      </c>
      <c r="HP5" s="99" t="str">
        <f t="shared" si="3"/>
        <v/>
      </c>
      <c r="HQ5" s="99" t="str">
        <f t="shared" si="3"/>
        <v/>
      </c>
      <c r="HR5" s="99" t="str">
        <f t="shared" si="3"/>
        <v/>
      </c>
      <c r="HS5" s="99" t="str">
        <f t="shared" si="3"/>
        <v/>
      </c>
      <c r="HT5" s="99" t="str">
        <f t="shared" si="3"/>
        <v/>
      </c>
      <c r="HU5" s="99" t="str">
        <f t="shared" si="3"/>
        <v/>
      </c>
      <c r="HV5" s="99" t="str">
        <f t="shared" si="3"/>
        <v/>
      </c>
      <c r="HW5" s="99" t="str">
        <f t="shared" si="3"/>
        <v/>
      </c>
      <c r="HX5" s="99" t="str">
        <f t="shared" si="3"/>
        <v/>
      </c>
      <c r="HY5" s="99" t="str">
        <f t="shared" si="3"/>
        <v/>
      </c>
      <c r="HZ5" s="99" t="str">
        <f t="shared" si="3"/>
        <v/>
      </c>
      <c r="IA5" s="99" t="str">
        <f t="shared" si="3"/>
        <v/>
      </c>
      <c r="IB5" s="99" t="str">
        <f t="shared" si="3"/>
        <v/>
      </c>
      <c r="IC5" s="99" t="str">
        <f t="shared" si="3"/>
        <v/>
      </c>
      <c r="ID5" s="99" t="str">
        <f t="shared" si="3"/>
        <v/>
      </c>
      <c r="IE5" s="99" t="str">
        <f t="shared" si="3"/>
        <v/>
      </c>
      <c r="IF5" s="99" t="str">
        <f t="shared" si="3"/>
        <v/>
      </c>
      <c r="IG5" s="99" t="str">
        <f t="shared" si="3"/>
        <v/>
      </c>
      <c r="IH5" s="99" t="str">
        <f t="shared" si="3"/>
        <v/>
      </c>
      <c r="II5" s="99" t="str">
        <f t="shared" si="3"/>
        <v/>
      </c>
      <c r="IJ5" s="99" t="str">
        <f t="shared" si="3"/>
        <v/>
      </c>
      <c r="IK5" s="99" t="str">
        <f t="shared" si="3"/>
        <v/>
      </c>
      <c r="IL5" s="69"/>
      <c r="IM5" s="80"/>
      <c r="IN5" s="80"/>
      <c r="IO5" s="80"/>
      <c r="IP5" s="80"/>
      <c r="IQ5" s="80"/>
      <c r="IR5" s="70"/>
      <c r="IS5" s="73"/>
      <c r="IU5" s="231" t="s">
        <v>33</v>
      </c>
      <c r="IV5" s="232"/>
      <c r="IW5" s="232"/>
      <c r="IX5" s="232"/>
      <c r="IY5" s="233"/>
      <c r="IZ5"/>
      <c r="JA5" t="s">
        <v>34</v>
      </c>
      <c r="JB5">
        <v>16</v>
      </c>
      <c r="JC5">
        <v>2</v>
      </c>
      <c r="JD5">
        <v>4</v>
      </c>
      <c r="JE5">
        <v>0</v>
      </c>
      <c r="JF5">
        <v>1</v>
      </c>
      <c r="JG5">
        <v>0</v>
      </c>
      <c r="JH5"/>
      <c r="JI5"/>
      <c r="JJ5"/>
    </row>
    <row r="6" spans="1:270" s="2" customFormat="1" ht="15" customHeight="1" thickTop="1" thickBot="1">
      <c r="A6" s="260" t="s">
        <v>35</v>
      </c>
      <c r="B6" s="261"/>
      <c r="C6" s="42" t="s">
        <v>36</v>
      </c>
      <c r="D6" s="42" t="s">
        <v>37</v>
      </c>
      <c r="E6" s="42" t="s">
        <v>31</v>
      </c>
      <c r="F6" s="42" t="s">
        <v>34</v>
      </c>
      <c r="G6" s="43" t="s">
        <v>38</v>
      </c>
      <c r="H6" s="24"/>
      <c r="I6" s="24"/>
      <c r="J6" s="24"/>
      <c r="K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8"/>
      <c r="AP6" s="17"/>
      <c r="AQ6" s="17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57"/>
      <c r="BF6" s="58"/>
      <c r="BG6" s="60"/>
      <c r="BH6" s="60"/>
      <c r="BI6" s="62"/>
      <c r="BJ6" s="62"/>
      <c r="BK6" s="18"/>
      <c r="BL6" s="60"/>
      <c r="BM6" s="60"/>
      <c r="BN6" s="60"/>
      <c r="BO6" s="60"/>
      <c r="BP6" s="18"/>
      <c r="BQ6" s="60"/>
      <c r="BR6" s="60"/>
      <c r="BS6" s="18"/>
      <c r="BT6" s="18"/>
      <c r="BU6" s="60"/>
      <c r="BV6" s="18"/>
      <c r="BW6" s="18"/>
      <c r="BX6" s="18"/>
      <c r="BY6" s="18"/>
      <c r="BZ6" s="18"/>
      <c r="CA6" s="60"/>
      <c r="CB6" s="60"/>
      <c r="CC6" s="18"/>
      <c r="CD6" s="60"/>
      <c r="CE6" s="18"/>
      <c r="CF6" s="60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60"/>
      <c r="CS6" s="18"/>
      <c r="CT6" s="60"/>
      <c r="CU6" s="18"/>
      <c r="CV6" s="18"/>
      <c r="CW6" s="60"/>
      <c r="CX6" s="18"/>
      <c r="CY6" s="18"/>
      <c r="CZ6" s="18"/>
      <c r="DA6" s="18"/>
      <c r="DB6" s="18"/>
      <c r="DC6" s="18"/>
      <c r="DD6" s="18"/>
      <c r="DE6" s="18"/>
      <c r="DF6" s="18"/>
      <c r="DG6" s="149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60"/>
      <c r="DU6" s="18"/>
      <c r="DV6" s="60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60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78"/>
      <c r="IM6" s="82"/>
      <c r="IN6" s="82"/>
      <c r="IO6" s="82"/>
      <c r="IP6" s="82"/>
      <c r="IQ6" s="82"/>
      <c r="IR6" s="81"/>
      <c r="IS6" s="173">
        <f>SUM(IS7:IS240)</f>
        <v>167748</v>
      </c>
      <c r="IU6" s="49">
        <f>COUNTIF(IU8:IU240,"Yes!")</f>
        <v>0</v>
      </c>
      <c r="IV6" s="50">
        <f>COUNTIF(IV8:IV240,"Yes!")</f>
        <v>0</v>
      </c>
      <c r="IW6" s="50">
        <f>COUNTIF(IW8:IW240,"Yes!")</f>
        <v>0</v>
      </c>
      <c r="IX6" s="50">
        <f>COUNTIF(IX8:IX240,"Yes!")</f>
        <v>0</v>
      </c>
      <c r="IY6" s="53">
        <f>COUNTIF(IY8:IY240,"Yes!")</f>
        <v>0</v>
      </c>
      <c r="IZ6"/>
      <c r="JA6" t="s">
        <v>39</v>
      </c>
      <c r="JB6">
        <v>20</v>
      </c>
      <c r="JC6">
        <v>2</v>
      </c>
      <c r="JD6">
        <v>5</v>
      </c>
      <c r="JE6">
        <v>0</v>
      </c>
      <c r="JF6">
        <v>0</v>
      </c>
      <c r="JG6">
        <v>1</v>
      </c>
      <c r="JH6"/>
      <c r="JI6"/>
      <c r="JJ6"/>
    </row>
    <row r="7" spans="1:270" ht="15.65" customHeight="1" thickTop="1">
      <c r="A7" s="40" t="s">
        <v>741</v>
      </c>
      <c r="B7" s="41" t="s">
        <v>169</v>
      </c>
      <c r="C7" s="83"/>
      <c r="D7" s="83"/>
      <c r="E7" s="83"/>
      <c r="F7" s="83"/>
      <c r="G7" s="84"/>
      <c r="H7" s="118"/>
      <c r="I7" s="120"/>
      <c r="J7" s="11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35"/>
      <c r="BO7" s="135"/>
      <c r="BP7" s="101"/>
      <c r="BQ7" s="135"/>
      <c r="BR7" s="135"/>
      <c r="BS7" s="101"/>
      <c r="BT7" s="101"/>
      <c r="BU7" s="135"/>
      <c r="BV7" s="101"/>
      <c r="BW7" s="101"/>
      <c r="BX7" s="101"/>
      <c r="BY7" s="101"/>
      <c r="BZ7" s="101"/>
      <c r="CA7" s="135"/>
      <c r="CB7" s="135"/>
      <c r="CC7" s="101"/>
      <c r="CD7" s="135"/>
      <c r="CE7" s="101"/>
      <c r="CF7" s="135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35"/>
      <c r="CS7" s="101"/>
      <c r="CT7" s="135"/>
      <c r="CU7" s="101"/>
      <c r="CV7" s="101"/>
      <c r="CW7" s="135"/>
      <c r="CX7" s="101"/>
      <c r="CY7" s="101"/>
      <c r="CZ7" s="101"/>
      <c r="DA7" s="101"/>
      <c r="DB7" s="101"/>
      <c r="DC7" s="101"/>
      <c r="DD7" s="101"/>
      <c r="DE7" s="101"/>
      <c r="DF7" s="101"/>
      <c r="DG7" s="150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35"/>
      <c r="DU7" s="101"/>
      <c r="DV7" s="135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35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75">
        <f t="shared" ref="IL7:IL32" si="4">SUMIF(H7:IK7,"x",$H$2:$IK$2)</f>
        <v>0</v>
      </c>
      <c r="IM7" s="71">
        <f t="shared" ref="IM7:IM32" si="5">COUNTIFS(H7:IK7,"x",H$4:IK$4,"d")</f>
        <v>0</v>
      </c>
      <c r="IN7" s="71">
        <f t="shared" ref="IN7:IN32" si="6">COUNTIFS(H7:IK7,"x",H$4:IK$4,"w")</f>
        <v>0</v>
      </c>
      <c r="IO7" s="71">
        <f t="shared" ref="IO7:IO32" si="7">COUNTIFS(H7:IK7,"x",H$4:IK$4,"v")</f>
        <v>0</v>
      </c>
      <c r="IP7" s="71">
        <f t="shared" ref="IP7:IP32" si="8">COUNTIFS(H7:IK7,"x",H$4:IK$4,"s")</f>
        <v>0</v>
      </c>
      <c r="IQ7" s="71">
        <f t="shared" ref="IQ7:IQ32" si="9">COUNTIFS(H7:IK7,"x",H$4:IK$4,"m")</f>
        <v>0</v>
      </c>
      <c r="IR7" s="71">
        <f t="shared" ref="IR7:IR32" si="10">COUNTIFS(H7:IK7,"x",H$4:IK$4,"r")</f>
        <v>0</v>
      </c>
      <c r="IS7" s="20">
        <f t="shared" ref="IS7:IS32" si="11">SUMIF(H7:IK7,"x",$H$3:$IK$3)</f>
        <v>0</v>
      </c>
      <c r="IU7" s="44" t="str">
        <f t="shared" ref="IU7:IU32" si="12">IF(ISBLANK(C7),IF(AND((IM7+IN7)&gt;=($JB$2+$JC$2),OR(IO7&gt;=$JD$2,H7="x")),"Yes!",""),"x")</f>
        <v/>
      </c>
      <c r="IV7" s="51" t="str">
        <f t="shared" ref="IV7:IV32" si="13">IF(ISBLANK(D7),IF(IU7="x",IF(AND((IM7+IN7)&gt;=($JB$3+$JC$3),OR(IO7&gt;=$JD$3,H7="x")),"Yes!",""),IF(IU7="Yes!",IF(AND((IM7+IN7)&gt;=($JB$2+$JB$3+$JC$2+$JC$3),OR(IO7&gt;=($JD$3+$JD$2),H7="x")),"Yes!",""),"")),"x")</f>
        <v/>
      </c>
      <c r="IW7" s="51" t="str">
        <f t="shared" ref="IW7:IW32" si="14">IF(ISBLANK(E7),IF(IV7="x",IF(AND((IM7+(IN7-$JC$4)&gt;=$JB$4),(IN7&gt;=$JC$4),OR(IO7&gt;=$JD$4,H7="x"),OR(IP7,IQ7)),"Yes!",""),IF(AND(IV7="Yes!",IU7="x"),IF(AND((IM7+(IN7-($JC$4+$JC$3))&gt;=$JB$3+$JB$4),(IN7&gt;=$JC$4),OR(IO7&gt;=($JD$3+$JD$4),H7="x"),OR(IP7,IQ7)),"Yes!",""),IF(AND(IV7="Yes!",IU7="Yes!"),IF(AND((IM7+(IN7-($JC$4+$JC$3+$JC$2))&gt;=$JB$2+$JB$3+$JB$4),(IN7&gt;=$JC$2+$JC$3+$JC$4),OR(IO7&gt;=($JD$2+$JD$3+$JD$4),H7="x"),OR(IP7,IQ7)),"Yes!",""),""))),"x")</f>
        <v/>
      </c>
      <c r="IX7" s="51" t="str">
        <f t="shared" ref="IX7:IX32" si="15">IF(ISBLANK(F7),IF(IW7="x",IF(AND(((IM7+(IN7-$JC$5))&gt;=$JB$5),(IN7&gt;=$JC$5),OR(IO7&gt;=$JD$5,H7="x"),IQ7),"Yes!",""),IF(AND(IW7="Yes!",IV7="x"),IF(AND(((IM7+(IN7-($JC4+$JC5)))&gt;=$JB$5+$JB$4),(IN7&gt;=$JC$5+$JC$4),OR(IO7&gt;=($JD$5+$JD$4),H7="x"),IP7,IQ7),"Yes!",""),IF(AND(IW7="Yes!",IV7="Yes!"),IF(AND((IM7+(IN7-($JC$5+$JC$4+$JC$3))&gt;=$JB$5+$JB$4+$JB$3),(IN7&gt;=$JC$5+$JC$4+$JC$3),OR(IO7&gt;=($JD$5+$JD$4+$JD$3),H7="x"),IP7,IQ7),"Yes!",""),""))),"x")</f>
        <v/>
      </c>
      <c r="IY7" s="52" t="str">
        <f t="shared" ref="IY7:IY70" si="16">IF(ISBLANK(G7),IF(IX7="x",IF(AND((IM7+(IN7-$JC$6)&gt;=$JB$6),(IN7&gt;=$JC$6),OR(IO7&gt;=$JD$6,H7="x"),IR7),"Yes!",""),IF(AND(IX7="Yes!",IW7="x"),IF(AND((IM7+(IN7-($JB$6+$JB$5))&gt;=$JB$6+$JB$5),(IN7&gt;=$JC$6+$JC$5),OR(IO7&gt;=($JD$6+$JD$5),H7="x"),IQ7,IR7),"Yes!",""),IF(AND(IX7="Yes!",IW7="Yes!"),IF(AND((IM7+(IN7-($JB$6+$JB$5+$JB$4))&gt;=$JB$6+$JB$5+$JB$4),(IN7&gt;=$JC$6+$JC$5+$JC$4),OR(IO7&gt;=($JD$6+$JD$5+$JD$4),H7="x"),IQ7,IR7),"Yes!",""),""))),"x")</f>
        <v/>
      </c>
    </row>
    <row r="8" spans="1:270" ht="15.65" customHeight="1">
      <c r="A8" s="40" t="s">
        <v>40</v>
      </c>
      <c r="B8" s="41" t="s">
        <v>41</v>
      </c>
      <c r="C8" s="83"/>
      <c r="D8" s="83"/>
      <c r="E8" s="83"/>
      <c r="F8" s="83"/>
      <c r="G8" s="84"/>
      <c r="H8" s="102"/>
      <c r="I8" s="102"/>
      <c r="J8" s="227"/>
      <c r="K8" s="227"/>
      <c r="L8" s="227"/>
      <c r="M8" s="227"/>
      <c r="N8" s="227"/>
      <c r="O8" s="227"/>
      <c r="P8" s="227"/>
      <c r="Q8" s="227" t="s">
        <v>43</v>
      </c>
      <c r="R8" s="227" t="s">
        <v>43</v>
      </c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 t="s">
        <v>43</v>
      </c>
      <c r="AD8" s="227"/>
      <c r="AE8" s="227"/>
      <c r="AF8" s="227"/>
      <c r="AG8" s="227"/>
      <c r="AH8" s="227" t="s">
        <v>43</v>
      </c>
      <c r="AI8" s="227"/>
      <c r="AJ8" s="227"/>
      <c r="AK8" s="227"/>
      <c r="AL8" s="227"/>
      <c r="AM8" s="227"/>
      <c r="AN8" s="227"/>
      <c r="AO8" s="103"/>
      <c r="AP8" s="227" t="s">
        <v>43</v>
      </c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175"/>
      <c r="BF8" s="176"/>
      <c r="BG8" s="136"/>
      <c r="BH8" s="136"/>
      <c r="BI8" s="177"/>
      <c r="BJ8" s="177"/>
      <c r="BK8" s="227"/>
      <c r="BL8" s="136"/>
      <c r="BM8" s="136"/>
      <c r="BN8" s="136"/>
      <c r="BO8" s="106"/>
      <c r="BP8" s="103"/>
      <c r="BQ8" s="106"/>
      <c r="BR8" s="106"/>
      <c r="BS8" s="103"/>
      <c r="BT8" s="103"/>
      <c r="BU8" s="106"/>
      <c r="BV8" s="103"/>
      <c r="BW8" s="103"/>
      <c r="BX8" s="103"/>
      <c r="BY8" s="103"/>
      <c r="BZ8" s="103" t="s">
        <v>43</v>
      </c>
      <c r="CA8" s="106"/>
      <c r="CB8" s="106"/>
      <c r="CC8" s="103"/>
      <c r="CD8" s="106"/>
      <c r="CE8" s="103"/>
      <c r="CF8" s="106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6"/>
      <c r="CS8" s="103"/>
      <c r="CT8" s="106"/>
      <c r="CU8" s="103"/>
      <c r="CV8" s="103"/>
      <c r="CW8" s="106"/>
      <c r="CX8" s="103"/>
      <c r="CY8" s="103"/>
      <c r="CZ8" s="103"/>
      <c r="DA8" s="103"/>
      <c r="DB8" s="103"/>
      <c r="DC8" s="103" t="s">
        <v>43</v>
      </c>
      <c r="DD8" s="103"/>
      <c r="DE8" s="103"/>
      <c r="DF8" s="103"/>
      <c r="DG8" s="145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6"/>
      <c r="DU8" s="103"/>
      <c r="DV8" s="106"/>
      <c r="DW8" s="103"/>
      <c r="DX8" s="103" t="s">
        <v>43</v>
      </c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 t="s">
        <v>43</v>
      </c>
      <c r="EK8" s="103"/>
      <c r="EL8" s="106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 t="s">
        <v>43</v>
      </c>
      <c r="FP8" s="103"/>
      <c r="FQ8" s="103"/>
      <c r="FR8" s="103" t="s">
        <v>43</v>
      </c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76">
        <f t="shared" si="4"/>
        <v>14</v>
      </c>
      <c r="IM8" s="13">
        <f t="shared" si="5"/>
        <v>2</v>
      </c>
      <c r="IN8" s="13">
        <f t="shared" si="6"/>
        <v>1</v>
      </c>
      <c r="IO8" s="13">
        <f t="shared" si="7"/>
        <v>0</v>
      </c>
      <c r="IP8" s="13">
        <f t="shared" si="8"/>
        <v>0</v>
      </c>
      <c r="IQ8" s="13">
        <f t="shared" si="9"/>
        <v>0</v>
      </c>
      <c r="IR8" s="13">
        <f t="shared" si="10"/>
        <v>0</v>
      </c>
      <c r="IS8" s="72">
        <f t="shared" si="11"/>
        <v>837</v>
      </c>
      <c r="IU8" s="44" t="str">
        <f t="shared" si="12"/>
        <v/>
      </c>
      <c r="IV8" s="51" t="str">
        <f t="shared" si="13"/>
        <v/>
      </c>
      <c r="IW8" s="51" t="str">
        <f t="shared" si="14"/>
        <v/>
      </c>
      <c r="IX8" s="51" t="str">
        <f t="shared" si="15"/>
        <v/>
      </c>
      <c r="IY8" s="52" t="str">
        <f t="shared" si="16"/>
        <v/>
      </c>
    </row>
    <row r="9" spans="1:270" ht="15.5">
      <c r="A9" s="9" t="s">
        <v>40</v>
      </c>
      <c r="B9" s="38" t="s">
        <v>42</v>
      </c>
      <c r="C9" s="89"/>
      <c r="D9" s="89"/>
      <c r="E9" s="89"/>
      <c r="F9" s="89"/>
      <c r="G9" s="90"/>
      <c r="H9" s="108"/>
      <c r="I9" s="108"/>
      <c r="J9" s="108"/>
      <c r="K9" s="108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109"/>
      <c r="AP9" s="227"/>
      <c r="AQ9" s="227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10"/>
      <c r="BF9" s="111"/>
      <c r="BG9" s="112"/>
      <c r="BH9" s="112"/>
      <c r="BI9" s="113"/>
      <c r="BJ9" s="113"/>
      <c r="BK9" s="109"/>
      <c r="BL9" s="112"/>
      <c r="BM9" s="112"/>
      <c r="BN9" s="112"/>
      <c r="BO9" s="112"/>
      <c r="BP9" s="109"/>
      <c r="BQ9" s="112"/>
      <c r="BR9" s="112"/>
      <c r="BS9" s="109"/>
      <c r="BT9" s="109"/>
      <c r="BU9" s="112"/>
      <c r="BV9" s="109"/>
      <c r="BW9" s="109"/>
      <c r="BX9" s="109"/>
      <c r="BY9" s="109"/>
      <c r="BZ9" s="109"/>
      <c r="CA9" s="112"/>
      <c r="CB9" s="112"/>
      <c r="CC9" s="109"/>
      <c r="CD9" s="112"/>
      <c r="CE9" s="109"/>
      <c r="CF9" s="112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12"/>
      <c r="CS9" s="109"/>
      <c r="CT9" s="112"/>
      <c r="CU9" s="109"/>
      <c r="CV9" s="109"/>
      <c r="CW9" s="112"/>
      <c r="CX9" s="109"/>
      <c r="CY9" s="109"/>
      <c r="CZ9" s="109"/>
      <c r="DA9" s="109"/>
      <c r="DB9" s="109"/>
      <c r="DC9" s="109"/>
      <c r="DD9" s="109"/>
      <c r="DE9" s="109"/>
      <c r="DF9" s="109"/>
      <c r="DG9" s="147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12"/>
      <c r="DU9" s="109"/>
      <c r="DV9" s="112"/>
      <c r="DW9" s="109"/>
      <c r="DX9" s="109"/>
      <c r="DY9" s="109"/>
      <c r="DZ9" s="109"/>
      <c r="EA9" s="109"/>
      <c r="EB9" s="109"/>
      <c r="EC9" s="109"/>
      <c r="ED9" s="109"/>
      <c r="EE9" s="109" t="s">
        <v>43</v>
      </c>
      <c r="EF9" s="109"/>
      <c r="EG9" s="109" t="s">
        <v>43</v>
      </c>
      <c r="EH9" s="109"/>
      <c r="EI9" s="109"/>
      <c r="EJ9" s="109" t="s">
        <v>43</v>
      </c>
      <c r="EK9" s="109"/>
      <c r="EL9" s="112"/>
      <c r="EM9" s="109"/>
      <c r="EN9" s="109"/>
      <c r="EO9" s="109"/>
      <c r="EP9" s="109"/>
      <c r="EQ9" s="109"/>
      <c r="ER9" s="109"/>
      <c r="ES9" s="109" t="s">
        <v>294</v>
      </c>
      <c r="ET9" s="109"/>
      <c r="EU9" s="109"/>
      <c r="EV9" s="109"/>
      <c r="EW9" s="109"/>
      <c r="EX9" s="109"/>
      <c r="EY9" s="109"/>
      <c r="EZ9" s="109" t="s">
        <v>43</v>
      </c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 t="s">
        <v>43</v>
      </c>
      <c r="FM9" s="109"/>
      <c r="FN9" s="109"/>
      <c r="FO9" s="109"/>
      <c r="FP9" s="109"/>
      <c r="FQ9" s="109"/>
      <c r="FR9" s="109" t="s">
        <v>43</v>
      </c>
      <c r="FS9" s="109" t="s">
        <v>43</v>
      </c>
      <c r="FT9" s="109" t="s">
        <v>43</v>
      </c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77">
        <f t="shared" ref="IL9" si="17">SUMIF(H9:IK9,"x",$H$2:$IK$2)</f>
        <v>14</v>
      </c>
      <c r="IM9" s="13">
        <f t="shared" ref="IM9" si="18">COUNTIFS(H9:IK9,"x",H$4:IK$4,"d")</f>
        <v>3</v>
      </c>
      <c r="IN9" s="13">
        <f t="shared" ref="IN9" si="19">COUNTIFS(H9:IK9,"x",H$4:IK$4,"w")</f>
        <v>1</v>
      </c>
      <c r="IO9" s="13">
        <f t="shared" ref="IO9" si="20">COUNTIFS(H9:IK9,"x",H$4:IK$4,"v")</f>
        <v>1</v>
      </c>
      <c r="IP9" s="13">
        <f t="shared" ref="IP9" si="21">COUNTIFS(H9:IK9,"x",H$4:IK$4,"s")</f>
        <v>0</v>
      </c>
      <c r="IQ9" s="13">
        <f t="shared" ref="IQ9" si="22">COUNTIFS(H9:IK9,"x",H$4:IK$4,"m")</f>
        <v>0</v>
      </c>
      <c r="IR9" s="13">
        <f t="shared" ref="IR9" si="23">COUNTIFS(H9:IK9,"x",H$4:IK$4,"r")</f>
        <v>0</v>
      </c>
      <c r="IS9" s="21">
        <f t="shared" ref="IS9" si="24">SUMIF(H9:IK9,"x",$H$3:$IK$3)</f>
        <v>1301</v>
      </c>
      <c r="IU9" s="44" t="str">
        <f t="shared" ref="IU9" si="25">IF(ISBLANK(C9),IF(AND((IM9+IN9)&gt;=($JB$2+$JC$2),OR(IO9&gt;=$JD$2,H9="x")),"Yes!",""),"x")</f>
        <v/>
      </c>
      <c r="IV9" s="51" t="str">
        <f t="shared" ref="IV9" si="26">IF(ISBLANK(D9),IF(IU9="x",IF(AND((IM9+IN9)&gt;=($JB$3+$JC$3),OR(IO9&gt;=$JD$3,H9="x")),"Yes!",""),IF(IU9="Yes!",IF(AND((IM9+IN9)&gt;=($JB$2+$JB$3+$JC$2+$JC$3),OR(IO9&gt;=($JD$3+$JD$2),H9="x")),"Yes!",""),"")),"x")</f>
        <v/>
      </c>
      <c r="IW9" s="51" t="str">
        <f t="shared" ref="IW9" si="27">IF(ISBLANK(E9),IF(IV9="x",IF(AND((IM9+(IN9-$JC$4)&gt;=$JB$4),(IN9&gt;=$JC$4),OR(IO9&gt;=$JD$4,H9="x"),OR(IP9,IQ9)),"Yes!",""),IF(AND(IV9="Yes!",IU9="x"),IF(AND((IM9+(IN9-($JC$4+$JC$3))&gt;=$JB$3+$JB$4),(IN9&gt;=$JC$4),OR(IO9&gt;=($JD$3+$JD$4),H9="x"),OR(IP9,IQ9)),"Yes!",""),IF(AND(IV9="Yes!",IU9="Yes!"),IF(AND((IM9+(IN9-($JC$4+$JC$3+$JC$2))&gt;=$JB$2+$JB$3+$JB$4),(IN9&gt;=$JC$2+$JC$3+$JC$4),OR(IO9&gt;=($JD$2+$JD$3+$JD$4),H9="x"),OR(IP9,IQ9)),"Yes!",""),""))),"x")</f>
        <v/>
      </c>
      <c r="IX9" s="51" t="str">
        <f>IF(ISBLANK(F9),IF(IW9="x",IF(AND(((IM9+(IN9-$JC$5))&gt;=$JB$5),(IN9&gt;=$JC$5),OR(IO9&gt;=$JD$5,H9="x"),IQ9),"Yes!",""),IF(AND(IW9="Yes!",IV9="x"),IF(AND(((IM9+(IN9-($JC5+$JC7)))&gt;=$JB$5+$JB$4),(IN9&gt;=$JC$5+$JC$4),OR(IO9&gt;=($JD$5+$JD$4),H9="x"),IP9,IQ9),"Yes!",""),IF(AND(IW9="Yes!",IV9="Yes!"),IF(AND((IM9+(IN9-($JC$5+$JC$4+$JC$3))&gt;=$JB$5+$JB$4+$JB$3),(IN9&gt;=$JC$5+$JC$4+$JC$3),OR(IO9&gt;=($JD$5+$JD$4+$JD$3),H9="x"),IP9,IQ9),"Yes!",""),""))),"x")</f>
        <v/>
      </c>
      <c r="IY9" s="52" t="str">
        <f t="shared" si="16"/>
        <v/>
      </c>
    </row>
    <row r="10" spans="1:270" ht="15.5">
      <c r="A10" s="34" t="s">
        <v>40</v>
      </c>
      <c r="B10" s="35" t="s">
        <v>44</v>
      </c>
      <c r="C10" s="85" t="s">
        <v>43</v>
      </c>
      <c r="D10" s="85" t="s">
        <v>43</v>
      </c>
      <c r="E10" s="85"/>
      <c r="F10" s="85"/>
      <c r="G10" s="86"/>
      <c r="H10" s="108" t="s">
        <v>43</v>
      </c>
      <c r="I10" s="108"/>
      <c r="J10" s="108"/>
      <c r="K10" s="108"/>
      <c r="L10" s="227" t="s">
        <v>43</v>
      </c>
      <c r="M10" s="227"/>
      <c r="N10" s="227"/>
      <c r="O10" s="227" t="s">
        <v>43</v>
      </c>
      <c r="P10" s="227"/>
      <c r="Q10" s="227" t="s">
        <v>43</v>
      </c>
      <c r="R10" s="227" t="s">
        <v>43</v>
      </c>
      <c r="S10" s="227" t="s">
        <v>43</v>
      </c>
      <c r="T10" s="227"/>
      <c r="U10" s="227"/>
      <c r="V10" s="227"/>
      <c r="W10" s="227" t="s">
        <v>43</v>
      </c>
      <c r="X10" s="227" t="s">
        <v>43</v>
      </c>
      <c r="Y10" s="227"/>
      <c r="Z10" s="227"/>
      <c r="AA10" s="227"/>
      <c r="AB10" s="227"/>
      <c r="AC10" s="227" t="s">
        <v>43</v>
      </c>
      <c r="AD10" s="227"/>
      <c r="AE10" s="227"/>
      <c r="AF10" s="227"/>
      <c r="AG10" s="227"/>
      <c r="AH10" s="227" t="s">
        <v>43</v>
      </c>
      <c r="AI10" s="227" t="s">
        <v>43</v>
      </c>
      <c r="AJ10" s="227"/>
      <c r="AK10" s="227" t="s">
        <v>43</v>
      </c>
      <c r="AL10" s="227" t="s">
        <v>43</v>
      </c>
      <c r="AM10" s="227"/>
      <c r="AN10" s="227"/>
      <c r="AO10" s="109"/>
      <c r="AP10" s="227" t="s">
        <v>43</v>
      </c>
      <c r="AQ10" s="227"/>
      <c r="AR10" s="109"/>
      <c r="AS10" s="109"/>
      <c r="AT10" s="109"/>
      <c r="AU10" s="109" t="s">
        <v>43</v>
      </c>
      <c r="AV10" s="109"/>
      <c r="AW10" s="109" t="s">
        <v>43</v>
      </c>
      <c r="AX10" s="109"/>
      <c r="AY10" s="109"/>
      <c r="AZ10" s="109"/>
      <c r="BA10" s="109" t="s">
        <v>43</v>
      </c>
      <c r="BB10" s="109"/>
      <c r="BC10" s="109"/>
      <c r="BD10" s="109"/>
      <c r="BE10" s="110"/>
      <c r="BF10" s="111"/>
      <c r="BG10" s="112"/>
      <c r="BH10" s="112"/>
      <c r="BI10" s="113"/>
      <c r="BJ10" s="113"/>
      <c r="BK10" s="109"/>
      <c r="BL10" s="112"/>
      <c r="BM10" s="112"/>
      <c r="BN10" s="112"/>
      <c r="BO10" s="112"/>
      <c r="BP10" s="109"/>
      <c r="BQ10" s="112" t="s">
        <v>43</v>
      </c>
      <c r="BR10" s="112"/>
      <c r="BS10" s="109"/>
      <c r="BT10" s="109"/>
      <c r="BU10" s="112"/>
      <c r="BV10" s="109"/>
      <c r="BW10" s="109"/>
      <c r="BX10" s="109"/>
      <c r="BY10" s="109"/>
      <c r="BZ10" s="109" t="s">
        <v>43</v>
      </c>
      <c r="CA10" s="112" t="s">
        <v>43</v>
      </c>
      <c r="CB10" s="112"/>
      <c r="CC10" s="109"/>
      <c r="CD10" s="112" t="s">
        <v>43</v>
      </c>
      <c r="CE10" s="109" t="s">
        <v>43</v>
      </c>
      <c r="CF10" s="112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12"/>
      <c r="CS10" s="109"/>
      <c r="CT10" s="112"/>
      <c r="CU10" s="109"/>
      <c r="CV10" s="109"/>
      <c r="CW10" s="112"/>
      <c r="CX10" s="109"/>
      <c r="CY10" s="109" t="s">
        <v>43</v>
      </c>
      <c r="CZ10" s="109"/>
      <c r="DA10" s="109"/>
      <c r="DB10" s="109" t="s">
        <v>43</v>
      </c>
      <c r="DC10" s="109" t="s">
        <v>43</v>
      </c>
      <c r="DD10" s="109" t="s">
        <v>43</v>
      </c>
      <c r="DE10" s="109"/>
      <c r="DF10" s="109"/>
      <c r="DG10" s="147"/>
      <c r="DH10" s="109"/>
      <c r="DI10" s="109"/>
      <c r="DJ10" s="109"/>
      <c r="DK10" s="109"/>
      <c r="DL10" s="109"/>
      <c r="DM10" s="109" t="s">
        <v>43</v>
      </c>
      <c r="DN10" s="109"/>
      <c r="DO10" s="109"/>
      <c r="DP10" s="109"/>
      <c r="DQ10" s="109"/>
      <c r="DR10" s="109"/>
      <c r="DS10" s="109"/>
      <c r="DT10" s="112"/>
      <c r="DU10" s="109"/>
      <c r="DV10" s="112" t="s">
        <v>43</v>
      </c>
      <c r="DW10" s="109" t="s">
        <v>43</v>
      </c>
      <c r="DX10" s="109" t="s">
        <v>43</v>
      </c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 t="s">
        <v>43</v>
      </c>
      <c r="EK10" s="109"/>
      <c r="EL10" s="112"/>
      <c r="EM10" s="109"/>
      <c r="EN10" s="109"/>
      <c r="EO10" s="109" t="s">
        <v>43</v>
      </c>
      <c r="EP10" s="109"/>
      <c r="EQ10" s="109"/>
      <c r="ER10" s="109"/>
      <c r="ES10" s="109" t="s">
        <v>43</v>
      </c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 t="s">
        <v>43</v>
      </c>
      <c r="FP10" s="109"/>
      <c r="FQ10" s="109"/>
      <c r="FR10" s="109" t="s">
        <v>43</v>
      </c>
      <c r="FS10" s="109"/>
      <c r="FT10" s="109" t="s">
        <v>43</v>
      </c>
      <c r="FU10" s="109" t="s">
        <v>43</v>
      </c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3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77">
        <f t="shared" si="4"/>
        <v>46</v>
      </c>
      <c r="IM10" s="13">
        <f t="shared" si="5"/>
        <v>7</v>
      </c>
      <c r="IN10" s="13">
        <f t="shared" si="6"/>
        <v>2</v>
      </c>
      <c r="IO10" s="13">
        <f t="shared" si="7"/>
        <v>8</v>
      </c>
      <c r="IP10" s="13">
        <f t="shared" si="8"/>
        <v>1</v>
      </c>
      <c r="IQ10" s="13">
        <f t="shared" si="9"/>
        <v>0</v>
      </c>
      <c r="IR10" s="13">
        <f t="shared" si="10"/>
        <v>0</v>
      </c>
      <c r="IS10" s="21">
        <f t="shared" si="11"/>
        <v>2016</v>
      </c>
      <c r="IU10" s="139" t="str">
        <f t="shared" si="12"/>
        <v>x</v>
      </c>
      <c r="IV10" s="140" t="str">
        <f t="shared" si="13"/>
        <v>x</v>
      </c>
      <c r="IW10" s="51" t="str">
        <f t="shared" si="14"/>
        <v/>
      </c>
      <c r="IX10" s="51" t="str">
        <f>IF(ISBLANK(F10),IF(IW10="x",IF(AND(((IM10+(IN10-$JC$5))&gt;=$JB$5),(IN10&gt;=$JC$5),OR(IO10&gt;=$JD$5,H10="x"),IQ10),"Yes!",""),IF(AND(IW10="Yes!",IV10="x"),IF(AND(((IM10+(IN10-($JC6+$JC7)))&gt;=$JB$5+$JB$4),(IN10&gt;=$JC$5+$JC$4),OR(IO10&gt;=($JD$5+$JD$4),H10="x"),IP10,IQ10),"Yes!",""),IF(AND(IW10="Yes!",IV10="Yes!"),IF(AND((IM10+(IN10-($JC$5+$JC$4+$JC$3))&gt;=$JB$5+$JB$4+$JB$3),(IN10&gt;=$JC$5+$JC$4+$JC$3),OR(IO10&gt;=($JD$5+$JD$4+$JD$3),H10="x"),IP10,IQ10),"Yes!",""),""))),"x")</f>
        <v/>
      </c>
      <c r="IY10" s="52" t="str">
        <f t="shared" si="16"/>
        <v/>
      </c>
    </row>
    <row r="11" spans="1:270" ht="15.5">
      <c r="A11" s="5" t="s">
        <v>45</v>
      </c>
      <c r="B11" s="35" t="s">
        <v>535</v>
      </c>
      <c r="C11" s="85"/>
      <c r="D11" s="85"/>
      <c r="E11" s="85"/>
      <c r="F11" s="85"/>
      <c r="G11" s="86"/>
      <c r="H11" s="108"/>
      <c r="I11" s="108"/>
      <c r="J11" s="108"/>
      <c r="K11" s="108"/>
      <c r="L11" s="227"/>
      <c r="M11" s="227"/>
      <c r="N11" s="227"/>
      <c r="O11" s="227" t="s">
        <v>43</v>
      </c>
      <c r="P11" s="227"/>
      <c r="Q11" s="227" t="s">
        <v>43</v>
      </c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109"/>
      <c r="AP11" s="227"/>
      <c r="AQ11" s="227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10"/>
      <c r="BF11" s="111"/>
      <c r="BG11" s="112"/>
      <c r="BH11" s="112"/>
      <c r="BI11" s="113" t="s">
        <v>43</v>
      </c>
      <c r="BJ11" s="113"/>
      <c r="BK11" s="109"/>
      <c r="BL11" s="112"/>
      <c r="BM11" s="112"/>
      <c r="BN11" s="112"/>
      <c r="BO11" s="112"/>
      <c r="BP11" s="109"/>
      <c r="BQ11" s="112"/>
      <c r="BR11" s="112"/>
      <c r="BS11" s="109"/>
      <c r="BT11" s="109"/>
      <c r="BU11" s="112"/>
      <c r="BV11" s="109"/>
      <c r="BW11" s="109"/>
      <c r="BX11" s="109"/>
      <c r="BY11" s="109"/>
      <c r="BZ11" s="109"/>
      <c r="CA11" s="112"/>
      <c r="CB11" s="112"/>
      <c r="CC11" s="109"/>
      <c r="CD11" s="112"/>
      <c r="CE11" s="109"/>
      <c r="CF11" s="112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12" t="s">
        <v>43</v>
      </c>
      <c r="CS11" s="109"/>
      <c r="CT11" s="112"/>
      <c r="CU11" s="109"/>
      <c r="CV11" s="109"/>
      <c r="CW11" s="112"/>
      <c r="CX11" s="109"/>
      <c r="CY11" s="109"/>
      <c r="CZ11" s="109"/>
      <c r="DA11" s="109"/>
      <c r="DB11" s="109"/>
      <c r="DC11" s="109" t="s">
        <v>43</v>
      </c>
      <c r="DD11" s="109"/>
      <c r="DE11" s="109"/>
      <c r="DF11" s="109"/>
      <c r="DG11" s="147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12"/>
      <c r="DU11" s="109"/>
      <c r="DV11" s="112"/>
      <c r="DW11" s="109"/>
      <c r="DX11" s="109" t="s">
        <v>43</v>
      </c>
      <c r="DY11" s="109"/>
      <c r="DZ11" s="109"/>
      <c r="EA11" s="109"/>
      <c r="EB11" s="109" t="s">
        <v>43</v>
      </c>
      <c r="EC11" s="109"/>
      <c r="ED11" s="109" t="s">
        <v>43</v>
      </c>
      <c r="EE11" s="109"/>
      <c r="EF11" s="109"/>
      <c r="EG11" s="109"/>
      <c r="EH11" s="109"/>
      <c r="EI11" s="109"/>
      <c r="EJ11" s="109"/>
      <c r="EK11" s="109"/>
      <c r="EL11" s="112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 t="s">
        <v>43</v>
      </c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77">
        <f t="shared" si="4"/>
        <v>15</v>
      </c>
      <c r="IM11" s="13">
        <f t="shared" si="5"/>
        <v>2</v>
      </c>
      <c r="IN11" s="13">
        <f t="shared" si="6"/>
        <v>2</v>
      </c>
      <c r="IO11" s="13">
        <f t="shared" si="7"/>
        <v>0</v>
      </c>
      <c r="IP11" s="13">
        <f t="shared" si="8"/>
        <v>0</v>
      </c>
      <c r="IQ11" s="13">
        <f t="shared" si="9"/>
        <v>0</v>
      </c>
      <c r="IR11" s="13">
        <f t="shared" si="10"/>
        <v>0</v>
      </c>
      <c r="IS11" s="21">
        <f t="shared" si="11"/>
        <v>1830</v>
      </c>
      <c r="IU11" s="44" t="str">
        <f t="shared" si="12"/>
        <v/>
      </c>
      <c r="IV11" s="51" t="str">
        <f t="shared" si="13"/>
        <v/>
      </c>
      <c r="IW11" s="51" t="str">
        <f t="shared" si="14"/>
        <v/>
      </c>
      <c r="IX11" s="51" t="str">
        <f>IF(ISBLANK(F11),IF(IW11="x",IF(AND(((IM11+(IN11-$JC$5))&gt;=$JB$5),(IN11&gt;=$JC$5),OR(IO11&gt;=$JD$5,H11="x"),IQ11),"Yes!",""),IF(AND(IW11="Yes!",IV11="x"),IF(AND(((IM11+(IN11-($JC7+$JC8)))&gt;=$JB$5+$JB$4),(IN11&gt;=$JC$5+$JC$4),OR(IO11&gt;=($JD$5+$JD$4),H11="x"),IP11,IQ11),"Yes!",""),IF(AND(IW11="Yes!",IV11="Yes!"),IF(AND((IM11+(IN11-($JC$5+$JC$4+$JC$3))&gt;=$JB$5+$JB$4+$JB$3),(IN11&gt;=$JC$5+$JC$4+$JC$3),OR(IO11&gt;=($JD$5+$JD$4+$JD$3),H11="x"),IP11,IQ11),"Yes!",""),""))),"x")</f>
        <v/>
      </c>
      <c r="IY11" s="52" t="str">
        <f t="shared" si="16"/>
        <v/>
      </c>
    </row>
    <row r="12" spans="1:270" ht="15.5">
      <c r="A12" s="9" t="s">
        <v>45</v>
      </c>
      <c r="B12" s="38" t="s">
        <v>536</v>
      </c>
      <c r="C12" s="89"/>
      <c r="D12" s="89"/>
      <c r="E12" s="89"/>
      <c r="F12" s="89"/>
      <c r="G12" s="90"/>
      <c r="H12" s="108"/>
      <c r="I12" s="108"/>
      <c r="J12" s="108"/>
      <c r="K12" s="108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109"/>
      <c r="AP12" s="227"/>
      <c r="AQ12" s="227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10"/>
      <c r="BF12" s="111"/>
      <c r="BG12" s="112"/>
      <c r="BH12" s="112"/>
      <c r="BI12" s="113"/>
      <c r="BJ12" s="113"/>
      <c r="BK12" s="109"/>
      <c r="BL12" s="112"/>
      <c r="BM12" s="112"/>
      <c r="BN12" s="112"/>
      <c r="BO12" s="112"/>
      <c r="BP12" s="109"/>
      <c r="BQ12" s="112"/>
      <c r="BR12" s="112"/>
      <c r="BS12" s="109"/>
      <c r="BT12" s="109"/>
      <c r="BU12" s="112"/>
      <c r="BV12" s="109"/>
      <c r="BW12" s="109"/>
      <c r="BX12" s="109"/>
      <c r="BY12" s="109"/>
      <c r="BZ12" s="109"/>
      <c r="CA12" s="112"/>
      <c r="CB12" s="112"/>
      <c r="CC12" s="109"/>
      <c r="CD12" s="112"/>
      <c r="CE12" s="109"/>
      <c r="CF12" s="112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12"/>
      <c r="CS12" s="109"/>
      <c r="CT12" s="112"/>
      <c r="CU12" s="109"/>
      <c r="CV12" s="109"/>
      <c r="CW12" s="112"/>
      <c r="CX12" s="109"/>
      <c r="CY12" s="109"/>
      <c r="CZ12" s="109"/>
      <c r="DA12" s="109"/>
      <c r="DB12" s="109"/>
      <c r="DC12" s="109"/>
      <c r="DD12" s="109"/>
      <c r="DE12" s="109"/>
      <c r="DF12" s="109"/>
      <c r="DG12" s="147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12"/>
      <c r="DU12" s="109"/>
      <c r="DV12" s="112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12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77">
        <f t="shared" si="4"/>
        <v>0</v>
      </c>
      <c r="IM12" s="13">
        <f t="shared" si="5"/>
        <v>0</v>
      </c>
      <c r="IN12" s="13">
        <f t="shared" si="6"/>
        <v>0</v>
      </c>
      <c r="IO12" s="13">
        <f t="shared" si="7"/>
        <v>0</v>
      </c>
      <c r="IP12" s="13">
        <f t="shared" si="8"/>
        <v>0</v>
      </c>
      <c r="IQ12" s="13">
        <f t="shared" si="9"/>
        <v>0</v>
      </c>
      <c r="IR12" s="13">
        <f t="shared" si="10"/>
        <v>0</v>
      </c>
      <c r="IS12" s="21">
        <f t="shared" si="11"/>
        <v>0</v>
      </c>
      <c r="IU12" s="44" t="str">
        <f t="shared" si="12"/>
        <v/>
      </c>
      <c r="IV12" s="51" t="str">
        <f t="shared" si="13"/>
        <v/>
      </c>
      <c r="IW12" s="51" t="str">
        <f t="shared" si="14"/>
        <v/>
      </c>
      <c r="IX12" s="51" t="str">
        <f>IF(ISBLANK(F12),IF(IW12="x",IF(AND(((IM12+(IN12-$JC$5))&gt;=$JB$5),(IN12&gt;=$JC$5),OR(IO12&gt;=$JD$5,H12="x"),IQ12),"Yes!",""),IF(AND(IW12="Yes!",IV12="x"),IF(AND(((IM12+(IN12-($JC8+$JC10)))&gt;=$JB$5+$JB$4),(IN12&gt;=$JC$5+$JC$4),OR(IO12&gt;=($JD$5+$JD$4),H12="x"),IP12,IQ12),"Yes!",""),IF(AND(IW12="Yes!",IV12="Yes!"),IF(AND((IM12+(IN12-($JC$5+$JC$4+$JC$3))&gt;=$JB$5+$JB$4+$JB$3),(IN12&gt;=$JC$5+$JC$4+$JC$3),OR(IO12&gt;=($JD$5+$JD$4+$JD$3),H12="x"),IP12,IQ12),"Yes!",""),""))),"x")</f>
        <v/>
      </c>
      <c r="IY12" s="52" t="str">
        <f t="shared" si="16"/>
        <v/>
      </c>
    </row>
    <row r="13" spans="1:270" ht="15.5">
      <c r="A13" s="5" t="s">
        <v>47</v>
      </c>
      <c r="B13" s="35" t="s">
        <v>48</v>
      </c>
      <c r="C13" s="85" t="s">
        <v>43</v>
      </c>
      <c r="D13" s="85" t="s">
        <v>43</v>
      </c>
      <c r="E13" s="85"/>
      <c r="F13" s="85"/>
      <c r="G13" s="86"/>
      <c r="H13" s="108"/>
      <c r="I13" s="108"/>
      <c r="J13" s="108"/>
      <c r="K13" s="108"/>
      <c r="L13" s="227" t="s">
        <v>43</v>
      </c>
      <c r="M13" s="227"/>
      <c r="N13" s="227"/>
      <c r="O13" s="227" t="s">
        <v>43</v>
      </c>
      <c r="P13" s="227" t="s">
        <v>43</v>
      </c>
      <c r="Q13" s="227" t="s">
        <v>43</v>
      </c>
      <c r="R13" s="227" t="s">
        <v>43</v>
      </c>
      <c r="S13" s="227" t="s">
        <v>43</v>
      </c>
      <c r="T13" s="227"/>
      <c r="U13" s="227"/>
      <c r="V13" s="227"/>
      <c r="W13" s="227"/>
      <c r="X13" s="227"/>
      <c r="Y13" s="227" t="s">
        <v>43</v>
      </c>
      <c r="Z13" s="227"/>
      <c r="AA13" s="227"/>
      <c r="AB13" s="227"/>
      <c r="AC13" s="227" t="s">
        <v>43</v>
      </c>
      <c r="AD13" s="227" t="s">
        <v>43</v>
      </c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109"/>
      <c r="AP13" s="227" t="s">
        <v>43</v>
      </c>
      <c r="AQ13" s="227"/>
      <c r="AR13" s="109"/>
      <c r="AS13" s="109"/>
      <c r="AT13" s="109" t="s">
        <v>43</v>
      </c>
      <c r="AU13" s="109"/>
      <c r="AV13" s="109"/>
      <c r="AW13" s="109" t="s">
        <v>43</v>
      </c>
      <c r="AX13" s="109" t="s">
        <v>43</v>
      </c>
      <c r="AY13" s="109"/>
      <c r="AZ13" s="109"/>
      <c r="BA13" s="109"/>
      <c r="BB13" s="109"/>
      <c r="BC13" s="109"/>
      <c r="BD13" s="109"/>
      <c r="BE13" s="110" t="s">
        <v>43</v>
      </c>
      <c r="BF13" s="111"/>
      <c r="BG13" s="112"/>
      <c r="BH13" s="112"/>
      <c r="BI13" s="158"/>
      <c r="BJ13" s="113"/>
      <c r="BK13" s="109"/>
      <c r="BL13" s="112"/>
      <c r="BM13" s="112"/>
      <c r="BN13" s="112"/>
      <c r="BO13" s="112"/>
      <c r="BP13" s="109"/>
      <c r="BQ13" s="112" t="s">
        <v>43</v>
      </c>
      <c r="BR13" s="112"/>
      <c r="BS13" s="109"/>
      <c r="BT13" s="109"/>
      <c r="BU13" s="112"/>
      <c r="BV13" s="109"/>
      <c r="BW13" s="109" t="s">
        <v>43</v>
      </c>
      <c r="BX13" s="109"/>
      <c r="BY13" s="109"/>
      <c r="BZ13" s="109"/>
      <c r="CA13" s="112"/>
      <c r="CB13" s="112"/>
      <c r="CC13" s="109"/>
      <c r="CD13" s="112"/>
      <c r="CE13" s="109" t="s">
        <v>43</v>
      </c>
      <c r="CF13" s="112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 t="s">
        <v>43</v>
      </c>
      <c r="CR13" s="112"/>
      <c r="CS13" s="109"/>
      <c r="CT13" s="112"/>
      <c r="CU13" s="109"/>
      <c r="CV13" s="109"/>
      <c r="CW13" s="112"/>
      <c r="CX13" s="109" t="s">
        <v>43</v>
      </c>
      <c r="CY13" s="109" t="s">
        <v>43</v>
      </c>
      <c r="CZ13" s="109"/>
      <c r="DA13" s="109"/>
      <c r="DB13" s="109"/>
      <c r="DC13" s="109" t="s">
        <v>43</v>
      </c>
      <c r="DD13" s="109" t="s">
        <v>43</v>
      </c>
      <c r="DE13" s="109"/>
      <c r="DF13" s="109"/>
      <c r="DG13" s="147"/>
      <c r="DH13" s="109" t="s">
        <v>43</v>
      </c>
      <c r="DI13" s="109"/>
      <c r="DJ13" s="109"/>
      <c r="DK13" s="109"/>
      <c r="DL13" s="109"/>
      <c r="DM13" s="109"/>
      <c r="DN13" s="109"/>
      <c r="DO13" s="109"/>
      <c r="DP13" s="109" t="s">
        <v>43</v>
      </c>
      <c r="DQ13" s="109"/>
      <c r="DR13" s="109"/>
      <c r="DS13" s="109"/>
      <c r="DT13" s="112"/>
      <c r="DU13" s="109"/>
      <c r="DV13" s="112"/>
      <c r="DW13" s="109"/>
      <c r="DX13" s="109" t="s">
        <v>43</v>
      </c>
      <c r="DY13" s="109"/>
      <c r="DZ13" s="109"/>
      <c r="EA13" s="109" t="s">
        <v>43</v>
      </c>
      <c r="EB13" s="109"/>
      <c r="EC13" s="109"/>
      <c r="ED13" s="109"/>
      <c r="EE13" s="109"/>
      <c r="EF13" s="109"/>
      <c r="EG13" s="109"/>
      <c r="EH13" s="109"/>
      <c r="EI13" s="109"/>
      <c r="EJ13" s="109" t="s">
        <v>43</v>
      </c>
      <c r="EK13" s="109"/>
      <c r="EL13" s="112"/>
      <c r="EM13" s="109"/>
      <c r="EN13" s="109" t="s">
        <v>43</v>
      </c>
      <c r="EO13" s="109" t="s">
        <v>43</v>
      </c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 t="s">
        <v>43</v>
      </c>
      <c r="FA13" s="109"/>
      <c r="FB13" s="109"/>
      <c r="FC13" s="109"/>
      <c r="FD13" s="109"/>
      <c r="FE13" s="109"/>
      <c r="FF13" s="109"/>
      <c r="FG13" s="109" t="s">
        <v>43</v>
      </c>
      <c r="FH13" s="109"/>
      <c r="FI13" s="109" t="s">
        <v>43</v>
      </c>
      <c r="FJ13" s="109"/>
      <c r="FK13" s="109"/>
      <c r="FL13" s="109"/>
      <c r="FM13" s="109"/>
      <c r="FN13" s="109"/>
      <c r="FO13" s="109"/>
      <c r="FP13" s="109"/>
      <c r="FQ13" s="109"/>
      <c r="FR13" s="109" t="s">
        <v>43</v>
      </c>
      <c r="FS13" s="109"/>
      <c r="FT13" s="109" t="s">
        <v>43</v>
      </c>
      <c r="FU13" s="109" t="s">
        <v>43</v>
      </c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77">
        <f t="shared" si="4"/>
        <v>41</v>
      </c>
      <c r="IM13" s="13">
        <f t="shared" si="5"/>
        <v>6</v>
      </c>
      <c r="IN13" s="13">
        <f t="shared" si="6"/>
        <v>0</v>
      </c>
      <c r="IO13" s="13">
        <f t="shared" si="7"/>
        <v>9</v>
      </c>
      <c r="IP13" s="13">
        <f t="shared" si="8"/>
        <v>0</v>
      </c>
      <c r="IQ13" s="13">
        <f t="shared" si="9"/>
        <v>0</v>
      </c>
      <c r="IR13" s="13">
        <f t="shared" si="10"/>
        <v>0</v>
      </c>
      <c r="IS13" s="21">
        <f t="shared" si="11"/>
        <v>626</v>
      </c>
      <c r="IU13" s="139" t="str">
        <f t="shared" si="12"/>
        <v>x</v>
      </c>
      <c r="IV13" s="140" t="str">
        <f t="shared" si="13"/>
        <v>x</v>
      </c>
      <c r="IW13" s="51" t="str">
        <f t="shared" si="14"/>
        <v/>
      </c>
      <c r="IX13" s="51" t="str">
        <f t="shared" si="15"/>
        <v/>
      </c>
      <c r="IY13" s="52" t="str">
        <f t="shared" si="16"/>
        <v/>
      </c>
    </row>
    <row r="14" spans="1:270" ht="15.5">
      <c r="A14" s="5" t="s">
        <v>47</v>
      </c>
      <c r="B14" s="35" t="s">
        <v>49</v>
      </c>
      <c r="C14" s="85" t="s">
        <v>43</v>
      </c>
      <c r="D14" s="85" t="s">
        <v>43</v>
      </c>
      <c r="E14" s="85" t="s">
        <v>43</v>
      </c>
      <c r="F14" s="85"/>
      <c r="G14" s="86"/>
      <c r="H14" s="108" t="s">
        <v>43</v>
      </c>
      <c r="I14" s="108"/>
      <c r="J14" s="108"/>
      <c r="K14" s="108"/>
      <c r="L14" s="227" t="s">
        <v>43</v>
      </c>
      <c r="M14" s="227"/>
      <c r="N14" s="227"/>
      <c r="O14" s="227" t="s">
        <v>43</v>
      </c>
      <c r="P14" s="227"/>
      <c r="Q14" s="227" t="s">
        <v>43</v>
      </c>
      <c r="R14" s="227" t="s">
        <v>43</v>
      </c>
      <c r="S14" s="227" t="s">
        <v>43</v>
      </c>
      <c r="T14" s="227"/>
      <c r="U14" s="227"/>
      <c r="V14" s="227"/>
      <c r="W14" s="227" t="s">
        <v>43</v>
      </c>
      <c r="X14" s="227" t="s">
        <v>43</v>
      </c>
      <c r="Y14" s="227" t="s">
        <v>43</v>
      </c>
      <c r="Z14" s="227" t="s">
        <v>43</v>
      </c>
      <c r="AA14" s="227" t="s">
        <v>43</v>
      </c>
      <c r="AB14" s="227"/>
      <c r="AC14" s="227" t="s">
        <v>43</v>
      </c>
      <c r="AD14" s="227"/>
      <c r="AE14" s="227"/>
      <c r="AF14" s="227"/>
      <c r="AG14" s="227"/>
      <c r="AH14" s="227" t="s">
        <v>43</v>
      </c>
      <c r="AI14" s="227"/>
      <c r="AJ14" s="227"/>
      <c r="AK14" s="227" t="s">
        <v>43</v>
      </c>
      <c r="AL14" s="227"/>
      <c r="AM14" s="227"/>
      <c r="AN14" s="227"/>
      <c r="AO14" s="109"/>
      <c r="AP14" s="227" t="s">
        <v>43</v>
      </c>
      <c r="AQ14" s="227" t="s">
        <v>43</v>
      </c>
      <c r="AR14" s="109"/>
      <c r="AS14" s="109"/>
      <c r="AT14" s="109" t="s">
        <v>43</v>
      </c>
      <c r="AU14" s="109" t="s">
        <v>43</v>
      </c>
      <c r="AV14" s="109" t="s">
        <v>43</v>
      </c>
      <c r="AW14" s="109" t="s">
        <v>43</v>
      </c>
      <c r="AX14" s="109" t="s">
        <v>43</v>
      </c>
      <c r="AY14" s="109" t="s">
        <v>43</v>
      </c>
      <c r="AZ14" s="109" t="s">
        <v>43</v>
      </c>
      <c r="BA14" s="109"/>
      <c r="BB14" s="109"/>
      <c r="BC14" s="109" t="s">
        <v>43</v>
      </c>
      <c r="BD14" s="109"/>
      <c r="BE14" s="110" t="s">
        <v>43</v>
      </c>
      <c r="BF14" s="109"/>
      <c r="BG14" s="112"/>
      <c r="BH14" s="112"/>
      <c r="BI14" s="113"/>
      <c r="BJ14" s="158"/>
      <c r="BK14" s="109" t="s">
        <v>43</v>
      </c>
      <c r="BL14" s="112" t="s">
        <v>43</v>
      </c>
      <c r="BM14" s="112" t="s">
        <v>43</v>
      </c>
      <c r="BN14" s="112" t="s">
        <v>43</v>
      </c>
      <c r="BO14" s="112"/>
      <c r="BP14" s="109"/>
      <c r="BQ14" s="112" t="s">
        <v>43</v>
      </c>
      <c r="BR14" s="112"/>
      <c r="BS14" s="109"/>
      <c r="BT14" s="109"/>
      <c r="BU14" s="112" t="s">
        <v>43</v>
      </c>
      <c r="BV14" s="109"/>
      <c r="BW14" s="109" t="s">
        <v>43</v>
      </c>
      <c r="BX14" s="109"/>
      <c r="BY14" s="109"/>
      <c r="BZ14" s="109" t="s">
        <v>43</v>
      </c>
      <c r="CA14" s="112" t="s">
        <v>43</v>
      </c>
      <c r="CB14" s="112"/>
      <c r="CC14" s="109"/>
      <c r="CD14" s="112" t="s">
        <v>43</v>
      </c>
      <c r="CE14" s="109" t="s">
        <v>43</v>
      </c>
      <c r="CF14" s="112"/>
      <c r="CG14" s="109"/>
      <c r="CH14" s="109"/>
      <c r="CI14" s="109"/>
      <c r="CJ14" s="109" t="s">
        <v>43</v>
      </c>
      <c r="CK14" s="109"/>
      <c r="CL14" s="109"/>
      <c r="CM14" s="109"/>
      <c r="CN14" s="109"/>
      <c r="CO14" s="109"/>
      <c r="CP14" s="109"/>
      <c r="CQ14" s="109" t="s">
        <v>43</v>
      </c>
      <c r="CR14" s="112"/>
      <c r="CS14" s="109"/>
      <c r="CT14" s="112" t="s">
        <v>43</v>
      </c>
      <c r="CU14" s="109"/>
      <c r="CV14" s="109"/>
      <c r="CW14" s="112"/>
      <c r="CX14" s="109" t="s">
        <v>43</v>
      </c>
      <c r="CY14" s="109" t="s">
        <v>43</v>
      </c>
      <c r="CZ14" s="109"/>
      <c r="DA14" s="109"/>
      <c r="DB14" s="109" t="s">
        <v>43</v>
      </c>
      <c r="DC14" s="109" t="s">
        <v>43</v>
      </c>
      <c r="DD14" s="109" t="s">
        <v>43</v>
      </c>
      <c r="DE14" s="109"/>
      <c r="DF14" s="109"/>
      <c r="DG14" s="147"/>
      <c r="DH14" s="109" t="s">
        <v>43</v>
      </c>
      <c r="DI14" s="109"/>
      <c r="DJ14" s="109"/>
      <c r="DK14" s="109"/>
      <c r="DL14" s="109"/>
      <c r="DM14" s="109"/>
      <c r="DN14" s="109"/>
      <c r="DO14" s="109"/>
      <c r="DP14" s="109" t="s">
        <v>43</v>
      </c>
      <c r="DQ14" s="109"/>
      <c r="DR14" s="109"/>
      <c r="DS14" s="109"/>
      <c r="DT14" s="112"/>
      <c r="DU14" s="109"/>
      <c r="DV14" s="112"/>
      <c r="DW14" s="109"/>
      <c r="DX14" s="109" t="s">
        <v>43</v>
      </c>
      <c r="DY14" s="109"/>
      <c r="DZ14" s="109"/>
      <c r="EA14" s="109" t="s">
        <v>43</v>
      </c>
      <c r="EB14" s="109"/>
      <c r="EC14" s="109"/>
      <c r="ED14" s="109"/>
      <c r="EE14" s="109"/>
      <c r="EF14" s="109"/>
      <c r="EG14" s="109"/>
      <c r="EH14" s="109"/>
      <c r="EI14" s="109"/>
      <c r="EJ14" s="109" t="s">
        <v>43</v>
      </c>
      <c r="EK14" s="109"/>
      <c r="EL14" s="112"/>
      <c r="EM14" s="109"/>
      <c r="EN14" s="109" t="s">
        <v>43</v>
      </c>
      <c r="EO14" s="109" t="s">
        <v>43</v>
      </c>
      <c r="EP14" s="109"/>
      <c r="EQ14" s="109"/>
      <c r="ER14" s="109"/>
      <c r="ES14" s="109"/>
      <c r="ET14" s="109"/>
      <c r="EU14" s="109" t="s">
        <v>43</v>
      </c>
      <c r="EV14" s="109"/>
      <c r="EW14" s="109" t="s">
        <v>43</v>
      </c>
      <c r="EX14" s="109" t="s">
        <v>43</v>
      </c>
      <c r="EY14" s="109"/>
      <c r="EZ14" s="109" t="s">
        <v>43</v>
      </c>
      <c r="FA14" s="109"/>
      <c r="FB14" s="109"/>
      <c r="FC14" s="109" t="s">
        <v>43</v>
      </c>
      <c r="FD14" s="109"/>
      <c r="FE14" s="109"/>
      <c r="FF14" s="109"/>
      <c r="FG14" s="109" t="s">
        <v>43</v>
      </c>
      <c r="FH14" s="109" t="s">
        <v>43</v>
      </c>
      <c r="FI14" s="109" t="s">
        <v>43</v>
      </c>
      <c r="FJ14" s="109"/>
      <c r="FK14" s="109"/>
      <c r="FL14" s="109"/>
      <c r="FM14" s="109"/>
      <c r="FN14" s="109"/>
      <c r="FO14" s="109"/>
      <c r="FP14" s="109"/>
      <c r="FQ14" s="109"/>
      <c r="FR14" s="109" t="s">
        <v>43</v>
      </c>
      <c r="FS14" s="109" t="s">
        <v>43</v>
      </c>
      <c r="FT14" s="109" t="s">
        <v>43</v>
      </c>
      <c r="FU14" s="109" t="s">
        <v>43</v>
      </c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77">
        <f t="shared" si="4"/>
        <v>81</v>
      </c>
      <c r="IM14" s="13">
        <f t="shared" si="5"/>
        <v>20</v>
      </c>
      <c r="IN14" s="13">
        <f t="shared" si="6"/>
        <v>0</v>
      </c>
      <c r="IO14" s="13">
        <f t="shared" si="7"/>
        <v>19</v>
      </c>
      <c r="IP14" s="13">
        <f t="shared" si="8"/>
        <v>1</v>
      </c>
      <c r="IQ14" s="13">
        <f t="shared" si="9"/>
        <v>0</v>
      </c>
      <c r="IR14" s="13">
        <f t="shared" si="10"/>
        <v>0</v>
      </c>
      <c r="IS14" s="21">
        <f t="shared" si="11"/>
        <v>3397</v>
      </c>
      <c r="IU14" s="139" t="str">
        <f t="shared" si="12"/>
        <v>x</v>
      </c>
      <c r="IV14" s="140" t="str">
        <f t="shared" si="13"/>
        <v>x</v>
      </c>
      <c r="IW14" s="140" t="str">
        <f t="shared" si="14"/>
        <v>x</v>
      </c>
      <c r="IX14" s="51" t="str">
        <f t="shared" si="15"/>
        <v/>
      </c>
      <c r="IY14" s="52" t="str">
        <f t="shared" si="16"/>
        <v/>
      </c>
      <c r="JI14" s="54"/>
      <c r="JJ14" s="54"/>
    </row>
    <row r="15" spans="1:270" ht="15.5">
      <c r="A15" s="6" t="s">
        <v>52</v>
      </c>
      <c r="B15" s="37" t="s">
        <v>53</v>
      </c>
      <c r="C15" s="87" t="s">
        <v>43</v>
      </c>
      <c r="D15" s="87" t="s">
        <v>43</v>
      </c>
      <c r="E15" s="87"/>
      <c r="F15" s="87"/>
      <c r="G15" s="88"/>
      <c r="H15" s="108"/>
      <c r="I15" s="108"/>
      <c r="J15" s="108"/>
      <c r="K15" s="108"/>
      <c r="L15" s="227"/>
      <c r="M15" s="227"/>
      <c r="N15" s="227"/>
      <c r="O15" s="227" t="s">
        <v>43</v>
      </c>
      <c r="P15" s="227"/>
      <c r="Q15" s="227"/>
      <c r="R15" s="227"/>
      <c r="S15" s="227" t="s">
        <v>43</v>
      </c>
      <c r="T15" s="227"/>
      <c r="U15" s="227"/>
      <c r="V15" s="227"/>
      <c r="W15" s="227"/>
      <c r="X15" s="227"/>
      <c r="Y15" s="227"/>
      <c r="Z15" s="227" t="s">
        <v>43</v>
      </c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 t="s">
        <v>43</v>
      </c>
      <c r="AL15" s="227"/>
      <c r="AM15" s="227"/>
      <c r="AN15" s="227"/>
      <c r="AO15" s="109"/>
      <c r="AP15" s="227"/>
      <c r="AQ15" s="227"/>
      <c r="AR15" s="109"/>
      <c r="AS15" s="109"/>
      <c r="AT15" s="109" t="s">
        <v>43</v>
      </c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10"/>
      <c r="BF15" s="109"/>
      <c r="BG15" s="112"/>
      <c r="BH15" s="112"/>
      <c r="BI15" s="113"/>
      <c r="BJ15" s="113"/>
      <c r="BK15" s="109"/>
      <c r="BL15" s="112"/>
      <c r="BM15" s="112" t="s">
        <v>43</v>
      </c>
      <c r="BN15" s="112"/>
      <c r="BO15" s="112" t="s">
        <v>43</v>
      </c>
      <c r="BP15" s="109"/>
      <c r="BQ15" s="112" t="s">
        <v>43</v>
      </c>
      <c r="BR15" s="112"/>
      <c r="BS15" s="109"/>
      <c r="BT15" s="109"/>
      <c r="BU15" s="112"/>
      <c r="BV15" s="109"/>
      <c r="BW15" s="109"/>
      <c r="BX15" s="109"/>
      <c r="BY15" s="109" t="s">
        <v>43</v>
      </c>
      <c r="BZ15" s="109" t="s">
        <v>43</v>
      </c>
      <c r="CA15" s="112"/>
      <c r="CB15" s="112"/>
      <c r="CC15" s="109"/>
      <c r="CD15" s="112"/>
      <c r="CE15" s="109" t="s">
        <v>43</v>
      </c>
      <c r="CF15" s="112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12"/>
      <c r="CS15" s="109"/>
      <c r="CT15" s="112"/>
      <c r="CU15" s="109"/>
      <c r="CV15" s="109"/>
      <c r="CW15" s="112"/>
      <c r="CX15" s="109"/>
      <c r="CY15" s="109" t="s">
        <v>43</v>
      </c>
      <c r="CZ15" s="109"/>
      <c r="DA15" s="109"/>
      <c r="DB15" s="109"/>
      <c r="DC15" s="109" t="s">
        <v>43</v>
      </c>
      <c r="DD15" s="109"/>
      <c r="DE15" s="109" t="s">
        <v>43</v>
      </c>
      <c r="DF15" s="109"/>
      <c r="DG15" s="147"/>
      <c r="DH15" s="109" t="s">
        <v>43</v>
      </c>
      <c r="DI15" s="109"/>
      <c r="DJ15" s="109"/>
      <c r="DK15" s="109" t="s">
        <v>43</v>
      </c>
      <c r="DL15" s="109"/>
      <c r="DM15" s="109" t="s">
        <v>43</v>
      </c>
      <c r="DN15" s="109" t="s">
        <v>43</v>
      </c>
      <c r="DO15" s="109"/>
      <c r="DP15" s="109" t="s">
        <v>43</v>
      </c>
      <c r="DQ15" s="109" t="s">
        <v>43</v>
      </c>
      <c r="DR15" s="109"/>
      <c r="DS15" s="109" t="s">
        <v>43</v>
      </c>
      <c r="DT15" s="112"/>
      <c r="DU15" s="109"/>
      <c r="DV15" s="112" t="s">
        <v>43</v>
      </c>
      <c r="DW15" s="109"/>
      <c r="DX15" s="109" t="s">
        <v>43</v>
      </c>
      <c r="DY15" s="109"/>
      <c r="DZ15" s="109"/>
      <c r="EA15" s="109"/>
      <c r="EB15" s="109" t="s">
        <v>43</v>
      </c>
      <c r="EC15" s="109"/>
      <c r="ED15" s="109"/>
      <c r="EE15" s="109" t="s">
        <v>43</v>
      </c>
      <c r="EF15" s="109"/>
      <c r="EG15" s="109" t="s">
        <v>43</v>
      </c>
      <c r="EH15" s="109"/>
      <c r="EI15" s="109"/>
      <c r="EJ15" s="109" t="s">
        <v>43</v>
      </c>
      <c r="EK15" s="109" t="s">
        <v>43</v>
      </c>
      <c r="EL15" s="112"/>
      <c r="EM15" s="109"/>
      <c r="EN15" s="109" t="s">
        <v>43</v>
      </c>
      <c r="EO15" s="109" t="s">
        <v>43</v>
      </c>
      <c r="EP15" s="109"/>
      <c r="EQ15" s="109"/>
      <c r="ER15" s="109"/>
      <c r="ES15" s="109"/>
      <c r="ET15" s="109"/>
      <c r="EU15" s="109" t="s">
        <v>43</v>
      </c>
      <c r="EV15" s="109"/>
      <c r="EW15" s="109"/>
      <c r="EX15" s="109" t="s">
        <v>43</v>
      </c>
      <c r="EY15" s="109"/>
      <c r="EZ15" s="109"/>
      <c r="FA15" s="109"/>
      <c r="FB15" s="109"/>
      <c r="FC15" s="109" t="s">
        <v>43</v>
      </c>
      <c r="FD15" s="109"/>
      <c r="FE15" s="109"/>
      <c r="FF15" s="109"/>
      <c r="FG15" s="109" t="s">
        <v>43</v>
      </c>
      <c r="FH15" s="109"/>
      <c r="FI15" s="109" t="s">
        <v>43</v>
      </c>
      <c r="FJ15" s="109" t="s">
        <v>43</v>
      </c>
      <c r="FK15" s="109" t="s">
        <v>43</v>
      </c>
      <c r="FL15" s="109"/>
      <c r="FM15" s="109"/>
      <c r="FN15" s="109"/>
      <c r="FO15" s="109"/>
      <c r="FP15" s="109"/>
      <c r="FQ15" s="109"/>
      <c r="FR15" s="109" t="s">
        <v>43</v>
      </c>
      <c r="FS15" s="109" t="s">
        <v>43</v>
      </c>
      <c r="FT15" s="109" t="s">
        <v>43</v>
      </c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77">
        <f t="shared" si="4"/>
        <v>60</v>
      </c>
      <c r="IM15" s="13">
        <f t="shared" si="5"/>
        <v>21</v>
      </c>
      <c r="IN15" s="13">
        <f t="shared" si="6"/>
        <v>0</v>
      </c>
      <c r="IO15" s="13">
        <f t="shared" si="7"/>
        <v>3</v>
      </c>
      <c r="IP15" s="13">
        <f t="shared" si="8"/>
        <v>0</v>
      </c>
      <c r="IQ15" s="13">
        <f t="shared" si="9"/>
        <v>0</v>
      </c>
      <c r="IR15" s="13">
        <f t="shared" si="10"/>
        <v>0</v>
      </c>
      <c r="IS15" s="21">
        <f t="shared" si="11"/>
        <v>3872</v>
      </c>
      <c r="IU15" s="139" t="str">
        <f t="shared" si="12"/>
        <v>x</v>
      </c>
      <c r="IV15" s="140" t="s">
        <v>43</v>
      </c>
      <c r="IW15" s="51" t="s">
        <v>43</v>
      </c>
      <c r="IX15" s="51" t="str">
        <f t="shared" si="15"/>
        <v/>
      </c>
      <c r="IY15" s="52" t="str">
        <f t="shared" si="16"/>
        <v/>
      </c>
      <c r="JI15" s="54"/>
      <c r="JJ15" s="54"/>
    </row>
    <row r="16" spans="1:270" ht="15.5">
      <c r="A16" s="9" t="s">
        <v>52</v>
      </c>
      <c r="B16" s="38" t="s">
        <v>54</v>
      </c>
      <c r="C16" s="89" t="s">
        <v>43</v>
      </c>
      <c r="D16" s="89" t="s">
        <v>43</v>
      </c>
      <c r="E16" s="89"/>
      <c r="F16" s="89"/>
      <c r="G16" s="90"/>
      <c r="H16" s="108"/>
      <c r="I16" s="108" t="s">
        <v>43</v>
      </c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 t="s">
        <v>43</v>
      </c>
      <c r="AL16" s="227"/>
      <c r="AM16" s="227"/>
      <c r="AN16" s="227"/>
      <c r="AO16" s="109"/>
      <c r="AP16" s="227"/>
      <c r="AQ16" s="227"/>
      <c r="AR16" s="109"/>
      <c r="AS16" s="109"/>
      <c r="AT16" s="109" t="s">
        <v>43</v>
      </c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10"/>
      <c r="BF16" s="109"/>
      <c r="BG16" s="112"/>
      <c r="BH16" s="112"/>
      <c r="BI16" s="113"/>
      <c r="BJ16" s="113"/>
      <c r="BK16" s="109"/>
      <c r="BL16" s="112"/>
      <c r="BM16" s="112" t="s">
        <v>43</v>
      </c>
      <c r="BN16" s="112"/>
      <c r="BO16" s="112"/>
      <c r="BP16" s="109"/>
      <c r="BQ16" s="112"/>
      <c r="BR16" s="112"/>
      <c r="BS16" s="109"/>
      <c r="BT16" s="109"/>
      <c r="BU16" s="112"/>
      <c r="BV16" s="109"/>
      <c r="BW16" s="109" t="s">
        <v>43</v>
      </c>
      <c r="BX16" s="109"/>
      <c r="BY16" s="109"/>
      <c r="BZ16" s="109" t="s">
        <v>43</v>
      </c>
      <c r="CA16" s="112"/>
      <c r="CB16" s="112"/>
      <c r="CC16" s="109"/>
      <c r="CD16" s="112"/>
      <c r="CE16" s="109"/>
      <c r="CF16" s="112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 t="s">
        <v>43</v>
      </c>
      <c r="CQ16" s="109"/>
      <c r="CR16" s="112"/>
      <c r="CS16" s="109"/>
      <c r="CT16" s="112"/>
      <c r="CU16" s="109"/>
      <c r="CV16" s="109"/>
      <c r="CW16" s="112"/>
      <c r="CX16" s="109"/>
      <c r="CY16" s="109" t="s">
        <v>43</v>
      </c>
      <c r="CZ16" s="109"/>
      <c r="DA16" s="109"/>
      <c r="DB16" s="109"/>
      <c r="DC16" s="109"/>
      <c r="DD16" s="109"/>
      <c r="DE16" s="109"/>
      <c r="DF16" s="109"/>
      <c r="DG16" s="147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12"/>
      <c r="DU16" s="109"/>
      <c r="DV16" s="112"/>
      <c r="DW16" s="109"/>
      <c r="DX16" s="109"/>
      <c r="DY16" s="109"/>
      <c r="DZ16" s="109"/>
      <c r="EA16" s="109"/>
      <c r="EB16" s="109" t="s">
        <v>43</v>
      </c>
      <c r="EC16" s="109"/>
      <c r="ED16" s="109" t="s">
        <v>43</v>
      </c>
      <c r="EE16" s="109" t="s">
        <v>43</v>
      </c>
      <c r="EF16" s="109"/>
      <c r="EG16" s="109" t="s">
        <v>43</v>
      </c>
      <c r="EH16" s="109"/>
      <c r="EI16" s="109"/>
      <c r="EJ16" s="109"/>
      <c r="EK16" s="109"/>
      <c r="EL16" s="112"/>
      <c r="EM16" s="109"/>
      <c r="EN16" s="109" t="s">
        <v>43</v>
      </c>
      <c r="EO16" s="109" t="s">
        <v>43</v>
      </c>
      <c r="EP16" s="109"/>
      <c r="EQ16" s="109"/>
      <c r="ER16" s="109"/>
      <c r="ES16" s="109"/>
      <c r="ET16" s="109"/>
      <c r="EU16" s="109" t="s">
        <v>43</v>
      </c>
      <c r="EV16" s="109"/>
      <c r="EW16" s="109"/>
      <c r="EX16" s="109" t="s">
        <v>43</v>
      </c>
      <c r="EY16" s="109"/>
      <c r="EZ16" s="109" t="s">
        <v>43</v>
      </c>
      <c r="FA16" s="109"/>
      <c r="FB16" s="109"/>
      <c r="FC16" s="109" t="s">
        <v>43</v>
      </c>
      <c r="FD16" s="109"/>
      <c r="FE16" s="109"/>
      <c r="FF16" s="109"/>
      <c r="FG16" s="109" t="s">
        <v>43</v>
      </c>
      <c r="FH16" s="109"/>
      <c r="FI16" s="109" t="s">
        <v>43</v>
      </c>
      <c r="FJ16" s="109"/>
      <c r="FK16" s="109"/>
      <c r="FL16" s="109" t="s">
        <v>43</v>
      </c>
      <c r="FM16" s="109"/>
      <c r="FN16" s="109"/>
      <c r="FO16" s="109"/>
      <c r="FP16" s="109"/>
      <c r="FQ16" s="109"/>
      <c r="FR16" s="109" t="s">
        <v>43</v>
      </c>
      <c r="FS16" s="109" t="s">
        <v>43</v>
      </c>
      <c r="FT16" s="109" t="s">
        <v>43</v>
      </c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77">
        <f t="shared" si="4"/>
        <v>36</v>
      </c>
      <c r="IM16" s="13">
        <f t="shared" si="5"/>
        <v>13</v>
      </c>
      <c r="IN16" s="13">
        <f t="shared" si="6"/>
        <v>0</v>
      </c>
      <c r="IO16" s="13">
        <f t="shared" si="7"/>
        <v>1</v>
      </c>
      <c r="IP16" s="13">
        <f t="shared" si="8"/>
        <v>0</v>
      </c>
      <c r="IQ16" s="13">
        <f t="shared" si="9"/>
        <v>1</v>
      </c>
      <c r="IR16" s="13">
        <f t="shared" si="10"/>
        <v>0</v>
      </c>
      <c r="IS16" s="21">
        <f t="shared" si="11"/>
        <v>2221</v>
      </c>
      <c r="IU16" s="139" t="str">
        <f t="shared" si="12"/>
        <v>x</v>
      </c>
      <c r="IV16" s="140" t="str">
        <f t="shared" si="13"/>
        <v>x</v>
      </c>
      <c r="IW16" s="51" t="str">
        <f t="shared" si="14"/>
        <v/>
      </c>
      <c r="IX16" s="51" t="str">
        <f t="shared" si="15"/>
        <v/>
      </c>
      <c r="IY16" s="52" t="str">
        <f t="shared" si="16"/>
        <v/>
      </c>
      <c r="JI16" s="54"/>
      <c r="JJ16" s="54"/>
    </row>
    <row r="17" spans="1:270" ht="15.5">
      <c r="A17" s="5" t="s">
        <v>537</v>
      </c>
      <c r="B17" s="35" t="s">
        <v>538</v>
      </c>
      <c r="C17" s="85"/>
      <c r="D17" s="85"/>
      <c r="E17" s="85"/>
      <c r="F17" s="85"/>
      <c r="G17" s="86"/>
      <c r="H17" s="108"/>
      <c r="I17" s="108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109"/>
      <c r="AP17" s="227"/>
      <c r="AQ17" s="227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10"/>
      <c r="BF17" s="111"/>
      <c r="BG17" s="112"/>
      <c r="BH17" s="112"/>
      <c r="BI17" s="113"/>
      <c r="BJ17" s="113"/>
      <c r="BK17" s="109"/>
      <c r="BL17" s="112"/>
      <c r="BM17" s="112"/>
      <c r="BN17" s="112"/>
      <c r="BO17" s="112"/>
      <c r="BP17" s="109"/>
      <c r="BQ17" s="112"/>
      <c r="BR17" s="112"/>
      <c r="BS17" s="109"/>
      <c r="BT17" s="109"/>
      <c r="BU17" s="112"/>
      <c r="BV17" s="109"/>
      <c r="BW17" s="109"/>
      <c r="BX17" s="109"/>
      <c r="BY17" s="109"/>
      <c r="BZ17" s="109"/>
      <c r="CA17" s="112"/>
      <c r="CB17" s="112"/>
      <c r="CC17" s="109"/>
      <c r="CD17" s="112"/>
      <c r="CE17" s="109"/>
      <c r="CF17" s="112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12"/>
      <c r="CS17" s="109"/>
      <c r="CT17" s="112"/>
      <c r="CU17" s="109"/>
      <c r="CV17" s="109"/>
      <c r="CW17" s="112"/>
      <c r="CX17" s="109"/>
      <c r="CY17" s="109"/>
      <c r="CZ17" s="109"/>
      <c r="DA17" s="109"/>
      <c r="DB17" s="109"/>
      <c r="DC17" s="109"/>
      <c r="DD17" s="109"/>
      <c r="DE17" s="109"/>
      <c r="DF17" s="109"/>
      <c r="DG17" s="147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12"/>
      <c r="DU17" s="109"/>
      <c r="DV17" s="112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12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77">
        <f t="shared" si="4"/>
        <v>0</v>
      </c>
      <c r="IM17" s="13">
        <f t="shared" si="5"/>
        <v>0</v>
      </c>
      <c r="IN17" s="13">
        <f t="shared" si="6"/>
        <v>0</v>
      </c>
      <c r="IO17" s="13">
        <f t="shared" si="7"/>
        <v>0</v>
      </c>
      <c r="IP17" s="13">
        <f t="shared" si="8"/>
        <v>0</v>
      </c>
      <c r="IQ17" s="13">
        <f t="shared" si="9"/>
        <v>0</v>
      </c>
      <c r="IR17" s="13">
        <f t="shared" si="10"/>
        <v>0</v>
      </c>
      <c r="IS17" s="21">
        <f t="shared" si="11"/>
        <v>0</v>
      </c>
      <c r="IU17" s="44" t="str">
        <f t="shared" si="12"/>
        <v/>
      </c>
      <c r="IV17" s="51" t="str">
        <f t="shared" si="13"/>
        <v/>
      </c>
      <c r="IW17" s="51" t="str">
        <f t="shared" si="14"/>
        <v/>
      </c>
      <c r="IX17" s="51" t="str">
        <f t="shared" si="15"/>
        <v/>
      </c>
      <c r="IY17" s="52" t="str">
        <f t="shared" si="16"/>
        <v/>
      </c>
      <c r="JI17" s="54"/>
      <c r="JJ17" s="54"/>
    </row>
    <row r="18" spans="1:270" ht="15.5">
      <c r="A18" s="5" t="s">
        <v>742</v>
      </c>
      <c r="B18" s="35" t="s">
        <v>743</v>
      </c>
      <c r="C18" s="85"/>
      <c r="D18" s="85"/>
      <c r="E18" s="85"/>
      <c r="F18" s="85"/>
      <c r="G18" s="86"/>
      <c r="H18" s="108"/>
      <c r="I18" s="108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 t="s">
        <v>43</v>
      </c>
      <c r="AI18" s="227"/>
      <c r="AJ18" s="227"/>
      <c r="AK18" s="227"/>
      <c r="AL18" s="227"/>
      <c r="AM18" s="227"/>
      <c r="AN18" s="227"/>
      <c r="AO18" s="109"/>
      <c r="AP18" s="227"/>
      <c r="AQ18" s="227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10"/>
      <c r="BF18" s="111"/>
      <c r="BG18" s="112"/>
      <c r="BH18" s="112"/>
      <c r="BI18" s="113"/>
      <c r="BJ18" s="113"/>
      <c r="BK18" s="109"/>
      <c r="BL18" s="112"/>
      <c r="BM18" s="112"/>
      <c r="BN18" s="112"/>
      <c r="BO18" s="112"/>
      <c r="BP18" s="109"/>
      <c r="BQ18" s="112"/>
      <c r="BR18" s="112"/>
      <c r="BS18" s="109"/>
      <c r="BT18" s="109"/>
      <c r="BU18" s="112"/>
      <c r="BV18" s="109"/>
      <c r="BW18" s="109"/>
      <c r="BX18" s="109"/>
      <c r="BY18" s="109"/>
      <c r="BZ18" s="109"/>
      <c r="CA18" s="112"/>
      <c r="CB18" s="112"/>
      <c r="CC18" s="109"/>
      <c r="CD18" s="112"/>
      <c r="CE18" s="109"/>
      <c r="CF18" s="112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12"/>
      <c r="CS18" s="109"/>
      <c r="CT18" s="112"/>
      <c r="CU18" s="109"/>
      <c r="CV18" s="109" t="s">
        <v>43</v>
      </c>
      <c r="CW18" s="112"/>
      <c r="CX18" s="109"/>
      <c r="CY18" s="109"/>
      <c r="CZ18" s="109" t="s">
        <v>43</v>
      </c>
      <c r="DA18" s="109"/>
      <c r="DB18" s="109"/>
      <c r="DC18" s="109"/>
      <c r="DD18" s="109"/>
      <c r="DE18" s="109"/>
      <c r="DF18" s="109"/>
      <c r="DG18" s="147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2"/>
      <c r="DU18" s="109"/>
      <c r="DV18" s="112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12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77">
        <f t="shared" si="4"/>
        <v>5</v>
      </c>
      <c r="IM18" s="13">
        <f t="shared" si="5"/>
        <v>3</v>
      </c>
      <c r="IN18" s="13">
        <f t="shared" si="6"/>
        <v>0</v>
      </c>
      <c r="IO18" s="13">
        <f t="shared" si="7"/>
        <v>0</v>
      </c>
      <c r="IP18" s="13">
        <f t="shared" si="8"/>
        <v>0</v>
      </c>
      <c r="IQ18" s="13">
        <f t="shared" si="9"/>
        <v>0</v>
      </c>
      <c r="IR18" s="13">
        <f t="shared" si="10"/>
        <v>0</v>
      </c>
      <c r="IS18" s="21">
        <f t="shared" si="11"/>
        <v>396</v>
      </c>
      <c r="IU18" s="44" t="str">
        <f t="shared" si="12"/>
        <v/>
      </c>
      <c r="IV18" s="51" t="str">
        <f t="shared" si="13"/>
        <v/>
      </c>
      <c r="IW18" s="51" t="str">
        <f t="shared" si="14"/>
        <v/>
      </c>
      <c r="IX18" s="51" t="str">
        <f t="shared" si="15"/>
        <v/>
      </c>
      <c r="IY18" s="52" t="str">
        <f t="shared" si="16"/>
        <v/>
      </c>
      <c r="JI18" s="54"/>
      <c r="JJ18" s="54"/>
    </row>
    <row r="19" spans="1:270" ht="15.5">
      <c r="A19" s="5" t="s">
        <v>539</v>
      </c>
      <c r="B19" s="35" t="s">
        <v>109</v>
      </c>
      <c r="C19" s="85" t="s">
        <v>43</v>
      </c>
      <c r="D19" s="85"/>
      <c r="E19" s="85"/>
      <c r="F19" s="85"/>
      <c r="G19" s="86"/>
      <c r="H19" s="108"/>
      <c r="I19" s="108"/>
      <c r="J19" s="108"/>
      <c r="K19" s="108"/>
      <c r="L19" s="227"/>
      <c r="M19" s="227"/>
      <c r="N19" s="227"/>
      <c r="O19" s="227" t="s">
        <v>43</v>
      </c>
      <c r="P19" s="227"/>
      <c r="Q19" s="227"/>
      <c r="R19" s="227"/>
      <c r="S19" s="227" t="s">
        <v>43</v>
      </c>
      <c r="T19" s="227" t="s">
        <v>43</v>
      </c>
      <c r="U19" s="227"/>
      <c r="V19" s="227"/>
      <c r="W19" s="227" t="s">
        <v>43</v>
      </c>
      <c r="X19" s="227"/>
      <c r="Y19" s="227"/>
      <c r="Z19" s="227" t="s">
        <v>43</v>
      </c>
      <c r="AA19" s="227"/>
      <c r="AB19" s="227"/>
      <c r="AC19" s="227" t="s">
        <v>43</v>
      </c>
      <c r="AD19" s="227" t="s">
        <v>43</v>
      </c>
      <c r="AE19" s="227" t="s">
        <v>43</v>
      </c>
      <c r="AF19" s="227"/>
      <c r="AG19" s="227" t="s">
        <v>43</v>
      </c>
      <c r="AH19" s="227"/>
      <c r="AI19" s="227"/>
      <c r="AJ19" s="227"/>
      <c r="AK19" s="227" t="s">
        <v>43</v>
      </c>
      <c r="AL19" s="227"/>
      <c r="AM19" s="227"/>
      <c r="AN19" s="227"/>
      <c r="AO19" s="109"/>
      <c r="AP19" s="227" t="s">
        <v>43</v>
      </c>
      <c r="AQ19" s="227"/>
      <c r="AR19" s="109"/>
      <c r="AS19" s="109"/>
      <c r="AT19" s="109"/>
      <c r="AU19" s="109"/>
      <c r="AV19" s="109"/>
      <c r="AW19" s="109" t="s">
        <v>43</v>
      </c>
      <c r="AX19" s="109"/>
      <c r="AY19" s="109"/>
      <c r="AZ19" s="109"/>
      <c r="BA19" s="109"/>
      <c r="BB19" s="109"/>
      <c r="BC19" s="109"/>
      <c r="BD19" s="109"/>
      <c r="BE19" s="110"/>
      <c r="BF19" s="109"/>
      <c r="BG19" s="112"/>
      <c r="BH19" s="112"/>
      <c r="BI19" s="113"/>
      <c r="BJ19" s="113"/>
      <c r="BK19" s="109"/>
      <c r="BL19" s="112"/>
      <c r="BM19" s="112" t="s">
        <v>43</v>
      </c>
      <c r="BN19" s="112"/>
      <c r="BO19" s="112"/>
      <c r="BP19" s="109"/>
      <c r="BQ19" s="112" t="s">
        <v>43</v>
      </c>
      <c r="BR19" s="112"/>
      <c r="BS19" s="109"/>
      <c r="BT19" s="109"/>
      <c r="BU19" s="112" t="s">
        <v>43</v>
      </c>
      <c r="BV19" s="109"/>
      <c r="BW19" s="109"/>
      <c r="BX19" s="109"/>
      <c r="BY19" s="109"/>
      <c r="BZ19" s="109"/>
      <c r="CA19" s="112"/>
      <c r="CB19" s="112"/>
      <c r="CC19" s="109"/>
      <c r="CD19" s="112"/>
      <c r="CE19" s="109" t="s">
        <v>43</v>
      </c>
      <c r="CF19" s="112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12" t="s">
        <v>43</v>
      </c>
      <c r="CS19" s="109"/>
      <c r="CT19" s="112"/>
      <c r="CU19" s="109"/>
      <c r="CV19" s="109"/>
      <c r="CW19" s="112"/>
      <c r="CX19" s="109"/>
      <c r="CY19" s="109"/>
      <c r="CZ19" s="109"/>
      <c r="DA19" s="109"/>
      <c r="DB19" s="109"/>
      <c r="DC19" s="109"/>
      <c r="DD19" s="109"/>
      <c r="DE19" s="109"/>
      <c r="DF19" s="109"/>
      <c r="DG19" s="147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2"/>
      <c r="DU19" s="109"/>
      <c r="DV19" s="112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12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77">
        <f t="shared" si="4"/>
        <v>24</v>
      </c>
      <c r="IM19" s="13">
        <f t="shared" si="5"/>
        <v>7</v>
      </c>
      <c r="IN19" s="13">
        <f t="shared" si="6"/>
        <v>0</v>
      </c>
      <c r="IO19" s="13">
        <f t="shared" si="7"/>
        <v>3</v>
      </c>
      <c r="IP19" s="13">
        <f t="shared" si="8"/>
        <v>0</v>
      </c>
      <c r="IQ19" s="13">
        <f t="shared" si="9"/>
        <v>0</v>
      </c>
      <c r="IR19" s="13">
        <f t="shared" si="10"/>
        <v>0</v>
      </c>
      <c r="IS19" s="21">
        <f t="shared" si="11"/>
        <v>1195</v>
      </c>
      <c r="IU19" s="139" t="str">
        <f t="shared" si="12"/>
        <v>x</v>
      </c>
      <c r="IV19" s="51" t="str">
        <f t="shared" si="13"/>
        <v/>
      </c>
      <c r="IW19" s="51" t="str">
        <f t="shared" si="14"/>
        <v/>
      </c>
      <c r="IX19" s="51" t="str">
        <f t="shared" si="15"/>
        <v/>
      </c>
      <c r="IY19" s="52" t="str">
        <f t="shared" si="16"/>
        <v/>
      </c>
      <c r="JI19" s="54"/>
      <c r="JJ19" s="54"/>
    </row>
    <row r="20" spans="1:270" ht="15.5">
      <c r="A20" s="6" t="s">
        <v>744</v>
      </c>
      <c r="B20" s="37" t="s">
        <v>745</v>
      </c>
      <c r="C20" s="87"/>
      <c r="D20" s="87"/>
      <c r="E20" s="87"/>
      <c r="F20" s="87"/>
      <c r="G20" s="88"/>
      <c r="H20" s="108"/>
      <c r="I20" s="108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109"/>
      <c r="AP20" s="227"/>
      <c r="AQ20" s="227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10"/>
      <c r="BF20" s="111"/>
      <c r="BG20" s="112"/>
      <c r="BH20" s="112"/>
      <c r="BI20" s="113"/>
      <c r="BJ20" s="113"/>
      <c r="BK20" s="109"/>
      <c r="BL20" s="112"/>
      <c r="BM20" s="112"/>
      <c r="BN20" s="112"/>
      <c r="BO20" s="112"/>
      <c r="BP20" s="109"/>
      <c r="BQ20" s="112"/>
      <c r="BR20" s="112"/>
      <c r="BS20" s="109"/>
      <c r="BT20" s="109"/>
      <c r="BU20" s="112"/>
      <c r="BV20" s="109"/>
      <c r="BW20" s="109"/>
      <c r="BX20" s="109"/>
      <c r="BY20" s="109"/>
      <c r="BZ20" s="109"/>
      <c r="CA20" s="112"/>
      <c r="CB20" s="112"/>
      <c r="CC20" s="109"/>
      <c r="CD20" s="112"/>
      <c r="CE20" s="109"/>
      <c r="CF20" s="112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12"/>
      <c r="CS20" s="109"/>
      <c r="CT20" s="112"/>
      <c r="CU20" s="109"/>
      <c r="CV20" s="109"/>
      <c r="CW20" s="112"/>
      <c r="CX20" s="109"/>
      <c r="CY20" s="109"/>
      <c r="CZ20" s="109"/>
      <c r="DA20" s="109"/>
      <c r="DB20" s="109"/>
      <c r="DC20" s="109"/>
      <c r="DD20" s="109"/>
      <c r="DE20" s="109"/>
      <c r="DF20" s="109"/>
      <c r="DG20" s="147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2"/>
      <c r="DU20" s="109"/>
      <c r="DV20" s="112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12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77">
        <f t="shared" si="4"/>
        <v>0</v>
      </c>
      <c r="IM20" s="13">
        <f t="shared" si="5"/>
        <v>0</v>
      </c>
      <c r="IN20" s="13">
        <f t="shared" si="6"/>
        <v>0</v>
      </c>
      <c r="IO20" s="13">
        <f t="shared" si="7"/>
        <v>0</v>
      </c>
      <c r="IP20" s="13">
        <f t="shared" si="8"/>
        <v>0</v>
      </c>
      <c r="IQ20" s="13">
        <f t="shared" si="9"/>
        <v>0</v>
      </c>
      <c r="IR20" s="13">
        <f t="shared" si="10"/>
        <v>0</v>
      </c>
      <c r="IS20" s="21">
        <f t="shared" si="11"/>
        <v>0</v>
      </c>
      <c r="IU20" s="44" t="str">
        <f t="shared" si="12"/>
        <v/>
      </c>
      <c r="IV20" s="51" t="str">
        <f t="shared" si="13"/>
        <v/>
      </c>
      <c r="IW20" s="51" t="str">
        <f t="shared" si="14"/>
        <v/>
      </c>
      <c r="IX20" s="51" t="str">
        <f t="shared" si="15"/>
        <v/>
      </c>
      <c r="IY20" s="52" t="str">
        <f t="shared" si="16"/>
        <v/>
      </c>
      <c r="JI20" s="54"/>
      <c r="JJ20" s="54"/>
    </row>
    <row r="21" spans="1:270" ht="15.5">
      <c r="A21" s="5" t="s">
        <v>55</v>
      </c>
      <c r="B21" s="35" t="s">
        <v>56</v>
      </c>
      <c r="C21" s="85" t="s">
        <v>43</v>
      </c>
      <c r="D21" s="85" t="s">
        <v>43</v>
      </c>
      <c r="E21" s="85"/>
      <c r="F21" s="85"/>
      <c r="G21" s="86"/>
      <c r="H21" s="108"/>
      <c r="I21" s="108"/>
      <c r="J21" s="108"/>
      <c r="K21" s="108"/>
      <c r="L21" s="227"/>
      <c r="M21" s="227"/>
      <c r="N21" s="227"/>
      <c r="O21" s="227" t="s">
        <v>43</v>
      </c>
      <c r="P21" s="227"/>
      <c r="Q21" s="227" t="s">
        <v>43</v>
      </c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 t="s">
        <v>43</v>
      </c>
      <c r="AL21" s="227"/>
      <c r="AM21" s="227"/>
      <c r="AN21" s="227"/>
      <c r="AO21" s="109"/>
      <c r="AP21" s="227"/>
      <c r="AQ21" s="227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10"/>
      <c r="BF21" s="109"/>
      <c r="BG21" s="112"/>
      <c r="BH21" s="112"/>
      <c r="BI21" s="113"/>
      <c r="BJ21" s="113"/>
      <c r="BK21" s="109"/>
      <c r="BL21" s="112"/>
      <c r="BM21" s="112"/>
      <c r="BN21" s="112"/>
      <c r="BO21" s="112"/>
      <c r="BP21" s="109"/>
      <c r="BQ21" s="112" t="s">
        <v>43</v>
      </c>
      <c r="BR21" s="112"/>
      <c r="BS21" s="109"/>
      <c r="BT21" s="109"/>
      <c r="BU21" s="112"/>
      <c r="BV21" s="109"/>
      <c r="BW21" s="109"/>
      <c r="BX21" s="109"/>
      <c r="BY21" s="109"/>
      <c r="BZ21" s="109"/>
      <c r="CA21" s="112"/>
      <c r="CB21" s="112"/>
      <c r="CC21" s="109"/>
      <c r="CD21" s="112"/>
      <c r="CE21" s="109" t="s">
        <v>43</v>
      </c>
      <c r="CF21" s="112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12"/>
      <c r="CS21" s="109"/>
      <c r="CT21" s="112"/>
      <c r="CU21" s="109"/>
      <c r="CV21" s="109"/>
      <c r="CW21" s="112"/>
      <c r="CX21" s="109"/>
      <c r="CY21" s="109"/>
      <c r="CZ21" s="109"/>
      <c r="DA21" s="109"/>
      <c r="DB21" s="109"/>
      <c r="DC21" s="109"/>
      <c r="DD21" s="109"/>
      <c r="DE21" s="109"/>
      <c r="DF21" s="109"/>
      <c r="DG21" s="147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12"/>
      <c r="DU21" s="109"/>
      <c r="DV21" s="112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12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77">
        <f t="shared" si="4"/>
        <v>5</v>
      </c>
      <c r="IM21" s="13">
        <f t="shared" si="5"/>
        <v>0</v>
      </c>
      <c r="IN21" s="13">
        <f t="shared" si="6"/>
        <v>0</v>
      </c>
      <c r="IO21" s="13">
        <f t="shared" si="7"/>
        <v>0</v>
      </c>
      <c r="IP21" s="13">
        <f t="shared" si="8"/>
        <v>0</v>
      </c>
      <c r="IQ21" s="13">
        <f t="shared" si="9"/>
        <v>0</v>
      </c>
      <c r="IR21" s="13">
        <f t="shared" si="10"/>
        <v>0</v>
      </c>
      <c r="IS21" s="21">
        <f t="shared" si="11"/>
        <v>0</v>
      </c>
      <c r="IU21" s="139" t="str">
        <f t="shared" si="12"/>
        <v>x</v>
      </c>
      <c r="IV21" s="140" t="str">
        <f t="shared" si="13"/>
        <v>x</v>
      </c>
      <c r="IW21" s="51" t="str">
        <f t="shared" si="14"/>
        <v/>
      </c>
      <c r="IX21" s="51" t="str">
        <f t="shared" si="15"/>
        <v/>
      </c>
      <c r="IY21" s="52" t="str">
        <f t="shared" si="16"/>
        <v/>
      </c>
      <c r="JI21" s="54"/>
      <c r="JJ21" s="54"/>
    </row>
    <row r="22" spans="1:270">
      <c r="A22" s="5" t="s">
        <v>540</v>
      </c>
      <c r="B22" s="35" t="s">
        <v>541</v>
      </c>
      <c r="C22" s="85"/>
      <c r="D22" s="85"/>
      <c r="E22" s="85"/>
      <c r="F22" s="85"/>
      <c r="G22" s="86"/>
      <c r="H22" s="108"/>
      <c r="I22" s="108"/>
      <c r="J22" s="108"/>
      <c r="K22" s="10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109"/>
      <c r="AP22" s="227"/>
      <c r="AQ22" s="227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 t="s">
        <v>43</v>
      </c>
      <c r="BN22" s="112"/>
      <c r="BO22" s="112"/>
      <c r="BP22" s="109"/>
      <c r="BQ22" s="112"/>
      <c r="BR22" s="112"/>
      <c r="BS22" s="109"/>
      <c r="BT22" s="109"/>
      <c r="BU22" s="112"/>
      <c r="BV22" s="109"/>
      <c r="BW22" s="109"/>
      <c r="BX22" s="109"/>
      <c r="BY22" s="109"/>
      <c r="BZ22" s="109"/>
      <c r="CA22" s="112"/>
      <c r="CB22" s="112"/>
      <c r="CC22" s="109"/>
      <c r="CD22" s="112"/>
      <c r="CE22" s="109"/>
      <c r="CF22" s="112"/>
      <c r="CG22" s="109"/>
      <c r="CH22" s="109"/>
      <c r="CI22" s="109"/>
      <c r="CJ22" s="109" t="s">
        <v>43</v>
      </c>
      <c r="CK22" s="109"/>
      <c r="CL22" s="109"/>
      <c r="CM22" s="109"/>
      <c r="CN22" s="109"/>
      <c r="CO22" s="109"/>
      <c r="CP22" s="109"/>
      <c r="CQ22" s="109"/>
      <c r="CR22" s="112"/>
      <c r="CS22" s="109"/>
      <c r="CT22" s="112"/>
      <c r="CU22" s="109"/>
      <c r="CV22" s="109"/>
      <c r="CW22" s="112"/>
      <c r="CX22" s="109"/>
      <c r="CY22" s="109"/>
      <c r="CZ22" s="109"/>
      <c r="DA22" s="109"/>
      <c r="DB22" s="109"/>
      <c r="DC22" s="109"/>
      <c r="DD22" s="109"/>
      <c r="DE22" s="109"/>
      <c r="DF22" s="109"/>
      <c r="DG22" s="147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12"/>
      <c r="DU22" s="109"/>
      <c r="DV22" s="112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12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77">
        <f t="shared" si="4"/>
        <v>4</v>
      </c>
      <c r="IM22" s="13">
        <f t="shared" si="5"/>
        <v>2</v>
      </c>
      <c r="IN22" s="13">
        <f t="shared" si="6"/>
        <v>0</v>
      </c>
      <c r="IO22" s="13">
        <f t="shared" si="7"/>
        <v>0</v>
      </c>
      <c r="IP22" s="13">
        <f t="shared" si="8"/>
        <v>0</v>
      </c>
      <c r="IQ22" s="13">
        <f t="shared" si="9"/>
        <v>0</v>
      </c>
      <c r="IR22" s="13">
        <f t="shared" si="10"/>
        <v>0</v>
      </c>
      <c r="IS22" s="21">
        <f t="shared" si="11"/>
        <v>293</v>
      </c>
      <c r="IU22" s="44" t="str">
        <f t="shared" si="12"/>
        <v/>
      </c>
      <c r="IV22" s="51" t="str">
        <f t="shared" si="13"/>
        <v/>
      </c>
      <c r="IW22" s="51" t="str">
        <f t="shared" si="14"/>
        <v/>
      </c>
      <c r="IX22" s="51" t="str">
        <f t="shared" si="15"/>
        <v/>
      </c>
      <c r="IY22" s="52" t="str">
        <f t="shared" si="16"/>
        <v/>
      </c>
    </row>
    <row r="23" spans="1:270" ht="15.5">
      <c r="A23" s="5" t="s">
        <v>746</v>
      </c>
      <c r="B23" s="35" t="s">
        <v>553</v>
      </c>
      <c r="C23" s="85"/>
      <c r="D23" s="85"/>
      <c r="E23" s="85"/>
      <c r="F23" s="85"/>
      <c r="G23" s="86"/>
      <c r="H23" s="108"/>
      <c r="I23" s="108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 t="s">
        <v>43</v>
      </c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109"/>
      <c r="AP23" s="227"/>
      <c r="AQ23" s="227"/>
      <c r="AR23" s="109"/>
      <c r="AS23" s="109"/>
      <c r="AT23" s="109" t="s">
        <v>43</v>
      </c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10"/>
      <c r="BF23" s="109"/>
      <c r="BG23" s="112"/>
      <c r="BH23" s="112"/>
      <c r="BI23" s="113"/>
      <c r="BJ23" s="113"/>
      <c r="BK23" s="109"/>
      <c r="BL23" s="112"/>
      <c r="BM23" s="112" t="s">
        <v>43</v>
      </c>
      <c r="BN23" s="112"/>
      <c r="BO23" s="112"/>
      <c r="BP23" s="109"/>
      <c r="BQ23" s="112" t="s">
        <v>43</v>
      </c>
      <c r="BR23" s="112"/>
      <c r="BS23" s="109"/>
      <c r="BT23" s="109"/>
      <c r="BU23" s="112"/>
      <c r="BV23" s="109"/>
      <c r="BW23" s="109" t="s">
        <v>43</v>
      </c>
      <c r="BX23" s="109"/>
      <c r="BY23" s="109"/>
      <c r="BZ23" s="109"/>
      <c r="CA23" s="112"/>
      <c r="CB23" s="112"/>
      <c r="CC23" s="109"/>
      <c r="CD23" s="112"/>
      <c r="CE23" s="109" t="s">
        <v>43</v>
      </c>
      <c r="CF23" s="112"/>
      <c r="CG23" s="109"/>
      <c r="CH23" s="109"/>
      <c r="CI23" s="109"/>
      <c r="CJ23" s="109" t="s">
        <v>43</v>
      </c>
      <c r="CK23" s="109"/>
      <c r="CL23" s="109"/>
      <c r="CM23" s="109"/>
      <c r="CN23" s="109"/>
      <c r="CO23" s="109"/>
      <c r="CP23" s="109"/>
      <c r="CQ23" s="109"/>
      <c r="CR23" s="112"/>
      <c r="CS23" s="109"/>
      <c r="CT23" s="112"/>
      <c r="CU23" s="109"/>
      <c r="CV23" s="109"/>
      <c r="CW23" s="112"/>
      <c r="CX23" s="109"/>
      <c r="CY23" s="109" t="s">
        <v>43</v>
      </c>
      <c r="CZ23" s="109"/>
      <c r="DA23" s="109"/>
      <c r="DB23" s="109"/>
      <c r="DC23" s="109"/>
      <c r="DD23" s="109"/>
      <c r="DE23" s="109"/>
      <c r="DF23" s="109"/>
      <c r="DG23" s="147"/>
      <c r="DH23" s="109"/>
      <c r="DI23" s="109"/>
      <c r="DJ23" s="109"/>
      <c r="DK23" s="109"/>
      <c r="DL23" s="109"/>
      <c r="DM23" s="109"/>
      <c r="DN23" s="109"/>
      <c r="DO23" s="109"/>
      <c r="DP23" s="109" t="s">
        <v>43</v>
      </c>
      <c r="DQ23" s="109"/>
      <c r="DR23" s="109"/>
      <c r="DS23" s="109"/>
      <c r="DT23" s="112"/>
      <c r="DU23" s="109"/>
      <c r="DV23" s="112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12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77">
        <f t="shared" si="4"/>
        <v>14</v>
      </c>
      <c r="IM23" s="13">
        <f t="shared" si="5"/>
        <v>5</v>
      </c>
      <c r="IN23" s="13">
        <f t="shared" si="6"/>
        <v>0</v>
      </c>
      <c r="IO23" s="13">
        <f t="shared" si="7"/>
        <v>0</v>
      </c>
      <c r="IP23" s="13">
        <f t="shared" si="8"/>
        <v>0</v>
      </c>
      <c r="IQ23" s="13">
        <f t="shared" si="9"/>
        <v>0</v>
      </c>
      <c r="IR23" s="13">
        <f t="shared" si="10"/>
        <v>0</v>
      </c>
      <c r="IS23" s="21">
        <f t="shared" si="11"/>
        <v>617</v>
      </c>
      <c r="IU23" s="44" t="str">
        <f t="shared" si="12"/>
        <v/>
      </c>
      <c r="IV23" s="51" t="str">
        <f t="shared" si="13"/>
        <v/>
      </c>
      <c r="IW23" s="51" t="str">
        <f t="shared" si="14"/>
        <v/>
      </c>
      <c r="IX23" s="51" t="str">
        <f>IF(ISBLANK(F23),IF(IW23="x",IF(AND(((IM23+(IN23-$JC$5))&gt;=$JB$5),(IN23&gt;=$JC$5),OR(IO23&gt;=$JD$5,H23="x"),IQ23),"Yes!",""),IF(AND(IW23="Yes!",IV23="x"),IF(AND(((IM23+(IN23-($JC19+$JC20)))&gt;=$JB$5+$JB$4),(IN23&gt;=$JC$5+$JC$4),OR(IO23&gt;=($JD$5+$JD$4),H23="x"),IP23,IQ23),"Yes!",""),IF(AND(IW23="Yes!",IV23="Yes!"),IF(AND((IM23+(IN23-($JC$5+$JC$4+$JC$3))&gt;=$JB$5+$JB$4+$JB$3),(IN23&gt;=$JC$5+$JC$4+$JC$3),OR(IO23&gt;=($JD$5+$JD$4+$JD$3),H23="x"),IP23,IQ23),"Yes!",""),""))),"x")</f>
        <v/>
      </c>
      <c r="IY23" s="52" t="str">
        <f t="shared" si="16"/>
        <v/>
      </c>
      <c r="JI23" s="54"/>
      <c r="JJ23" s="54"/>
    </row>
    <row r="24" spans="1:270" ht="15.5">
      <c r="A24" s="5" t="s">
        <v>57</v>
      </c>
      <c r="B24" s="35" t="s">
        <v>58</v>
      </c>
      <c r="C24" s="85" t="s">
        <v>43</v>
      </c>
      <c r="D24" s="85" t="s">
        <v>43</v>
      </c>
      <c r="E24" s="85"/>
      <c r="F24" s="85"/>
      <c r="G24" s="86"/>
      <c r="H24" s="108"/>
      <c r="I24" s="108"/>
      <c r="J24" s="108"/>
      <c r="K24" s="108"/>
      <c r="L24" s="227"/>
      <c r="M24" s="227"/>
      <c r="N24" s="227" t="s">
        <v>43</v>
      </c>
      <c r="O24" s="227" t="s">
        <v>43</v>
      </c>
      <c r="P24" s="227"/>
      <c r="Q24" s="227"/>
      <c r="R24" s="227"/>
      <c r="S24" s="227" t="s">
        <v>43</v>
      </c>
      <c r="T24" s="227" t="s">
        <v>43</v>
      </c>
      <c r="U24" s="227"/>
      <c r="V24" s="227"/>
      <c r="W24" s="227" t="s">
        <v>43</v>
      </c>
      <c r="X24" s="227"/>
      <c r="Y24" s="227"/>
      <c r="Z24" s="227" t="s">
        <v>43</v>
      </c>
      <c r="AA24" s="227"/>
      <c r="AB24" s="227"/>
      <c r="AC24" s="227"/>
      <c r="AD24" s="227"/>
      <c r="AE24" s="227" t="s">
        <v>43</v>
      </c>
      <c r="AF24" s="227"/>
      <c r="AG24" s="227"/>
      <c r="AH24" s="227" t="s">
        <v>43</v>
      </c>
      <c r="AI24" s="227"/>
      <c r="AJ24" s="227"/>
      <c r="AK24" s="227" t="s">
        <v>43</v>
      </c>
      <c r="AL24" s="227" t="s">
        <v>43</v>
      </c>
      <c r="AM24" s="227"/>
      <c r="AN24" s="227"/>
      <c r="AO24" s="109"/>
      <c r="AP24" s="227"/>
      <c r="AQ24" s="227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10"/>
      <c r="BF24" s="109"/>
      <c r="BG24" s="112"/>
      <c r="BH24" s="112"/>
      <c r="BI24" s="113"/>
      <c r="BJ24" s="158"/>
      <c r="BK24" s="109"/>
      <c r="BL24" s="112"/>
      <c r="BM24" s="112"/>
      <c r="BN24" s="112"/>
      <c r="BO24" s="112"/>
      <c r="BP24" s="109"/>
      <c r="BQ24" s="112"/>
      <c r="BR24" s="112"/>
      <c r="BS24" s="109"/>
      <c r="BT24" s="109"/>
      <c r="BU24" s="112"/>
      <c r="BV24" s="109"/>
      <c r="BW24" s="109"/>
      <c r="BX24" s="109"/>
      <c r="BY24" s="109"/>
      <c r="BZ24" s="109"/>
      <c r="CA24" s="112"/>
      <c r="CB24" s="112"/>
      <c r="CC24" s="109"/>
      <c r="CD24" s="112"/>
      <c r="CE24" s="109" t="s">
        <v>43</v>
      </c>
      <c r="CF24" s="112"/>
      <c r="CG24" s="109"/>
      <c r="CH24" s="109"/>
      <c r="CI24" s="109"/>
      <c r="CJ24" s="109" t="s">
        <v>43</v>
      </c>
      <c r="CK24" s="109"/>
      <c r="CL24" s="109"/>
      <c r="CM24" s="109"/>
      <c r="CN24" s="109" t="s">
        <v>43</v>
      </c>
      <c r="CO24" s="109"/>
      <c r="CP24" s="109"/>
      <c r="CQ24" s="109"/>
      <c r="CR24" s="112" t="s">
        <v>43</v>
      </c>
      <c r="CS24" s="109"/>
      <c r="CT24" s="112" t="s">
        <v>43</v>
      </c>
      <c r="CU24" s="109"/>
      <c r="CV24" s="109" t="s">
        <v>43</v>
      </c>
      <c r="CW24" s="112"/>
      <c r="CX24" s="109"/>
      <c r="CY24" s="109" t="s">
        <v>43</v>
      </c>
      <c r="CZ24" s="109" t="s">
        <v>43</v>
      </c>
      <c r="DA24" s="109"/>
      <c r="DB24" s="109"/>
      <c r="DC24" s="109"/>
      <c r="DD24" s="109"/>
      <c r="DE24" s="109"/>
      <c r="DF24" s="109"/>
      <c r="DG24" s="147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 t="s">
        <v>43</v>
      </c>
      <c r="DR24" s="109"/>
      <c r="DS24" s="109"/>
      <c r="DT24" s="112"/>
      <c r="DU24" s="109"/>
      <c r="DV24" s="112" t="s">
        <v>43</v>
      </c>
      <c r="DW24" s="109"/>
      <c r="DX24" s="109" t="s">
        <v>43</v>
      </c>
      <c r="DY24" s="109"/>
      <c r="DZ24" s="109"/>
      <c r="EA24" s="109"/>
      <c r="EB24" s="109" t="s">
        <v>43</v>
      </c>
      <c r="EC24" s="109"/>
      <c r="ED24" s="109"/>
      <c r="EE24" s="109" t="s">
        <v>43</v>
      </c>
      <c r="EF24" s="109"/>
      <c r="EG24" s="109" t="s">
        <v>43</v>
      </c>
      <c r="EH24" s="109"/>
      <c r="EI24" s="109"/>
      <c r="EJ24" s="109" t="s">
        <v>43</v>
      </c>
      <c r="EK24" s="109" t="s">
        <v>43</v>
      </c>
      <c r="EL24" s="112"/>
      <c r="EM24" s="109"/>
      <c r="EN24" s="109"/>
      <c r="EO24" s="109" t="s">
        <v>43</v>
      </c>
      <c r="EP24" s="109"/>
      <c r="EQ24" s="109"/>
      <c r="ER24" s="109"/>
      <c r="ES24" s="109"/>
      <c r="ET24" s="109"/>
      <c r="EU24" s="109" t="s">
        <v>43</v>
      </c>
      <c r="EV24" s="109"/>
      <c r="EW24" s="109"/>
      <c r="EX24" s="109"/>
      <c r="EY24" s="109"/>
      <c r="EZ24" s="109" t="s">
        <v>43</v>
      </c>
      <c r="FA24" s="109"/>
      <c r="FB24" s="109"/>
      <c r="FC24" s="109" t="s">
        <v>43</v>
      </c>
      <c r="FD24" s="109"/>
      <c r="FE24" s="109"/>
      <c r="FF24" s="109"/>
      <c r="FG24" s="109" t="s">
        <v>43</v>
      </c>
      <c r="FH24" s="109"/>
      <c r="FI24" s="109"/>
      <c r="FJ24" s="109"/>
      <c r="FK24" s="109"/>
      <c r="FL24" s="109" t="s">
        <v>43</v>
      </c>
      <c r="FM24" s="109"/>
      <c r="FN24" s="109"/>
      <c r="FO24" s="109"/>
      <c r="FP24" s="109"/>
      <c r="FQ24" s="109"/>
      <c r="FR24" s="109" t="s">
        <v>43</v>
      </c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77">
        <f t="shared" si="4"/>
        <v>55</v>
      </c>
      <c r="IM24" s="13">
        <f t="shared" si="5"/>
        <v>23</v>
      </c>
      <c r="IN24" s="13">
        <f t="shared" si="6"/>
        <v>0</v>
      </c>
      <c r="IO24" s="13">
        <f t="shared" si="7"/>
        <v>1</v>
      </c>
      <c r="IP24" s="13">
        <f t="shared" si="8"/>
        <v>0</v>
      </c>
      <c r="IQ24" s="13">
        <f t="shared" si="9"/>
        <v>0</v>
      </c>
      <c r="IR24" s="13">
        <f t="shared" si="10"/>
        <v>0</v>
      </c>
      <c r="IS24" s="21">
        <f t="shared" si="11"/>
        <v>3271</v>
      </c>
      <c r="IU24" s="139" t="str">
        <f t="shared" si="12"/>
        <v>x</v>
      </c>
      <c r="IV24" s="140" t="str">
        <f t="shared" si="13"/>
        <v>x</v>
      </c>
      <c r="IW24" s="51" t="str">
        <f t="shared" si="14"/>
        <v/>
      </c>
      <c r="IX24" s="51" t="str">
        <f>IF(ISBLANK(F24),IF(IW24="x",IF(AND(((IM24+(IN24-$JC$5))&gt;=$JB$5),(IN24&gt;=$JC$5),OR(IO24&gt;=$JD$5,H24="x"),IQ24),"Yes!",""),IF(AND(IW24="Yes!",IV24="x"),IF(AND(((IM24+(IN24-($JC20+$JC21)))&gt;=$JB$5+$JB$4),(IN24&gt;=$JC$5+$JC$4),OR(IO24&gt;=($JD$5+$JD$4),H24="x"),IP24,IQ24),"Yes!",""),IF(AND(IW24="Yes!",IV24="Yes!"),IF(AND((IM24+(IN24-($JC$5+$JC$4+$JC$3))&gt;=$JB$5+$JB$4+$JB$3),(IN24&gt;=$JC$5+$JC$4+$JC$3),OR(IO24&gt;=($JD$5+$JD$4+$JD$3),H24="x"),IP24,IQ24),"Yes!",""),""))),"x")</f>
        <v/>
      </c>
      <c r="IY24" s="52" t="str">
        <f t="shared" si="16"/>
        <v/>
      </c>
    </row>
    <row r="25" spans="1:270">
      <c r="A25" s="5" t="s">
        <v>747</v>
      </c>
      <c r="B25" s="35" t="s">
        <v>748</v>
      </c>
      <c r="C25" s="85"/>
      <c r="D25" s="85"/>
      <c r="E25" s="85"/>
      <c r="F25" s="85"/>
      <c r="G25" s="86"/>
      <c r="H25" s="108"/>
      <c r="I25" s="108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109"/>
      <c r="AP25" s="227"/>
      <c r="AQ25" s="227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34"/>
      <c r="BO25" s="134"/>
      <c r="BP25" s="109"/>
      <c r="BQ25" s="109"/>
      <c r="BR25" s="134"/>
      <c r="BS25" s="109"/>
      <c r="BT25" s="109"/>
      <c r="BU25" s="134"/>
      <c r="BV25" s="109"/>
      <c r="BW25" s="109"/>
      <c r="BX25" s="109"/>
      <c r="BY25" s="109"/>
      <c r="BZ25" s="109"/>
      <c r="CA25" s="109"/>
      <c r="CB25" s="112"/>
      <c r="CC25" s="109"/>
      <c r="CD25" s="109"/>
      <c r="CE25" s="109"/>
      <c r="CF25" s="114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12"/>
      <c r="CS25" s="109"/>
      <c r="CT25" s="112"/>
      <c r="CU25" s="109"/>
      <c r="CV25" s="109"/>
      <c r="CW25" s="112"/>
      <c r="CX25" s="109"/>
      <c r="CY25" s="109"/>
      <c r="CZ25" s="109"/>
      <c r="DA25" s="109"/>
      <c r="DB25" s="109"/>
      <c r="DC25" s="109"/>
      <c r="DD25" s="109"/>
      <c r="DE25" s="109"/>
      <c r="DF25" s="109"/>
      <c r="DG25" s="147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12"/>
      <c r="DU25" s="109"/>
      <c r="DV25" s="112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12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77">
        <f t="shared" si="4"/>
        <v>0</v>
      </c>
      <c r="IM25" s="13">
        <f t="shared" si="5"/>
        <v>0</v>
      </c>
      <c r="IN25" s="13">
        <f t="shared" si="6"/>
        <v>0</v>
      </c>
      <c r="IO25" s="13">
        <f t="shared" si="7"/>
        <v>0</v>
      </c>
      <c r="IP25" s="13">
        <f t="shared" si="8"/>
        <v>0</v>
      </c>
      <c r="IQ25" s="13">
        <f t="shared" si="9"/>
        <v>0</v>
      </c>
      <c r="IR25" s="13">
        <f t="shared" si="10"/>
        <v>0</v>
      </c>
      <c r="IS25" s="21">
        <f t="shared" si="11"/>
        <v>0</v>
      </c>
      <c r="IU25" s="44" t="str">
        <f t="shared" si="12"/>
        <v/>
      </c>
      <c r="IV25" s="51" t="str">
        <f t="shared" si="13"/>
        <v/>
      </c>
      <c r="IW25" s="51" t="str">
        <f t="shared" si="14"/>
        <v/>
      </c>
      <c r="IX25" s="51" t="str">
        <f>IF(ISBLANK(F25),IF(IW25="x",IF(AND(((IM25+(IN25-$JC$5))&gt;=$JB$5),(IN25&gt;=$JC$5),OR(IO25&gt;=$JD$5,H25="x"),IQ25),"Yes!",""),IF(AND(IW25="Yes!",IV25="x"),IF(AND(((IM25+(IN25-($JC21+$JC23)))&gt;=$JB$5+$JB$4),(IN25&gt;=$JC$5+$JC$4),OR(IO25&gt;=($JD$5+$JD$4),H25="x"),IP25,IQ25),"Yes!",""),IF(AND(IW25="Yes!",IV25="Yes!"),IF(AND((IM25+(IN25-($JC$5+$JC$4+$JC$3))&gt;=$JB$5+$JB$4+$JB$3),(IN25&gt;=$JC$5+$JC$4+$JC$3),OR(IO25&gt;=($JD$5+$JD$4+$JD$3),H25="x"),IP25,IQ25),"Yes!",""),""))),"x")</f>
        <v/>
      </c>
      <c r="IY25" s="52" t="str">
        <f t="shared" si="16"/>
        <v/>
      </c>
      <c r="JI25" s="54"/>
      <c r="JJ25" s="54"/>
    </row>
    <row r="26" spans="1:270" ht="15.5">
      <c r="A26" s="5" t="s">
        <v>749</v>
      </c>
      <c r="B26" s="35" t="s">
        <v>543</v>
      </c>
      <c r="C26" s="85"/>
      <c r="D26" s="85"/>
      <c r="E26" s="85"/>
      <c r="F26" s="85"/>
      <c r="G26" s="86"/>
      <c r="H26" s="108"/>
      <c r="I26" s="108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109"/>
      <c r="AP26" s="227"/>
      <c r="AQ26" s="227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10"/>
      <c r="BF26" s="111"/>
      <c r="BG26" s="112"/>
      <c r="BH26" s="112"/>
      <c r="BI26" s="113"/>
      <c r="BJ26" s="113"/>
      <c r="BK26" s="109"/>
      <c r="BL26" s="112"/>
      <c r="BM26" s="112"/>
      <c r="BN26" s="112"/>
      <c r="BO26" s="112"/>
      <c r="BP26" s="109"/>
      <c r="BQ26" s="112"/>
      <c r="BR26" s="112"/>
      <c r="BS26" s="109"/>
      <c r="BT26" s="109"/>
      <c r="BU26" s="112"/>
      <c r="BV26" s="109"/>
      <c r="BW26" s="109"/>
      <c r="BX26" s="109"/>
      <c r="BY26" s="109"/>
      <c r="BZ26" s="109"/>
      <c r="CA26" s="112"/>
      <c r="CB26" s="112"/>
      <c r="CC26" s="109"/>
      <c r="CD26" s="112"/>
      <c r="CE26" s="109"/>
      <c r="CF26" s="112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12"/>
      <c r="CS26" s="109"/>
      <c r="CT26" s="112"/>
      <c r="CU26" s="109"/>
      <c r="CV26" s="109"/>
      <c r="CW26" s="112"/>
      <c r="CX26" s="109"/>
      <c r="CY26" s="109"/>
      <c r="CZ26" s="109"/>
      <c r="DA26" s="109"/>
      <c r="DB26" s="109"/>
      <c r="DC26" s="109"/>
      <c r="DD26" s="109"/>
      <c r="DE26" s="109"/>
      <c r="DF26" s="109"/>
      <c r="DG26" s="147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12"/>
      <c r="DU26" s="109"/>
      <c r="DV26" s="112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12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77">
        <f t="shared" si="4"/>
        <v>0</v>
      </c>
      <c r="IM26" s="13">
        <f t="shared" si="5"/>
        <v>0</v>
      </c>
      <c r="IN26" s="13">
        <f t="shared" si="6"/>
        <v>0</v>
      </c>
      <c r="IO26" s="13">
        <f t="shared" si="7"/>
        <v>0</v>
      </c>
      <c r="IP26" s="13">
        <f t="shared" si="8"/>
        <v>0</v>
      </c>
      <c r="IQ26" s="13">
        <f t="shared" si="9"/>
        <v>0</v>
      </c>
      <c r="IR26" s="13">
        <f t="shared" si="10"/>
        <v>0</v>
      </c>
      <c r="IS26" s="21">
        <f t="shared" si="11"/>
        <v>0</v>
      </c>
      <c r="IU26" s="44" t="str">
        <f t="shared" si="12"/>
        <v/>
      </c>
      <c r="IV26" s="51" t="str">
        <f t="shared" si="13"/>
        <v/>
      </c>
      <c r="IW26" s="51" t="str">
        <f t="shared" si="14"/>
        <v/>
      </c>
      <c r="IX26" s="51" t="str">
        <f t="shared" si="15"/>
        <v/>
      </c>
      <c r="IY26" s="52" t="str">
        <f t="shared" si="16"/>
        <v/>
      </c>
      <c r="JI26" s="54"/>
      <c r="JJ26" s="54"/>
    </row>
    <row r="27" spans="1:270" ht="15.5">
      <c r="A27" s="5" t="s">
        <v>59</v>
      </c>
      <c r="B27" s="35" t="s">
        <v>60</v>
      </c>
      <c r="C27" s="85" t="s">
        <v>43</v>
      </c>
      <c r="D27" s="85"/>
      <c r="E27" s="85"/>
      <c r="F27" s="85"/>
      <c r="G27" s="86"/>
      <c r="H27" s="108"/>
      <c r="I27" s="108"/>
      <c r="J27" s="108"/>
      <c r="K27" s="108"/>
      <c r="L27" s="227" t="s">
        <v>43</v>
      </c>
      <c r="M27" s="227"/>
      <c r="N27" s="227"/>
      <c r="O27" s="227" t="s">
        <v>43</v>
      </c>
      <c r="P27" s="227"/>
      <c r="Q27" s="227"/>
      <c r="R27" s="227" t="s">
        <v>43</v>
      </c>
      <c r="S27" s="227" t="s">
        <v>43</v>
      </c>
      <c r="T27" s="227"/>
      <c r="U27" s="227"/>
      <c r="V27" s="227"/>
      <c r="W27" s="227"/>
      <c r="X27" s="227"/>
      <c r="Y27" s="227" t="s">
        <v>43</v>
      </c>
      <c r="Z27" s="227"/>
      <c r="AA27" s="227"/>
      <c r="AB27" s="227"/>
      <c r="AC27" s="227" t="s">
        <v>43</v>
      </c>
      <c r="AD27" s="227"/>
      <c r="AE27" s="227"/>
      <c r="AF27" s="227"/>
      <c r="AG27" s="227"/>
      <c r="AH27" s="227"/>
      <c r="AI27" s="227"/>
      <c r="AJ27" s="227"/>
      <c r="AK27" s="227" t="s">
        <v>43</v>
      </c>
      <c r="AL27" s="227"/>
      <c r="AM27" s="227"/>
      <c r="AN27" s="227"/>
      <c r="AO27" s="109"/>
      <c r="AP27" s="227"/>
      <c r="AQ27" s="227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10"/>
      <c r="BF27" s="109"/>
      <c r="BG27" s="112"/>
      <c r="BH27" s="112"/>
      <c r="BI27" s="113"/>
      <c r="BJ27" s="113"/>
      <c r="BK27" s="109"/>
      <c r="BL27" s="112"/>
      <c r="BM27" s="112"/>
      <c r="BN27" s="112"/>
      <c r="BO27" s="112"/>
      <c r="BP27" s="109"/>
      <c r="BQ27" s="112"/>
      <c r="BR27" s="112"/>
      <c r="BS27" s="109"/>
      <c r="BT27" s="109"/>
      <c r="BU27" s="112" t="s">
        <v>43</v>
      </c>
      <c r="BV27" s="109"/>
      <c r="BW27" s="109"/>
      <c r="BX27" s="109"/>
      <c r="BY27" s="109"/>
      <c r="BZ27" s="109"/>
      <c r="CA27" s="112"/>
      <c r="CB27" s="112"/>
      <c r="CC27" s="109"/>
      <c r="CD27" s="112"/>
      <c r="CE27" s="109" t="s">
        <v>43</v>
      </c>
      <c r="CF27" s="112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 t="s">
        <v>43</v>
      </c>
      <c r="CQ27" s="109"/>
      <c r="CR27" s="112"/>
      <c r="CS27" s="109"/>
      <c r="CT27" s="112"/>
      <c r="CU27" s="109"/>
      <c r="CV27" s="109" t="s">
        <v>43</v>
      </c>
      <c r="CW27" s="112"/>
      <c r="CX27" s="109"/>
      <c r="CY27" s="109" t="s">
        <v>43</v>
      </c>
      <c r="CZ27" s="109"/>
      <c r="DA27" s="109"/>
      <c r="DB27" s="109"/>
      <c r="DC27" s="109" t="s">
        <v>43</v>
      </c>
      <c r="DD27" s="109"/>
      <c r="DE27" s="109"/>
      <c r="DF27" s="109"/>
      <c r="DG27" s="147"/>
      <c r="DH27" s="109"/>
      <c r="DI27" s="109"/>
      <c r="DJ27" s="109"/>
      <c r="DK27" s="109"/>
      <c r="DL27" s="109"/>
      <c r="DM27" s="109" t="s">
        <v>43</v>
      </c>
      <c r="DN27" s="109"/>
      <c r="DO27" s="109"/>
      <c r="DP27" s="109" t="s">
        <v>43</v>
      </c>
      <c r="DQ27" s="109" t="s">
        <v>43</v>
      </c>
      <c r="DR27" s="109"/>
      <c r="DS27" s="109"/>
      <c r="DT27" s="112"/>
      <c r="DU27" s="109"/>
      <c r="DV27" s="112" t="s">
        <v>43</v>
      </c>
      <c r="DW27" s="109"/>
      <c r="DX27" s="109" t="s">
        <v>43</v>
      </c>
      <c r="DY27" s="109"/>
      <c r="DZ27" s="109"/>
      <c r="EA27" s="109" t="s">
        <v>43</v>
      </c>
      <c r="EB27" s="109"/>
      <c r="EC27" s="109"/>
      <c r="ED27" s="109" t="s">
        <v>43</v>
      </c>
      <c r="EE27" s="109" t="s">
        <v>43</v>
      </c>
      <c r="EF27" s="109"/>
      <c r="EG27" s="109"/>
      <c r="EH27" s="109"/>
      <c r="EI27" s="109"/>
      <c r="EJ27" s="109" t="s">
        <v>43</v>
      </c>
      <c r="EK27" s="109"/>
      <c r="EL27" s="112"/>
      <c r="EM27" s="109"/>
      <c r="EN27" s="109" t="s">
        <v>43</v>
      </c>
      <c r="EO27" s="109" t="s">
        <v>43</v>
      </c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 t="s">
        <v>43</v>
      </c>
      <c r="FA27" s="109"/>
      <c r="FB27" s="109" t="s">
        <v>43</v>
      </c>
      <c r="FC27" s="109"/>
      <c r="FD27" s="109"/>
      <c r="FE27" s="109"/>
      <c r="FF27" s="109"/>
      <c r="FG27" s="109"/>
      <c r="FH27" s="109"/>
      <c r="FI27" s="109" t="s">
        <v>43</v>
      </c>
      <c r="FJ27" s="109"/>
      <c r="FK27" s="109"/>
      <c r="FL27" s="109"/>
      <c r="FM27" s="109"/>
      <c r="FN27" s="109"/>
      <c r="FO27" s="109"/>
      <c r="FP27" s="109"/>
      <c r="FQ27" s="109"/>
      <c r="FR27" s="109" t="s">
        <v>43</v>
      </c>
      <c r="FS27" s="109"/>
      <c r="FT27" s="109" t="s">
        <v>43</v>
      </c>
      <c r="FU27" s="109" t="s">
        <v>43</v>
      </c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77">
        <f t="shared" si="4"/>
        <v>36</v>
      </c>
      <c r="IM27" s="13">
        <f t="shared" si="5"/>
        <v>6</v>
      </c>
      <c r="IN27" s="13">
        <f t="shared" si="6"/>
        <v>0</v>
      </c>
      <c r="IO27" s="13">
        <f t="shared" si="7"/>
        <v>3</v>
      </c>
      <c r="IP27" s="13">
        <f t="shared" si="8"/>
        <v>0</v>
      </c>
      <c r="IQ27" s="13">
        <f t="shared" si="9"/>
        <v>0</v>
      </c>
      <c r="IR27" s="13">
        <f t="shared" si="10"/>
        <v>0</v>
      </c>
      <c r="IS27" s="21">
        <f t="shared" si="11"/>
        <v>914</v>
      </c>
      <c r="IU27" s="139" t="str">
        <f t="shared" si="12"/>
        <v>x</v>
      </c>
      <c r="IV27" s="51" t="str">
        <f t="shared" si="13"/>
        <v/>
      </c>
      <c r="IW27" s="51" t="str">
        <f t="shared" si="14"/>
        <v/>
      </c>
      <c r="IX27" s="51" t="str">
        <f t="shared" si="15"/>
        <v/>
      </c>
      <c r="IY27" s="52" t="str">
        <f t="shared" si="16"/>
        <v/>
      </c>
      <c r="JI27" s="54"/>
      <c r="JJ27" s="54"/>
    </row>
    <row r="28" spans="1:270" ht="15.5">
      <c r="A28" s="6" t="s">
        <v>750</v>
      </c>
      <c r="B28" s="37" t="s">
        <v>94</v>
      </c>
      <c r="C28" s="87"/>
      <c r="D28" s="87"/>
      <c r="E28" s="87"/>
      <c r="F28" s="87"/>
      <c r="G28" s="88"/>
      <c r="H28" s="108"/>
      <c r="I28" s="108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109"/>
      <c r="AP28" s="227"/>
      <c r="AQ28" s="227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10"/>
      <c r="BF28" s="111"/>
      <c r="BG28" s="112"/>
      <c r="BH28" s="112"/>
      <c r="BI28" s="113"/>
      <c r="BJ28" s="113"/>
      <c r="BK28" s="109"/>
      <c r="BL28" s="112"/>
      <c r="BM28" s="112"/>
      <c r="BN28" s="112"/>
      <c r="BO28" s="112"/>
      <c r="BP28" s="109"/>
      <c r="BQ28" s="112"/>
      <c r="BR28" s="112"/>
      <c r="BS28" s="109"/>
      <c r="BT28" s="109"/>
      <c r="BU28" s="112"/>
      <c r="BV28" s="109"/>
      <c r="BW28" s="109"/>
      <c r="BX28" s="109"/>
      <c r="BY28" s="109"/>
      <c r="BZ28" s="109"/>
      <c r="CA28" s="112"/>
      <c r="CB28" s="112"/>
      <c r="CC28" s="109"/>
      <c r="CD28" s="112"/>
      <c r="CE28" s="109"/>
      <c r="CF28" s="112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12"/>
      <c r="CS28" s="109"/>
      <c r="CT28" s="112"/>
      <c r="CU28" s="109"/>
      <c r="CV28" s="109"/>
      <c r="CW28" s="112"/>
      <c r="CX28" s="109"/>
      <c r="CY28" s="109"/>
      <c r="CZ28" s="109"/>
      <c r="DA28" s="109"/>
      <c r="DB28" s="109"/>
      <c r="DC28" s="109"/>
      <c r="DD28" s="109"/>
      <c r="DE28" s="109"/>
      <c r="DF28" s="109"/>
      <c r="DG28" s="147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12"/>
      <c r="DU28" s="109"/>
      <c r="DV28" s="112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12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 t="s">
        <v>43</v>
      </c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77">
        <f t="shared" si="4"/>
        <v>1</v>
      </c>
      <c r="IM28" s="13">
        <f t="shared" si="5"/>
        <v>0</v>
      </c>
      <c r="IN28" s="13">
        <f t="shared" si="6"/>
        <v>0</v>
      </c>
      <c r="IO28" s="13">
        <f t="shared" si="7"/>
        <v>0</v>
      </c>
      <c r="IP28" s="13">
        <f t="shared" si="8"/>
        <v>0</v>
      </c>
      <c r="IQ28" s="13">
        <f t="shared" si="9"/>
        <v>0</v>
      </c>
      <c r="IR28" s="13">
        <f t="shared" si="10"/>
        <v>0</v>
      </c>
      <c r="IS28" s="21">
        <f t="shared" si="11"/>
        <v>0</v>
      </c>
      <c r="IU28" s="44" t="str">
        <f t="shared" si="12"/>
        <v/>
      </c>
      <c r="IV28" s="51" t="str">
        <f t="shared" si="13"/>
        <v/>
      </c>
      <c r="IW28" s="51" t="str">
        <f t="shared" si="14"/>
        <v/>
      </c>
      <c r="IX28" s="51" t="str">
        <f t="shared" si="15"/>
        <v/>
      </c>
      <c r="IY28" s="52" t="str">
        <f t="shared" si="16"/>
        <v/>
      </c>
    </row>
    <row r="29" spans="1:270" ht="15.5">
      <c r="A29" s="5" t="s">
        <v>751</v>
      </c>
      <c r="B29" s="35" t="s">
        <v>752</v>
      </c>
      <c r="C29" s="85"/>
      <c r="D29" s="85"/>
      <c r="E29" s="85"/>
      <c r="F29" s="85"/>
      <c r="G29" s="86"/>
      <c r="H29" s="108"/>
      <c r="I29" s="108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109"/>
      <c r="AP29" s="227"/>
      <c r="AQ29" s="227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10"/>
      <c r="BF29" s="111"/>
      <c r="BG29" s="112"/>
      <c r="BH29" s="112"/>
      <c r="BI29" s="113"/>
      <c r="BJ29" s="113"/>
      <c r="BK29" s="109"/>
      <c r="BL29" s="112"/>
      <c r="BM29" s="112" t="s">
        <v>43</v>
      </c>
      <c r="BN29" s="112"/>
      <c r="BO29" s="112"/>
      <c r="BP29" s="109"/>
      <c r="BQ29" s="112"/>
      <c r="BR29" s="112"/>
      <c r="BS29" s="109"/>
      <c r="BT29" s="109"/>
      <c r="BU29" s="112"/>
      <c r="BV29" s="109"/>
      <c r="BW29" s="109"/>
      <c r="BX29" s="109"/>
      <c r="BY29" s="109"/>
      <c r="BZ29" s="109"/>
      <c r="CA29" s="112"/>
      <c r="CB29" s="112"/>
      <c r="CC29" s="109"/>
      <c r="CD29" s="112"/>
      <c r="CE29" s="109"/>
      <c r="CF29" s="112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12"/>
      <c r="CS29" s="109"/>
      <c r="CT29" s="112"/>
      <c r="CU29" s="109"/>
      <c r="CV29" s="109"/>
      <c r="CW29" s="112"/>
      <c r="CX29" s="109"/>
      <c r="CY29" s="109"/>
      <c r="CZ29" s="109"/>
      <c r="DA29" s="109"/>
      <c r="DB29" s="109"/>
      <c r="DC29" s="109"/>
      <c r="DD29" s="109"/>
      <c r="DE29" s="109"/>
      <c r="DF29" s="109"/>
      <c r="DG29" s="147"/>
      <c r="DH29" s="109"/>
      <c r="DI29" s="109"/>
      <c r="DJ29" s="109"/>
      <c r="DK29" s="109"/>
      <c r="DL29" s="109"/>
      <c r="DM29" s="109"/>
      <c r="DN29" s="109"/>
      <c r="DO29" s="109"/>
      <c r="DP29" s="109" t="s">
        <v>43</v>
      </c>
      <c r="DQ29" s="109" t="s">
        <v>43</v>
      </c>
      <c r="DR29" s="109"/>
      <c r="DS29" s="109"/>
      <c r="DT29" s="112"/>
      <c r="DU29" s="109"/>
      <c r="DV29" s="112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12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77">
        <f t="shared" si="4"/>
        <v>5</v>
      </c>
      <c r="IM29" s="13">
        <f t="shared" si="5"/>
        <v>2</v>
      </c>
      <c r="IN29" s="13">
        <f t="shared" si="6"/>
        <v>0</v>
      </c>
      <c r="IO29" s="13">
        <f t="shared" si="7"/>
        <v>0</v>
      </c>
      <c r="IP29" s="13">
        <f t="shared" si="8"/>
        <v>0</v>
      </c>
      <c r="IQ29" s="13">
        <f t="shared" si="9"/>
        <v>0</v>
      </c>
      <c r="IR29" s="13">
        <f t="shared" si="10"/>
        <v>0</v>
      </c>
      <c r="IS29" s="21">
        <f t="shared" si="11"/>
        <v>359</v>
      </c>
      <c r="IU29" s="44" t="str">
        <f t="shared" si="12"/>
        <v/>
      </c>
      <c r="IV29" s="51" t="str">
        <f t="shared" si="13"/>
        <v/>
      </c>
      <c r="IW29" s="51" t="str">
        <f t="shared" si="14"/>
        <v/>
      </c>
      <c r="IX29" s="51" t="str">
        <f>IF(ISBLANK(F29),IF(IW29="x",IF(AND(((IM29+(IN29-$JC$5))&gt;=$JB$5),(IN29&gt;=$JC$5),OR(IO29&gt;=$JD$5,H29="x"),IQ29),"Yes!",""),IF(AND(IW29="Yes!",IV29="x"),IF(AND(((IM29+(IN29-($JC25+$JC26)))&gt;=$JB$5+$JB$4),(IN29&gt;=$JC$5+$JC$4),OR(IO29&gt;=($JD$5+$JD$4),H29="x"),IP29,IQ29),"Yes!",""),IF(AND(IW29="Yes!",IV29="Yes!"),IF(AND((IM29+(IN29-($JC$5+$JC$4+$JC$3))&gt;=$JB$5+$JB$4+$JB$3),(IN29&gt;=$JC$5+$JC$4+$JC$3),OR(IO29&gt;=($JD$5+$JD$4+$JD$3),H29="x"),IP29,IQ29),"Yes!",""),""))),"x")</f>
        <v/>
      </c>
      <c r="IY29" s="52" t="str">
        <f t="shared" si="16"/>
        <v/>
      </c>
      <c r="JI29" s="54"/>
      <c r="JJ29" s="54"/>
    </row>
    <row r="30" spans="1:270" ht="15.5">
      <c r="A30" s="9" t="s">
        <v>61</v>
      </c>
      <c r="B30" s="35" t="s">
        <v>114</v>
      </c>
      <c r="C30" s="85"/>
      <c r="D30" s="85"/>
      <c r="E30" s="85"/>
      <c r="F30" s="85"/>
      <c r="G30" s="86"/>
      <c r="H30" s="108"/>
      <c r="I30" s="108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109"/>
      <c r="AP30" s="227"/>
      <c r="AQ30" s="227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10"/>
      <c r="BF30" s="111"/>
      <c r="BG30" s="112"/>
      <c r="BH30" s="112"/>
      <c r="BI30" s="113"/>
      <c r="BJ30" s="113"/>
      <c r="BK30" s="109"/>
      <c r="BL30" s="112"/>
      <c r="BM30" s="112"/>
      <c r="BN30" s="112"/>
      <c r="BO30" s="112"/>
      <c r="BP30" s="109"/>
      <c r="BQ30" s="112"/>
      <c r="BR30" s="112"/>
      <c r="BS30" s="109"/>
      <c r="BT30" s="109"/>
      <c r="BU30" s="112"/>
      <c r="BV30" s="109"/>
      <c r="BW30" s="109"/>
      <c r="BX30" s="109"/>
      <c r="BY30" s="109"/>
      <c r="BZ30" s="109"/>
      <c r="CA30" s="112"/>
      <c r="CB30" s="112"/>
      <c r="CC30" s="109"/>
      <c r="CD30" s="112"/>
      <c r="CE30" s="109"/>
      <c r="CF30" s="112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12"/>
      <c r="CS30" s="109"/>
      <c r="CT30" s="112"/>
      <c r="CU30" s="109"/>
      <c r="CV30" s="109"/>
      <c r="CW30" s="112"/>
      <c r="CX30" s="109"/>
      <c r="CY30" s="109"/>
      <c r="CZ30" s="109"/>
      <c r="DA30" s="109"/>
      <c r="DB30" s="109"/>
      <c r="DC30" s="109"/>
      <c r="DD30" s="109"/>
      <c r="DE30" s="109"/>
      <c r="DF30" s="109"/>
      <c r="DG30" s="147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12"/>
      <c r="DU30" s="109"/>
      <c r="DV30" s="112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12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77">
        <f t="shared" si="4"/>
        <v>0</v>
      </c>
      <c r="IM30" s="13">
        <f t="shared" si="5"/>
        <v>0</v>
      </c>
      <c r="IN30" s="13">
        <f t="shared" si="6"/>
        <v>0</v>
      </c>
      <c r="IO30" s="13">
        <f t="shared" si="7"/>
        <v>0</v>
      </c>
      <c r="IP30" s="13">
        <f t="shared" si="8"/>
        <v>0</v>
      </c>
      <c r="IQ30" s="13">
        <f t="shared" si="9"/>
        <v>0</v>
      </c>
      <c r="IR30" s="13">
        <f t="shared" si="10"/>
        <v>0</v>
      </c>
      <c r="IS30" s="21">
        <f t="shared" si="11"/>
        <v>0</v>
      </c>
      <c r="IU30" s="44" t="str">
        <f t="shared" si="12"/>
        <v/>
      </c>
      <c r="IV30" s="51" t="str">
        <f t="shared" si="13"/>
        <v/>
      </c>
      <c r="IW30" s="51" t="str">
        <f t="shared" si="14"/>
        <v/>
      </c>
      <c r="IX30" s="51" t="str">
        <f>IF(ISBLANK(F30),IF(IW30="x",IF(AND(((IM30+(IN30-$JC$5))&gt;=$JB$5),(IN30&gt;=$JC$5),OR(IO30&gt;=$JD$5,H30="x"),IQ30),"Yes!",""),IF(AND(IW30="Yes!",IV30="x"),IF(AND(((IM30+(IN30-($JC26+$JC27)))&gt;=$JB$5+$JB$4),(IN30&gt;=$JC$5+$JC$4),OR(IO30&gt;=($JD$5+$JD$4),H30="x"),IP30,IQ30),"Yes!",""),IF(AND(IW30="Yes!",IV30="Yes!"),IF(AND((IM30+(IN30-($JC$5+$JC$4+$JC$3))&gt;=$JB$5+$JB$4+$JB$3),(IN30&gt;=$JC$5+$JC$4+$JC$3),OR(IO30&gt;=($JD$5+$JD$4+$JD$3),H30="x"),IP30,IQ30),"Yes!",""),""))),"x")</f>
        <v/>
      </c>
      <c r="IY30" s="52" t="str">
        <f t="shared" si="16"/>
        <v/>
      </c>
      <c r="JI30" s="54"/>
      <c r="JJ30" s="54"/>
    </row>
    <row r="31" spans="1:270" ht="15.5">
      <c r="A31" s="9" t="s">
        <v>61</v>
      </c>
      <c r="B31" s="38" t="s">
        <v>542</v>
      </c>
      <c r="C31" s="89"/>
      <c r="D31" s="89"/>
      <c r="E31" s="89"/>
      <c r="F31" s="89"/>
      <c r="G31" s="90"/>
      <c r="H31" s="108"/>
      <c r="I31" s="108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109"/>
      <c r="AP31" s="227"/>
      <c r="AQ31" s="227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10"/>
      <c r="BF31" s="111"/>
      <c r="BG31" s="112"/>
      <c r="BH31" s="112"/>
      <c r="BI31" s="113"/>
      <c r="BJ31" s="113"/>
      <c r="BK31" s="109"/>
      <c r="BL31" s="112"/>
      <c r="BM31" s="112"/>
      <c r="BN31" s="112"/>
      <c r="BO31" s="112"/>
      <c r="BP31" s="109"/>
      <c r="BQ31" s="112"/>
      <c r="BR31" s="112"/>
      <c r="BS31" s="109"/>
      <c r="BT31" s="109"/>
      <c r="BU31" s="112"/>
      <c r="BV31" s="109"/>
      <c r="BW31" s="109"/>
      <c r="BX31" s="109"/>
      <c r="BY31" s="109"/>
      <c r="BZ31" s="109"/>
      <c r="CA31" s="112"/>
      <c r="CB31" s="112"/>
      <c r="CC31" s="109"/>
      <c r="CD31" s="112"/>
      <c r="CE31" s="109"/>
      <c r="CF31" s="112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12"/>
      <c r="CS31" s="109"/>
      <c r="CT31" s="112"/>
      <c r="CU31" s="109"/>
      <c r="CV31" s="109"/>
      <c r="CW31" s="112"/>
      <c r="CX31" s="109"/>
      <c r="CY31" s="109"/>
      <c r="CZ31" s="109"/>
      <c r="DA31" s="109"/>
      <c r="DB31" s="109"/>
      <c r="DC31" s="109"/>
      <c r="DD31" s="109"/>
      <c r="DE31" s="109"/>
      <c r="DF31" s="109"/>
      <c r="DG31" s="147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12"/>
      <c r="DU31" s="109"/>
      <c r="DV31" s="112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12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77">
        <f t="shared" si="4"/>
        <v>0</v>
      </c>
      <c r="IM31" s="13">
        <f t="shared" si="5"/>
        <v>0</v>
      </c>
      <c r="IN31" s="13">
        <f t="shared" si="6"/>
        <v>0</v>
      </c>
      <c r="IO31" s="13">
        <f t="shared" si="7"/>
        <v>0</v>
      </c>
      <c r="IP31" s="13">
        <f t="shared" si="8"/>
        <v>0</v>
      </c>
      <c r="IQ31" s="13">
        <f t="shared" si="9"/>
        <v>0</v>
      </c>
      <c r="IR31" s="13">
        <f t="shared" si="10"/>
        <v>0</v>
      </c>
      <c r="IS31" s="21">
        <f t="shared" si="11"/>
        <v>0</v>
      </c>
      <c r="IU31" s="44" t="str">
        <f t="shared" si="12"/>
        <v/>
      </c>
      <c r="IV31" s="51" t="str">
        <f t="shared" si="13"/>
        <v/>
      </c>
      <c r="IW31" s="51" t="str">
        <f t="shared" si="14"/>
        <v/>
      </c>
      <c r="IX31" s="51" t="str">
        <f>IF(ISBLANK(F31),IF(IW31="x",IF(AND(((IM31+(IN31-$JC$5))&gt;=$JB$5),(IN31&gt;=$JC$5),OR(IO31&gt;=$JD$5,H31="x"),IQ31),"Yes!",""),IF(AND(IW31="Yes!",IV31="x"),IF(AND(((IM31+(IN31-($JC27+$JC29)))&gt;=$JB$5+$JB$4),(IN31&gt;=$JC$5+$JC$4),OR(IO31&gt;=($JD$5+$JD$4),H31="x"),IP31,IQ31),"Yes!",""),IF(AND(IW31="Yes!",IV31="Yes!"),IF(AND((IM31+(IN31-($JC$5+$JC$4+$JC$3))&gt;=$JB$5+$JB$4+$JB$3),(IN31&gt;=$JC$5+$JC$4+$JC$3),OR(IO31&gt;=($JD$5+$JD$4+$JD$3),H31="x"),IP31,IQ31),"Yes!",""),""))),"x")</f>
        <v/>
      </c>
      <c r="IY31" s="52" t="str">
        <f t="shared" si="16"/>
        <v/>
      </c>
    </row>
    <row r="32" spans="1:270" ht="15.5">
      <c r="A32" s="5" t="s">
        <v>61</v>
      </c>
      <c r="B32" s="35" t="s">
        <v>543</v>
      </c>
      <c r="C32" s="85"/>
      <c r="D32" s="85"/>
      <c r="E32" s="85"/>
      <c r="F32" s="85"/>
      <c r="G32" s="86"/>
      <c r="H32" s="108"/>
      <c r="I32" s="108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109"/>
      <c r="AP32" s="227"/>
      <c r="AQ32" s="227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10"/>
      <c r="BF32" s="111"/>
      <c r="BG32" s="112"/>
      <c r="BH32" s="112"/>
      <c r="BI32" s="113"/>
      <c r="BJ32" s="113"/>
      <c r="BK32" s="109"/>
      <c r="BL32" s="112"/>
      <c r="BM32" s="112"/>
      <c r="BN32" s="112"/>
      <c r="BO32" s="112"/>
      <c r="BP32" s="109"/>
      <c r="BQ32" s="112"/>
      <c r="BR32" s="112"/>
      <c r="BS32" s="109"/>
      <c r="BT32" s="109"/>
      <c r="BU32" s="112"/>
      <c r="BV32" s="109"/>
      <c r="BW32" s="109"/>
      <c r="BX32" s="109"/>
      <c r="BY32" s="109"/>
      <c r="BZ32" s="109"/>
      <c r="CA32" s="112"/>
      <c r="CB32" s="112"/>
      <c r="CC32" s="109"/>
      <c r="CD32" s="112"/>
      <c r="CE32" s="109"/>
      <c r="CF32" s="112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12"/>
      <c r="CS32" s="109"/>
      <c r="CT32" s="112"/>
      <c r="CU32" s="109"/>
      <c r="CV32" s="109"/>
      <c r="CW32" s="112"/>
      <c r="CX32" s="109"/>
      <c r="CY32" s="109"/>
      <c r="CZ32" s="109"/>
      <c r="DA32" s="109"/>
      <c r="DB32" s="109"/>
      <c r="DC32" s="109"/>
      <c r="DD32" s="109"/>
      <c r="DE32" s="109"/>
      <c r="DF32" s="109"/>
      <c r="DG32" s="147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12"/>
      <c r="DU32" s="109"/>
      <c r="DV32" s="112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12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77">
        <f t="shared" si="4"/>
        <v>0</v>
      </c>
      <c r="IM32" s="13">
        <f t="shared" si="5"/>
        <v>0</v>
      </c>
      <c r="IN32" s="13">
        <f t="shared" si="6"/>
        <v>0</v>
      </c>
      <c r="IO32" s="13">
        <f t="shared" si="7"/>
        <v>0</v>
      </c>
      <c r="IP32" s="13">
        <f t="shared" si="8"/>
        <v>0</v>
      </c>
      <c r="IQ32" s="13">
        <f t="shared" si="9"/>
        <v>0</v>
      </c>
      <c r="IR32" s="13">
        <f t="shared" si="10"/>
        <v>0</v>
      </c>
      <c r="IS32" s="21">
        <f t="shared" si="11"/>
        <v>0</v>
      </c>
      <c r="IU32" s="44" t="str">
        <f t="shared" si="12"/>
        <v/>
      </c>
      <c r="IV32" s="51" t="str">
        <f t="shared" si="13"/>
        <v/>
      </c>
      <c r="IW32" s="51" t="str">
        <f t="shared" si="14"/>
        <v/>
      </c>
      <c r="IX32" s="51" t="str">
        <f t="shared" si="15"/>
        <v/>
      </c>
      <c r="IY32" s="52" t="str">
        <f t="shared" si="16"/>
        <v/>
      </c>
    </row>
    <row r="33" spans="1:270" ht="15.5">
      <c r="A33" s="5" t="s">
        <v>61</v>
      </c>
      <c r="B33" s="35" t="s">
        <v>544</v>
      </c>
      <c r="C33" s="85"/>
      <c r="D33" s="85"/>
      <c r="E33" s="85"/>
      <c r="F33" s="85"/>
      <c r="G33" s="86"/>
      <c r="H33" s="108"/>
      <c r="I33" s="108"/>
      <c r="J33" s="108"/>
      <c r="K33" s="108"/>
      <c r="L33" s="227"/>
      <c r="M33" s="227"/>
      <c r="N33" s="227"/>
      <c r="O33" s="227" t="s">
        <v>43</v>
      </c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 t="s">
        <v>43</v>
      </c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109"/>
      <c r="AP33" s="227"/>
      <c r="AQ33" s="227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10"/>
      <c r="BF33" s="111"/>
      <c r="BG33" s="112"/>
      <c r="BH33" s="112"/>
      <c r="BI33" s="113"/>
      <c r="BJ33" s="113"/>
      <c r="BK33" s="109"/>
      <c r="BL33" s="112"/>
      <c r="BM33" s="112"/>
      <c r="BN33" s="112"/>
      <c r="BO33" s="112"/>
      <c r="BP33" s="109"/>
      <c r="BQ33" s="112" t="s">
        <v>43</v>
      </c>
      <c r="BR33" s="112"/>
      <c r="BS33" s="109"/>
      <c r="BT33" s="109"/>
      <c r="BU33" s="112"/>
      <c r="BV33" s="109"/>
      <c r="BW33" s="109"/>
      <c r="BX33" s="109"/>
      <c r="BY33" s="109"/>
      <c r="BZ33" s="109"/>
      <c r="CA33" s="112"/>
      <c r="CB33" s="112"/>
      <c r="CC33" s="109"/>
      <c r="CD33" s="112"/>
      <c r="CE33" s="109"/>
      <c r="CF33" s="112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12"/>
      <c r="CS33" s="109"/>
      <c r="CT33" s="112"/>
      <c r="CU33" s="109"/>
      <c r="CV33" s="109"/>
      <c r="CW33" s="112"/>
      <c r="CX33" s="109"/>
      <c r="CY33" s="109" t="s">
        <v>43</v>
      </c>
      <c r="CZ33" s="109"/>
      <c r="DA33" s="109"/>
      <c r="DB33" s="109"/>
      <c r="DC33" s="109"/>
      <c r="DD33" s="109"/>
      <c r="DE33" s="109"/>
      <c r="DF33" s="109"/>
      <c r="DG33" s="147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12"/>
      <c r="DU33" s="109"/>
      <c r="DV33" s="112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12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77"/>
      <c r="IM33" s="13"/>
      <c r="IN33" s="13"/>
      <c r="IO33" s="13"/>
      <c r="IP33" s="13"/>
      <c r="IQ33" s="13"/>
      <c r="IR33" s="13"/>
      <c r="IS33" s="21"/>
      <c r="IU33" s="44"/>
      <c r="IV33" s="51"/>
      <c r="IW33" s="51"/>
      <c r="IX33" s="51"/>
      <c r="IY33" s="52" t="str">
        <f t="shared" si="16"/>
        <v/>
      </c>
    </row>
    <row r="34" spans="1:270" ht="15.5">
      <c r="A34" s="5" t="s">
        <v>61</v>
      </c>
      <c r="B34" s="35" t="s">
        <v>62</v>
      </c>
      <c r="C34" s="85"/>
      <c r="D34" s="85"/>
      <c r="E34" s="85"/>
      <c r="F34" s="85"/>
      <c r="G34" s="86"/>
      <c r="H34" s="108"/>
      <c r="I34" s="108"/>
      <c r="J34" s="108"/>
      <c r="K34" s="108"/>
      <c r="L34" s="227"/>
      <c r="M34" s="227"/>
      <c r="N34" s="227"/>
      <c r="O34" s="227" t="s">
        <v>43</v>
      </c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 t="s">
        <v>43</v>
      </c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109"/>
      <c r="AP34" s="227"/>
      <c r="AQ34" s="22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10"/>
      <c r="BF34" s="111"/>
      <c r="BG34" s="112"/>
      <c r="BH34" s="112"/>
      <c r="BI34" s="113"/>
      <c r="BJ34" s="158"/>
      <c r="BK34" s="109"/>
      <c r="BL34" s="112"/>
      <c r="BM34" s="112" t="s">
        <v>43</v>
      </c>
      <c r="BN34" s="112"/>
      <c r="BO34" s="112"/>
      <c r="BP34" s="109"/>
      <c r="BQ34" s="112" t="s">
        <v>43</v>
      </c>
      <c r="BR34" s="112"/>
      <c r="BS34" s="109"/>
      <c r="BT34" s="109"/>
      <c r="BU34" s="112"/>
      <c r="BV34" s="109"/>
      <c r="BW34" s="109"/>
      <c r="BX34" s="109"/>
      <c r="BY34" s="109"/>
      <c r="BZ34" s="109" t="s">
        <v>43</v>
      </c>
      <c r="CA34" s="112"/>
      <c r="CB34" s="112"/>
      <c r="CC34" s="109"/>
      <c r="CD34" s="112"/>
      <c r="CE34" s="109" t="s">
        <v>43</v>
      </c>
      <c r="CF34" s="112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12"/>
      <c r="CS34" s="109"/>
      <c r="CT34" s="112"/>
      <c r="CU34" s="109"/>
      <c r="CV34" s="109"/>
      <c r="CW34" s="112"/>
      <c r="CX34" s="109"/>
      <c r="CY34" s="109" t="s">
        <v>43</v>
      </c>
      <c r="CZ34" s="109"/>
      <c r="DA34" s="109"/>
      <c r="DB34" s="109"/>
      <c r="DC34" s="109"/>
      <c r="DD34" s="109"/>
      <c r="DE34" s="109"/>
      <c r="DF34" s="109"/>
      <c r="DG34" s="147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12"/>
      <c r="DU34" s="109"/>
      <c r="DV34" s="112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 t="s">
        <v>43</v>
      </c>
      <c r="EJ34" s="109"/>
      <c r="EK34" s="109"/>
      <c r="EL34" s="112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77">
        <f t="shared" ref="IL34:IL69" si="28">SUMIF(H34:IK34,"x",$H$2:$IK$2)</f>
        <v>10</v>
      </c>
      <c r="IM34" s="13">
        <f t="shared" ref="IM34:IM69" si="29">COUNTIFS(H34:IK34,"x",H$4:IK$4,"d")</f>
        <v>2</v>
      </c>
      <c r="IN34" s="13">
        <f t="shared" ref="IN34:IN69" si="30">COUNTIFS(H34:IK34,"x",H$4:IK$4,"w")</f>
        <v>0</v>
      </c>
      <c r="IO34" s="13">
        <f t="shared" ref="IO34:IO69" si="31">COUNTIFS(H34:IK34,"x",H$4:IK$4,"v")</f>
        <v>1</v>
      </c>
      <c r="IP34" s="13">
        <f t="shared" ref="IP34:IP69" si="32">COUNTIFS(H34:IK34,"x",H$4:IK$4,"s")</f>
        <v>0</v>
      </c>
      <c r="IQ34" s="13">
        <f t="shared" ref="IQ34:IQ69" si="33">COUNTIFS(H34:IK34,"x",H$4:IK$4,"m")</f>
        <v>0</v>
      </c>
      <c r="IR34" s="13">
        <f t="shared" ref="IR34:IR69" si="34">COUNTIFS(H34:IK34,"x",H$4:IK$4,"r")</f>
        <v>0</v>
      </c>
      <c r="IS34" s="21">
        <f t="shared" ref="IS34:IS69" si="35">SUMIF(H34:IK34,"x",$H$3:$IK$3)</f>
        <v>535</v>
      </c>
      <c r="IU34" s="44" t="str">
        <f t="shared" ref="IU34:IU69" si="36">IF(ISBLANK(C34),IF(AND((IM34+IN34)&gt;=($JB$2+$JC$2),OR(IO34&gt;=$JD$2,H34="x")),"Yes!",""),"x")</f>
        <v/>
      </c>
      <c r="IV34" s="51" t="str">
        <f t="shared" ref="IV34:IV69" si="37">IF(ISBLANK(D34),IF(IU34="x",IF(AND((IM34+IN34)&gt;=($JB$3+$JC$3),OR(IO34&gt;=$JD$3,H34="x")),"Yes!",""),IF(IU34="Yes!",IF(AND((IM34+IN34)&gt;=($JB$2+$JB$3+$JC$2+$JC$3),OR(IO34&gt;=($JD$3+$JD$2),H34="x")),"Yes!",""),"")),"x")</f>
        <v/>
      </c>
      <c r="IW34" s="51" t="str">
        <f t="shared" ref="IW34:IW69" si="38">IF(ISBLANK(E34),IF(IV34="x",IF(AND((IM34+(IN34-$JC$4)&gt;=$JB$4),(IN34&gt;=$JC$4),OR(IO34&gt;=$JD$4,H34="x"),OR(IP34,IQ34)),"Yes!",""),IF(AND(IV34="Yes!",IU34="x"),IF(AND((IM34+(IN34-($JC$4+$JC$3))&gt;=$JB$3+$JB$4),(IN34&gt;=$JC$4),OR(IO34&gt;=($JD$3+$JD$4),H34="x"),OR(IP34,IQ34)),"Yes!",""),IF(AND(IV34="Yes!",IU34="Yes!"),IF(AND((IM34+(IN34-($JC$4+$JC$3+$JC$2))&gt;=$JB$2+$JB$3+$JB$4),(IN34&gt;=$JC$2+$JC$3+$JC$4),OR(IO34&gt;=($JD$2+$JD$3+$JD$4),H34="x"),OR(IP34,IQ34)),"Yes!",""),""))),"x")</f>
        <v/>
      </c>
      <c r="IX34" s="51" t="str">
        <f>IF(ISBLANK(F34),IF(IW34="x",IF(AND(((IM34+(IN34-$JC$5))&gt;=$JB$5),(IN34&gt;=$JC$5),OR(IO34&gt;=$JD$5,H34="x"),IQ34),"Yes!",""),IF(AND(IW34="Yes!",IV34="x"),IF(AND(((IM34+(IN34-($JC30+$JC31)))&gt;=$JB$5+$JB$4),(IN34&gt;=$JC$5+$JC$4),OR(IO34&gt;=($JD$5+$JD$4),H34="x"),IP34,IQ34),"Yes!",""),IF(AND(IW34="Yes!",IV34="Yes!"),IF(AND((IM34+(IN34-($JC$5+$JC$4+$JC$3))&gt;=$JB$5+$JB$4+$JB$3),(IN34&gt;=$JC$5+$JC$4+$JC$3),OR(IO34&gt;=($JD$5+$JD$4+$JD$3),H34="x"),IP34,IQ34),"Yes!",""),""))),"x")</f>
        <v/>
      </c>
      <c r="IY34" s="52" t="str">
        <f t="shared" si="16"/>
        <v/>
      </c>
    </row>
    <row r="35" spans="1:270" ht="15.5">
      <c r="A35" s="5" t="s">
        <v>753</v>
      </c>
      <c r="B35" s="35" t="s">
        <v>56</v>
      </c>
      <c r="C35" s="85"/>
      <c r="D35" s="85"/>
      <c r="E35" s="85"/>
      <c r="F35" s="85"/>
      <c r="G35" s="86"/>
      <c r="H35" s="108"/>
      <c r="I35" s="108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109"/>
      <c r="AP35" s="227"/>
      <c r="AQ35" s="227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10"/>
      <c r="BF35" s="111"/>
      <c r="BG35" s="112"/>
      <c r="BH35" s="112"/>
      <c r="BI35" s="113"/>
      <c r="BJ35" s="113"/>
      <c r="BK35" s="109"/>
      <c r="BL35" s="112"/>
      <c r="BM35" s="112"/>
      <c r="BN35" s="112"/>
      <c r="BO35" s="112"/>
      <c r="BP35" s="109"/>
      <c r="BQ35" s="112"/>
      <c r="BR35" s="112"/>
      <c r="BS35" s="109"/>
      <c r="BT35" s="109"/>
      <c r="BU35" s="112"/>
      <c r="BV35" s="109"/>
      <c r="BW35" s="109"/>
      <c r="BX35" s="109"/>
      <c r="BY35" s="109"/>
      <c r="BZ35" s="109"/>
      <c r="CA35" s="112"/>
      <c r="CB35" s="112"/>
      <c r="CC35" s="109"/>
      <c r="CD35" s="112"/>
      <c r="CE35" s="109"/>
      <c r="CF35" s="112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12"/>
      <c r="CS35" s="109"/>
      <c r="CT35" s="112"/>
      <c r="CU35" s="109"/>
      <c r="CV35" s="109"/>
      <c r="CW35" s="112"/>
      <c r="CX35" s="109"/>
      <c r="CY35" s="109"/>
      <c r="CZ35" s="109"/>
      <c r="DA35" s="109"/>
      <c r="DB35" s="109"/>
      <c r="DC35" s="109"/>
      <c r="DD35" s="109"/>
      <c r="DE35" s="109"/>
      <c r="DF35" s="109"/>
      <c r="DG35" s="147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12"/>
      <c r="DU35" s="109"/>
      <c r="DV35" s="112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12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77">
        <f t="shared" si="28"/>
        <v>0</v>
      </c>
      <c r="IM35" s="13">
        <f t="shared" si="29"/>
        <v>0</v>
      </c>
      <c r="IN35" s="13">
        <f t="shared" si="30"/>
        <v>0</v>
      </c>
      <c r="IO35" s="13">
        <f t="shared" si="31"/>
        <v>0</v>
      </c>
      <c r="IP35" s="13">
        <f t="shared" si="32"/>
        <v>0</v>
      </c>
      <c r="IQ35" s="13">
        <f t="shared" si="33"/>
        <v>0</v>
      </c>
      <c r="IR35" s="13">
        <f t="shared" si="34"/>
        <v>0</v>
      </c>
      <c r="IS35" s="21">
        <f t="shared" si="35"/>
        <v>0</v>
      </c>
      <c r="IU35" s="44" t="str">
        <f t="shared" si="36"/>
        <v/>
      </c>
      <c r="IV35" s="51" t="str">
        <f t="shared" si="37"/>
        <v/>
      </c>
      <c r="IW35" s="51" t="str">
        <f t="shared" si="38"/>
        <v/>
      </c>
      <c r="IX35" s="51" t="str">
        <f>IF(ISBLANK(F35),IF(IW35="x",IF(AND(((IM35+(IN35-$JC$5))&gt;=$JB$5),(IN35&gt;=$JC$5),OR(IO35&gt;=$JD$5,H35="x"),IQ35),"Yes!",""),IF(AND(IW35="Yes!",IV35="x"),IF(AND(((IM35+(IN35-($JC31+$JC32)))&gt;=$JB$5+$JB$4),(IN35&gt;=$JC$5+$JC$4),OR(IO35&gt;=($JD$5+$JD$4),H35="x"),IP35,IQ35),"Yes!",""),IF(AND(IW35="Yes!",IV35="Yes!"),IF(AND((IM35+(IN35-($JC$5+$JC$4+$JC$3))&gt;=$JB$5+$JB$4+$JB$3),(IN35&gt;=$JC$5+$JC$4+$JC$3),OR(IO35&gt;=($JD$5+$JD$4+$JD$3),H35="x"),IP35,IQ35),"Yes!",""),""))),"x")</f>
        <v/>
      </c>
      <c r="IY35" s="52" t="str">
        <f t="shared" si="16"/>
        <v/>
      </c>
    </row>
    <row r="36" spans="1:270" ht="15.5">
      <c r="A36" s="9" t="s">
        <v>545</v>
      </c>
      <c r="B36" s="35" t="s">
        <v>546</v>
      </c>
      <c r="C36" s="85"/>
      <c r="D36" s="85"/>
      <c r="E36" s="85"/>
      <c r="F36" s="85"/>
      <c r="G36" s="86"/>
      <c r="H36" s="108"/>
      <c r="I36" s="108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109"/>
      <c r="AP36" s="227"/>
      <c r="AQ36" s="227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10"/>
      <c r="BF36" s="111"/>
      <c r="BG36" s="112"/>
      <c r="BH36" s="112"/>
      <c r="BI36" s="113"/>
      <c r="BJ36" s="113"/>
      <c r="BK36" s="109"/>
      <c r="BL36" s="112"/>
      <c r="BM36" s="112"/>
      <c r="BN36" s="112"/>
      <c r="BO36" s="112"/>
      <c r="BP36" s="109"/>
      <c r="BQ36" s="112"/>
      <c r="BR36" s="112"/>
      <c r="BS36" s="109"/>
      <c r="BT36" s="109"/>
      <c r="BU36" s="112"/>
      <c r="BV36" s="109"/>
      <c r="BW36" s="109"/>
      <c r="BX36" s="109"/>
      <c r="BY36" s="109"/>
      <c r="BZ36" s="109"/>
      <c r="CA36" s="112"/>
      <c r="CB36" s="112"/>
      <c r="CC36" s="109"/>
      <c r="CD36" s="112"/>
      <c r="CE36" s="109"/>
      <c r="CF36" s="112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12"/>
      <c r="CS36" s="109"/>
      <c r="CT36" s="112"/>
      <c r="CU36" s="109"/>
      <c r="CV36" s="109"/>
      <c r="CW36" s="112"/>
      <c r="CX36" s="109"/>
      <c r="CY36" s="109"/>
      <c r="CZ36" s="109"/>
      <c r="DA36" s="109"/>
      <c r="DB36" s="109"/>
      <c r="DC36" s="109"/>
      <c r="DD36" s="109"/>
      <c r="DE36" s="109"/>
      <c r="DF36" s="109"/>
      <c r="DG36" s="147"/>
      <c r="DH36" s="109"/>
      <c r="DI36" s="109"/>
      <c r="DJ36" s="109"/>
      <c r="DK36" s="109"/>
      <c r="DL36" s="109"/>
      <c r="DM36" s="109"/>
      <c r="DN36" s="109" t="s">
        <v>43</v>
      </c>
      <c r="DO36" s="109"/>
      <c r="DP36" s="109"/>
      <c r="DQ36" s="109"/>
      <c r="DR36" s="109"/>
      <c r="DS36" s="109"/>
      <c r="DT36" s="112"/>
      <c r="DU36" s="109"/>
      <c r="DV36" s="112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12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77">
        <f t="shared" si="28"/>
        <v>2</v>
      </c>
      <c r="IM36" s="13">
        <f t="shared" si="29"/>
        <v>1</v>
      </c>
      <c r="IN36" s="13">
        <f t="shared" si="30"/>
        <v>0</v>
      </c>
      <c r="IO36" s="13">
        <f t="shared" si="31"/>
        <v>0</v>
      </c>
      <c r="IP36" s="13">
        <f t="shared" si="32"/>
        <v>0</v>
      </c>
      <c r="IQ36" s="13">
        <f t="shared" si="33"/>
        <v>0</v>
      </c>
      <c r="IR36" s="13">
        <f t="shared" si="34"/>
        <v>0</v>
      </c>
      <c r="IS36" s="21">
        <f t="shared" si="35"/>
        <v>144</v>
      </c>
      <c r="IU36" s="44" t="str">
        <f t="shared" si="36"/>
        <v/>
      </c>
      <c r="IV36" s="51" t="str">
        <f t="shared" si="37"/>
        <v/>
      </c>
      <c r="IW36" s="51" t="str">
        <f t="shared" si="38"/>
        <v/>
      </c>
      <c r="IX36" s="51" t="str">
        <f>IF(ISBLANK(F36),IF(IW36="x",IF(AND(((IM36+(IN36-$JC$5))&gt;=$JB$5),(IN36&gt;=$JC$5),OR(IO36&gt;=$JD$5,H36="x"),IQ36),"Yes!",""),IF(AND(IW36="Yes!",IV36="x"),IF(AND(((IM36+(IN36-($JC32+$JC33)))&gt;=$JB$5+$JB$4),(IN36&gt;=$JC$5+$JC$4),OR(IO36&gt;=($JD$5+$JD$4),H36="x"),IP36,IQ36),"Yes!",""),IF(AND(IW36="Yes!",IV36="Yes!"),IF(AND((IM36+(IN36-($JC$5+$JC$4+$JC$3))&gt;=$JB$5+$JB$4+$JB$3),(IN36&gt;=$JC$5+$JC$4+$JC$3),OR(IO36&gt;=($JD$5+$JD$4+$JD$3),H36="x"),IP36,IQ36),"Yes!",""),""))),"x")</f>
        <v/>
      </c>
      <c r="IY36" s="52" t="str">
        <f t="shared" si="16"/>
        <v/>
      </c>
      <c r="JI36" s="54"/>
      <c r="JJ36" s="54"/>
    </row>
    <row r="37" spans="1:270" ht="15.5">
      <c r="A37" s="5" t="s">
        <v>65</v>
      </c>
      <c r="B37" s="35" t="s">
        <v>66</v>
      </c>
      <c r="C37" s="85"/>
      <c r="D37" s="85"/>
      <c r="E37" s="85"/>
      <c r="F37" s="85"/>
      <c r="G37" s="86"/>
      <c r="H37" s="108"/>
      <c r="I37" s="108"/>
      <c r="J37" s="108"/>
      <c r="K37" s="108"/>
      <c r="L37" s="227"/>
      <c r="M37" s="227"/>
      <c r="N37" s="227"/>
      <c r="O37" s="227" t="s">
        <v>43</v>
      </c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 t="s">
        <v>43</v>
      </c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109"/>
      <c r="AP37" s="227"/>
      <c r="AQ37" s="227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10"/>
      <c r="BF37" s="111"/>
      <c r="BG37" s="112"/>
      <c r="BH37" s="112"/>
      <c r="BI37" s="113"/>
      <c r="BJ37" s="113"/>
      <c r="BK37" s="109"/>
      <c r="BL37" s="112"/>
      <c r="BM37" s="112" t="s">
        <v>43</v>
      </c>
      <c r="BN37" s="112"/>
      <c r="BO37" s="112"/>
      <c r="BP37" s="109"/>
      <c r="BQ37" s="112"/>
      <c r="BR37" s="112"/>
      <c r="BS37" s="109"/>
      <c r="BT37" s="109"/>
      <c r="BU37" s="112"/>
      <c r="BV37" s="109"/>
      <c r="BW37" s="109"/>
      <c r="BX37" s="109"/>
      <c r="BY37" s="109"/>
      <c r="BZ37" s="109"/>
      <c r="CA37" s="112"/>
      <c r="CB37" s="112"/>
      <c r="CC37" s="109"/>
      <c r="CD37" s="112"/>
      <c r="CE37" s="109"/>
      <c r="CF37" s="112"/>
      <c r="CG37" s="109"/>
      <c r="CH37" s="109"/>
      <c r="CI37" s="109"/>
      <c r="CJ37" s="109" t="s">
        <v>43</v>
      </c>
      <c r="CK37" s="109"/>
      <c r="CL37" s="109"/>
      <c r="CM37" s="109"/>
      <c r="CN37" s="109"/>
      <c r="CO37" s="109"/>
      <c r="CP37" s="109"/>
      <c r="CQ37" s="109"/>
      <c r="CR37" s="112"/>
      <c r="CS37" s="109"/>
      <c r="CT37" s="112"/>
      <c r="CU37" s="109"/>
      <c r="CV37" s="109"/>
      <c r="CW37" s="112"/>
      <c r="CX37" s="109"/>
      <c r="CY37" s="109"/>
      <c r="CZ37" s="109"/>
      <c r="DA37" s="109"/>
      <c r="DB37" s="109"/>
      <c r="DC37" s="109"/>
      <c r="DD37" s="109"/>
      <c r="DE37" s="109"/>
      <c r="DF37" s="109"/>
      <c r="DG37" s="147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12"/>
      <c r="DU37" s="109"/>
      <c r="DV37" s="112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12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77">
        <f t="shared" si="28"/>
        <v>6</v>
      </c>
      <c r="IM37" s="13">
        <f t="shared" si="29"/>
        <v>2</v>
      </c>
      <c r="IN37" s="13">
        <f t="shared" si="30"/>
        <v>0</v>
      </c>
      <c r="IO37" s="13">
        <f t="shared" si="31"/>
        <v>0</v>
      </c>
      <c r="IP37" s="13">
        <f t="shared" si="32"/>
        <v>0</v>
      </c>
      <c r="IQ37" s="13">
        <f t="shared" si="33"/>
        <v>0</v>
      </c>
      <c r="IR37" s="13">
        <f t="shared" si="34"/>
        <v>0</v>
      </c>
      <c r="IS37" s="21">
        <f t="shared" si="35"/>
        <v>293</v>
      </c>
      <c r="IU37" s="44" t="str">
        <f t="shared" si="36"/>
        <v/>
      </c>
      <c r="IV37" s="51" t="str">
        <f t="shared" si="37"/>
        <v/>
      </c>
      <c r="IW37" s="51" t="str">
        <f t="shared" si="38"/>
        <v/>
      </c>
      <c r="IX37" s="51" t="str">
        <f>IF(ISBLANK(F37),IF(IW37="x",IF(AND(((IM37+(IN37-$JC$5))&gt;=$JB$5),(IN37&gt;=$JC$5),OR(IO37&gt;=$JD$5,H37="x"),IQ37),"Yes!",""),IF(AND(IW37="Yes!",IV37="x"),IF(AND(((IM37+(IN37-($JC32+$JC34)))&gt;=$JB$5+$JB$4),(IN37&gt;=$JC$5+$JC$4),OR(IO37&gt;=($JD$5+$JD$4),H37="x"),IP37,IQ37),"Yes!",""),IF(AND(IW37="Yes!",IV37="Yes!"),IF(AND((IM37+(IN37-($JC$5+$JC$4+$JC$3))&gt;=$JB$5+$JB$4+$JB$3),(IN37&gt;=$JC$5+$JC$4+$JC$3),OR(IO37&gt;=($JD$5+$JD$4+$JD$3),H37="x"),IP37,IQ37),"Yes!",""),""))),"x")</f>
        <v/>
      </c>
      <c r="IY37" s="52" t="str">
        <f t="shared" si="16"/>
        <v/>
      </c>
    </row>
    <row r="38" spans="1:270" ht="15.5">
      <c r="A38" s="5" t="s">
        <v>754</v>
      </c>
      <c r="B38" s="35" t="s">
        <v>755</v>
      </c>
      <c r="C38" s="85"/>
      <c r="D38" s="85"/>
      <c r="E38" s="85"/>
      <c r="F38" s="85"/>
      <c r="G38" s="86"/>
      <c r="H38" s="108"/>
      <c r="I38" s="108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109"/>
      <c r="AP38" s="227"/>
      <c r="AQ38" s="227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10"/>
      <c r="BF38" s="111"/>
      <c r="BG38" s="112"/>
      <c r="BH38" s="112"/>
      <c r="BI38" s="113"/>
      <c r="BJ38" s="113"/>
      <c r="BK38" s="109"/>
      <c r="BL38" s="112"/>
      <c r="BM38" s="112"/>
      <c r="BN38" s="112"/>
      <c r="BO38" s="112"/>
      <c r="BP38" s="109"/>
      <c r="BQ38" s="112"/>
      <c r="BR38" s="112"/>
      <c r="BS38" s="109"/>
      <c r="BT38" s="109"/>
      <c r="BU38" s="112"/>
      <c r="BV38" s="109"/>
      <c r="BW38" s="109"/>
      <c r="BX38" s="109"/>
      <c r="BY38" s="109"/>
      <c r="BZ38" s="109"/>
      <c r="CA38" s="112"/>
      <c r="CB38" s="112"/>
      <c r="CC38" s="109"/>
      <c r="CD38" s="112"/>
      <c r="CE38" s="109"/>
      <c r="CF38" s="112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12"/>
      <c r="CS38" s="109"/>
      <c r="CT38" s="112"/>
      <c r="CU38" s="109"/>
      <c r="CV38" s="109"/>
      <c r="CW38" s="112"/>
      <c r="CX38" s="109"/>
      <c r="CY38" s="109"/>
      <c r="CZ38" s="109"/>
      <c r="DA38" s="109"/>
      <c r="DB38" s="109"/>
      <c r="DC38" s="109"/>
      <c r="DD38" s="109"/>
      <c r="DE38" s="109"/>
      <c r="DF38" s="109"/>
      <c r="DG38" s="147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12"/>
      <c r="DU38" s="109"/>
      <c r="DV38" s="112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12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77">
        <f t="shared" si="28"/>
        <v>0</v>
      </c>
      <c r="IM38" s="13">
        <f t="shared" si="29"/>
        <v>0</v>
      </c>
      <c r="IN38" s="13">
        <f t="shared" si="30"/>
        <v>0</v>
      </c>
      <c r="IO38" s="13">
        <f t="shared" si="31"/>
        <v>0</v>
      </c>
      <c r="IP38" s="13">
        <f t="shared" si="32"/>
        <v>0</v>
      </c>
      <c r="IQ38" s="13">
        <f t="shared" si="33"/>
        <v>0</v>
      </c>
      <c r="IR38" s="13">
        <f t="shared" si="34"/>
        <v>0</v>
      </c>
      <c r="IS38" s="21">
        <f t="shared" si="35"/>
        <v>0</v>
      </c>
      <c r="IU38" s="44" t="str">
        <f t="shared" si="36"/>
        <v/>
      </c>
      <c r="IV38" s="51" t="str">
        <f t="shared" si="37"/>
        <v/>
      </c>
      <c r="IW38" s="51" t="str">
        <f t="shared" si="38"/>
        <v/>
      </c>
      <c r="IX38" s="51" t="str">
        <f>IF(ISBLANK(F38),IF(IW38="x",IF(AND(((IM38+(IN38-$JC$5))&gt;=$JB$5),(IN38&gt;=$JC$5),OR(IO38&gt;=$JD$5,H38="x"),IQ38),"Yes!",""),IF(AND(IW38="Yes!",IV38="x"),IF(AND(((IM38+(IN38-($JC34+$JC35)))&gt;=$JB$5+$JB$4),(IN38&gt;=$JC$5+$JC$4),OR(IO38&gt;=($JD$5+$JD$4),H38="x"),IP38,IQ38),"Yes!",""),IF(AND(IW38="Yes!",IV38="Yes!"),IF(AND((IM38+(IN38-($JC$5+$JC$4+$JC$3))&gt;=$JB$5+$JB$4+$JB$3),(IN38&gt;=$JC$5+$JC$4+$JC$3),OR(IO38&gt;=($JD$5+$JD$4+$JD$3),H38="x"),IP38,IQ38),"Yes!",""),""))),"x")</f>
        <v/>
      </c>
      <c r="IY38" s="52" t="str">
        <f t="shared" si="16"/>
        <v/>
      </c>
    </row>
    <row r="39" spans="1:270" ht="15.5">
      <c r="A39" s="5" t="s">
        <v>756</v>
      </c>
      <c r="B39" s="35" t="s">
        <v>757</v>
      </c>
      <c r="C39" s="85"/>
      <c r="D39" s="85"/>
      <c r="E39" s="85"/>
      <c r="F39" s="85"/>
      <c r="G39" s="86"/>
      <c r="H39" s="108"/>
      <c r="I39" s="108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109"/>
      <c r="AP39" s="227"/>
      <c r="AQ39" s="227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10"/>
      <c r="BF39" s="111"/>
      <c r="BG39" s="112"/>
      <c r="BH39" s="112"/>
      <c r="BI39" s="113"/>
      <c r="BJ39" s="113"/>
      <c r="BK39" s="109"/>
      <c r="BL39" s="112"/>
      <c r="BM39" s="112"/>
      <c r="BN39" s="112"/>
      <c r="BO39" s="112"/>
      <c r="BP39" s="109"/>
      <c r="BQ39" s="112"/>
      <c r="BR39" s="112"/>
      <c r="BS39" s="109"/>
      <c r="BT39" s="109"/>
      <c r="BU39" s="112"/>
      <c r="BV39" s="109"/>
      <c r="BW39" s="109"/>
      <c r="BX39" s="109"/>
      <c r="BY39" s="109"/>
      <c r="BZ39" s="109"/>
      <c r="CA39" s="112"/>
      <c r="CB39" s="112"/>
      <c r="CC39" s="109"/>
      <c r="CD39" s="112"/>
      <c r="CE39" s="109"/>
      <c r="CF39" s="112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12"/>
      <c r="CS39" s="109"/>
      <c r="CT39" s="112"/>
      <c r="CU39" s="109"/>
      <c r="CV39" s="109"/>
      <c r="CW39" s="112"/>
      <c r="CX39" s="109"/>
      <c r="CY39" s="109"/>
      <c r="CZ39" s="109"/>
      <c r="DA39" s="109"/>
      <c r="DB39" s="109"/>
      <c r="DC39" s="109"/>
      <c r="DD39" s="109"/>
      <c r="DE39" s="109"/>
      <c r="DF39" s="109"/>
      <c r="DG39" s="147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12"/>
      <c r="DU39" s="109"/>
      <c r="DV39" s="112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12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77">
        <f t="shared" si="28"/>
        <v>0</v>
      </c>
      <c r="IM39" s="13">
        <f t="shared" si="29"/>
        <v>0</v>
      </c>
      <c r="IN39" s="13">
        <f t="shared" si="30"/>
        <v>0</v>
      </c>
      <c r="IO39" s="13">
        <f t="shared" si="31"/>
        <v>0</v>
      </c>
      <c r="IP39" s="13">
        <f t="shared" si="32"/>
        <v>0</v>
      </c>
      <c r="IQ39" s="13">
        <f t="shared" si="33"/>
        <v>0</v>
      </c>
      <c r="IR39" s="13">
        <f t="shared" si="34"/>
        <v>0</v>
      </c>
      <c r="IS39" s="21">
        <f t="shared" si="35"/>
        <v>0</v>
      </c>
      <c r="IU39" s="44" t="str">
        <f t="shared" si="36"/>
        <v/>
      </c>
      <c r="IV39" s="51" t="str">
        <f t="shared" si="37"/>
        <v/>
      </c>
      <c r="IW39" s="51" t="str">
        <f t="shared" si="38"/>
        <v/>
      </c>
      <c r="IX39" s="51" t="str">
        <f>IF(ISBLANK(F39),IF(IW39="x",IF(AND(((IM39+(IN39-$JC$5))&gt;=$JB$5),(IN39&gt;=$JC$5),OR(IO39&gt;=$JD$5,H39="x"),IQ39),"Yes!",""),IF(AND(IW39="Yes!",IV39="x"),IF(AND(((IM39+(IN39-($JC37+$JC38)))&gt;=$JB$5+$JB$4),(IN39&gt;=$JC$5+$JC$4),OR(IO39&gt;=($JD$5+$JD$4),H39="x"),IP39,IQ39),"Yes!",""),IF(AND(IW39="Yes!",IV39="Yes!"),IF(AND((IM39+(IN39-($JC$5+$JC$4+$JC$3))&gt;=$JB$5+$JB$4+$JB$3),(IN39&gt;=$JC$5+$JC$4+$JC$3),OR(IO39&gt;=($JD$5+$JD$4+$JD$3),H39="x"),IP39,IQ39),"Yes!",""),""))),"x")</f>
        <v/>
      </c>
      <c r="IY39" s="52" t="str">
        <f t="shared" si="16"/>
        <v/>
      </c>
    </row>
    <row r="40" spans="1:270" ht="15.5">
      <c r="A40" s="5" t="s">
        <v>756</v>
      </c>
      <c r="B40" s="35" t="s">
        <v>758</v>
      </c>
      <c r="C40" s="85"/>
      <c r="D40" s="85"/>
      <c r="E40" s="85"/>
      <c r="F40" s="85"/>
      <c r="G40" s="86"/>
      <c r="H40" s="108"/>
      <c r="I40" s="108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109"/>
      <c r="AP40" s="227"/>
      <c r="AQ40" s="227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10"/>
      <c r="BF40" s="111"/>
      <c r="BG40" s="112"/>
      <c r="BH40" s="112"/>
      <c r="BI40" s="113"/>
      <c r="BJ40" s="113"/>
      <c r="BK40" s="109"/>
      <c r="BL40" s="112"/>
      <c r="BM40" s="112"/>
      <c r="BN40" s="112"/>
      <c r="BO40" s="112"/>
      <c r="BP40" s="109"/>
      <c r="BQ40" s="112"/>
      <c r="BR40" s="112"/>
      <c r="BS40" s="109"/>
      <c r="BT40" s="109"/>
      <c r="BU40" s="112"/>
      <c r="BV40" s="109"/>
      <c r="BW40" s="109"/>
      <c r="BX40" s="109"/>
      <c r="BY40" s="109"/>
      <c r="BZ40" s="109"/>
      <c r="CA40" s="112"/>
      <c r="CB40" s="112"/>
      <c r="CC40" s="109"/>
      <c r="CD40" s="112"/>
      <c r="CE40" s="109"/>
      <c r="CF40" s="112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12"/>
      <c r="CS40" s="109"/>
      <c r="CT40" s="112"/>
      <c r="CU40" s="109"/>
      <c r="CV40" s="109"/>
      <c r="CW40" s="112"/>
      <c r="CX40" s="109"/>
      <c r="CY40" s="109"/>
      <c r="CZ40" s="109"/>
      <c r="DA40" s="109"/>
      <c r="DB40" s="109"/>
      <c r="DC40" s="109"/>
      <c r="DD40" s="109"/>
      <c r="DE40" s="109"/>
      <c r="DF40" s="109"/>
      <c r="DG40" s="147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12"/>
      <c r="DU40" s="109"/>
      <c r="DV40" s="112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12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77">
        <f t="shared" si="28"/>
        <v>0</v>
      </c>
      <c r="IM40" s="13">
        <f t="shared" si="29"/>
        <v>0</v>
      </c>
      <c r="IN40" s="13">
        <f t="shared" si="30"/>
        <v>0</v>
      </c>
      <c r="IO40" s="13">
        <f t="shared" si="31"/>
        <v>0</v>
      </c>
      <c r="IP40" s="13">
        <f t="shared" si="32"/>
        <v>0</v>
      </c>
      <c r="IQ40" s="13">
        <f t="shared" si="33"/>
        <v>0</v>
      </c>
      <c r="IR40" s="13">
        <f t="shared" si="34"/>
        <v>0</v>
      </c>
      <c r="IS40" s="21">
        <f t="shared" si="35"/>
        <v>0</v>
      </c>
      <c r="IU40" s="44" t="str">
        <f t="shared" si="36"/>
        <v/>
      </c>
      <c r="IV40" s="51" t="str">
        <f t="shared" si="37"/>
        <v/>
      </c>
      <c r="IW40" s="51" t="str">
        <f t="shared" si="38"/>
        <v/>
      </c>
      <c r="IX40" s="51" t="str">
        <f>IF(ISBLANK(F40),IF(IW40="x",IF(AND(((IM40+(IN40-$JC$5))&gt;=$JB$5),(IN40&gt;=$JC$5),OR(IO40&gt;=$JD$5,H40="x"),IQ40),"Yes!",""),IF(AND(IW40="Yes!",IV40="x"),IF(AND(((IM40+(IN40-($JC38+#REF!)))&gt;=$JB$5+$JB$4),(IN40&gt;=$JC$5+$JC$4),OR(IO40&gt;=($JD$5+$JD$4),H40="x"),IP40,IQ40),"Yes!",""),IF(AND(IW40="Yes!",IV40="Yes!"),IF(AND((IM40+(IN40-($JC$5+$JC$4+$JC$3))&gt;=$JB$5+$JB$4+$JB$3),(IN40&gt;=$JC$5+$JC$4+$JC$3),OR(IO40&gt;=($JD$5+$JD$4+$JD$3),H40="x"),IP40,IQ40),"Yes!",""),""))),"x")</f>
        <v/>
      </c>
      <c r="IY40" s="52" t="str">
        <f t="shared" si="16"/>
        <v/>
      </c>
    </row>
    <row r="41" spans="1:270" ht="15.5">
      <c r="A41" s="5" t="s">
        <v>67</v>
      </c>
      <c r="B41" s="35" t="s">
        <v>68</v>
      </c>
      <c r="C41" s="85" t="s">
        <v>43</v>
      </c>
      <c r="D41" s="85" t="s">
        <v>43</v>
      </c>
      <c r="E41" s="85" t="s">
        <v>43</v>
      </c>
      <c r="F41" s="85" t="s">
        <v>43</v>
      </c>
      <c r="G41" s="86"/>
      <c r="H41" s="108"/>
      <c r="I41" s="108"/>
      <c r="J41" s="108"/>
      <c r="K41" s="108"/>
      <c r="L41" s="227"/>
      <c r="M41" s="227"/>
      <c r="N41" s="227"/>
      <c r="O41" s="227"/>
      <c r="P41" s="227"/>
      <c r="Q41" s="227"/>
      <c r="R41" s="227" t="s">
        <v>43</v>
      </c>
      <c r="S41" s="227" t="s">
        <v>43</v>
      </c>
      <c r="T41" s="227"/>
      <c r="U41" s="227"/>
      <c r="V41" s="227"/>
      <c r="W41" s="227"/>
      <c r="X41" s="227"/>
      <c r="Y41" s="227"/>
      <c r="Z41" s="227" t="s">
        <v>43</v>
      </c>
      <c r="AA41" s="227" t="s">
        <v>43</v>
      </c>
      <c r="AB41" s="227"/>
      <c r="AC41" s="227" t="s">
        <v>43</v>
      </c>
      <c r="AD41" s="227" t="s">
        <v>43</v>
      </c>
      <c r="AE41" s="227" t="s">
        <v>43</v>
      </c>
      <c r="AF41" s="227"/>
      <c r="AG41" s="227"/>
      <c r="AH41" s="227" t="s">
        <v>43</v>
      </c>
      <c r="AI41" s="227"/>
      <c r="AJ41" s="227" t="s">
        <v>43</v>
      </c>
      <c r="AK41" s="227" t="s">
        <v>43</v>
      </c>
      <c r="AL41" s="227" t="s">
        <v>43</v>
      </c>
      <c r="AM41" s="227" t="s">
        <v>43</v>
      </c>
      <c r="AN41" s="227"/>
      <c r="AO41" s="109" t="s">
        <v>43</v>
      </c>
      <c r="AP41" s="227" t="s">
        <v>43</v>
      </c>
      <c r="AQ41" s="227"/>
      <c r="AR41" s="109"/>
      <c r="AS41" s="109"/>
      <c r="AT41" s="109" t="s">
        <v>43</v>
      </c>
      <c r="AU41" s="109" t="s">
        <v>43</v>
      </c>
      <c r="AV41" s="109"/>
      <c r="AW41" s="109" t="s">
        <v>43</v>
      </c>
      <c r="AX41" s="109"/>
      <c r="AY41" s="109"/>
      <c r="AZ41" s="109"/>
      <c r="BA41" s="109" t="s">
        <v>43</v>
      </c>
      <c r="BB41" s="109"/>
      <c r="BC41" s="109" t="s">
        <v>43</v>
      </c>
      <c r="BD41" s="109" t="s">
        <v>43</v>
      </c>
      <c r="BE41" s="110" t="s">
        <v>43</v>
      </c>
      <c r="BF41" s="111" t="s">
        <v>43</v>
      </c>
      <c r="BG41" s="112"/>
      <c r="BH41" s="112"/>
      <c r="BI41" s="113" t="s">
        <v>43</v>
      </c>
      <c r="BJ41" s="158"/>
      <c r="BK41" s="109"/>
      <c r="BL41" s="112"/>
      <c r="BM41" s="112"/>
      <c r="BN41" s="112"/>
      <c r="BO41" s="112" t="s">
        <v>43</v>
      </c>
      <c r="BP41" s="109" t="s">
        <v>43</v>
      </c>
      <c r="BQ41" s="112" t="s">
        <v>43</v>
      </c>
      <c r="BR41" s="112"/>
      <c r="BS41" s="109"/>
      <c r="BT41" s="109"/>
      <c r="BU41" s="112" t="s">
        <v>43</v>
      </c>
      <c r="BV41" s="109" t="s">
        <v>43</v>
      </c>
      <c r="BW41" s="109" t="s">
        <v>43</v>
      </c>
      <c r="BX41" s="109"/>
      <c r="BY41" s="109"/>
      <c r="BZ41" s="109" t="s">
        <v>43</v>
      </c>
      <c r="CA41" s="112" t="s">
        <v>43</v>
      </c>
      <c r="CB41" s="112"/>
      <c r="CC41" s="109"/>
      <c r="CD41" s="112" t="s">
        <v>43</v>
      </c>
      <c r="CE41" s="109" t="s">
        <v>43</v>
      </c>
      <c r="CF41" s="112"/>
      <c r="CG41" s="109"/>
      <c r="CH41" s="109"/>
      <c r="CI41" s="109"/>
      <c r="CJ41" s="109"/>
      <c r="CK41" s="109"/>
      <c r="CL41" s="109" t="s">
        <v>43</v>
      </c>
      <c r="CM41" s="109"/>
      <c r="CN41" s="109"/>
      <c r="CO41" s="109"/>
      <c r="CP41" s="109"/>
      <c r="CQ41" s="109"/>
      <c r="CR41" s="112"/>
      <c r="CS41" s="109"/>
      <c r="CT41" s="112"/>
      <c r="CU41" s="109"/>
      <c r="CV41" s="109" t="s">
        <v>43</v>
      </c>
      <c r="CW41" s="112" t="s">
        <v>43</v>
      </c>
      <c r="CX41" s="109"/>
      <c r="CY41" s="109" t="s">
        <v>43</v>
      </c>
      <c r="CZ41" s="109" t="s">
        <v>43</v>
      </c>
      <c r="DA41" s="109" t="s">
        <v>43</v>
      </c>
      <c r="DB41" s="109" t="s">
        <v>43</v>
      </c>
      <c r="DC41" s="109"/>
      <c r="DD41" s="109"/>
      <c r="DE41" s="109"/>
      <c r="DF41" s="109"/>
      <c r="DG41" s="147"/>
      <c r="DH41" s="109"/>
      <c r="DI41" s="109"/>
      <c r="DJ41" s="109"/>
      <c r="DK41" s="109"/>
      <c r="DL41" s="109"/>
      <c r="DM41" s="109" t="s">
        <v>43</v>
      </c>
      <c r="DN41" s="109"/>
      <c r="DO41" s="109"/>
      <c r="DP41" s="109"/>
      <c r="DQ41" s="109"/>
      <c r="DR41" s="109"/>
      <c r="DS41" s="109" t="s">
        <v>43</v>
      </c>
      <c r="DT41" s="112"/>
      <c r="DU41" s="109"/>
      <c r="DV41" s="112" t="s">
        <v>43</v>
      </c>
      <c r="DW41" s="109" t="s">
        <v>43</v>
      </c>
      <c r="DX41" s="109" t="s">
        <v>43</v>
      </c>
      <c r="DY41" s="109" t="s">
        <v>43</v>
      </c>
      <c r="DZ41" s="109"/>
      <c r="EA41" s="109"/>
      <c r="EB41" s="109"/>
      <c r="EC41" s="109"/>
      <c r="ED41" s="109" t="s">
        <v>43</v>
      </c>
      <c r="EE41" s="109"/>
      <c r="EF41" s="109"/>
      <c r="EG41" s="109" t="s">
        <v>43</v>
      </c>
      <c r="EH41" s="109" t="s">
        <v>43</v>
      </c>
      <c r="EI41" s="109"/>
      <c r="EJ41" s="109"/>
      <c r="EK41" s="109"/>
      <c r="EL41" s="112" t="s">
        <v>43</v>
      </c>
      <c r="EM41" s="109"/>
      <c r="EN41" s="109"/>
      <c r="EO41" s="109" t="s">
        <v>43</v>
      </c>
      <c r="EP41" s="109" t="s">
        <v>43</v>
      </c>
      <c r="EQ41" s="109" t="s">
        <v>43</v>
      </c>
      <c r="ER41" s="109" t="s">
        <v>43</v>
      </c>
      <c r="ES41" s="109"/>
      <c r="ET41" s="109"/>
      <c r="EU41" s="109"/>
      <c r="EV41" s="109"/>
      <c r="EW41" s="109"/>
      <c r="EX41" s="109"/>
      <c r="EY41" s="109"/>
      <c r="EZ41" s="109" t="s">
        <v>43</v>
      </c>
      <c r="FA41" s="109"/>
      <c r="FB41" s="109"/>
      <c r="FC41" s="109" t="s">
        <v>43</v>
      </c>
      <c r="FD41" s="109" t="s">
        <v>43</v>
      </c>
      <c r="FE41" s="109" t="s">
        <v>43</v>
      </c>
      <c r="FF41" s="109" t="s">
        <v>43</v>
      </c>
      <c r="FG41" s="109"/>
      <c r="FH41" s="109"/>
      <c r="FI41" s="109"/>
      <c r="FJ41" s="109" t="s">
        <v>43</v>
      </c>
      <c r="FK41" s="109" t="s">
        <v>43</v>
      </c>
      <c r="FL41" s="109" t="s">
        <v>43</v>
      </c>
      <c r="FM41" s="109" t="s">
        <v>43</v>
      </c>
      <c r="FN41" s="109" t="s">
        <v>43</v>
      </c>
      <c r="FO41" s="109"/>
      <c r="FP41" s="109"/>
      <c r="FQ41" s="109" t="s">
        <v>43</v>
      </c>
      <c r="FR41" s="109" t="s">
        <v>43</v>
      </c>
      <c r="FS41" s="109" t="s">
        <v>43</v>
      </c>
      <c r="FT41" s="109" t="s">
        <v>43</v>
      </c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77">
        <f t="shared" si="28"/>
        <v>100</v>
      </c>
      <c r="IM41" s="13">
        <f t="shared" si="29"/>
        <v>20</v>
      </c>
      <c r="IN41" s="13">
        <f t="shared" si="30"/>
        <v>6</v>
      </c>
      <c r="IO41" s="13">
        <f t="shared" si="31"/>
        <v>22</v>
      </c>
      <c r="IP41" s="13">
        <f t="shared" si="32"/>
        <v>2</v>
      </c>
      <c r="IQ41" s="13">
        <f t="shared" si="33"/>
        <v>0</v>
      </c>
      <c r="IR41" s="13">
        <f t="shared" si="34"/>
        <v>2</v>
      </c>
      <c r="IS41" s="21">
        <f t="shared" si="35"/>
        <v>7002</v>
      </c>
      <c r="IU41" s="139" t="str">
        <f t="shared" si="36"/>
        <v>x</v>
      </c>
      <c r="IV41" s="140" t="str">
        <f t="shared" si="37"/>
        <v>x</v>
      </c>
      <c r="IW41" s="140" t="str">
        <f t="shared" si="38"/>
        <v>x</v>
      </c>
      <c r="IX41" s="140" t="s">
        <v>43</v>
      </c>
      <c r="IY41" s="52"/>
    </row>
    <row r="42" spans="1:270" ht="15.5">
      <c r="A42" s="5" t="s">
        <v>67</v>
      </c>
      <c r="B42" s="35" t="s">
        <v>69</v>
      </c>
      <c r="C42" s="85" t="s">
        <v>43</v>
      </c>
      <c r="D42" s="85" t="s">
        <v>43</v>
      </c>
      <c r="E42" s="85" t="s">
        <v>43</v>
      </c>
      <c r="F42" s="85" t="s">
        <v>43</v>
      </c>
      <c r="G42" s="86"/>
      <c r="H42" s="108"/>
      <c r="I42" s="108"/>
      <c r="J42" s="108"/>
      <c r="K42" s="108"/>
      <c r="L42" s="227"/>
      <c r="M42" s="227"/>
      <c r="N42" s="227" t="s">
        <v>43</v>
      </c>
      <c r="O42" s="227"/>
      <c r="P42" s="227"/>
      <c r="Q42" s="227"/>
      <c r="R42" s="227" t="s">
        <v>43</v>
      </c>
      <c r="S42" s="227" t="s">
        <v>43</v>
      </c>
      <c r="T42" s="227"/>
      <c r="U42" s="227"/>
      <c r="V42" s="227"/>
      <c r="W42" s="227"/>
      <c r="X42" s="227"/>
      <c r="Y42" s="227"/>
      <c r="Z42" s="227" t="s">
        <v>43</v>
      </c>
      <c r="AA42" s="227"/>
      <c r="AB42" s="227" t="s">
        <v>43</v>
      </c>
      <c r="AC42" s="227" t="s">
        <v>43</v>
      </c>
      <c r="AD42" s="227" t="s">
        <v>43</v>
      </c>
      <c r="AE42" s="227" t="s">
        <v>43</v>
      </c>
      <c r="AF42" s="227"/>
      <c r="AG42" s="227"/>
      <c r="AH42" s="227" t="s">
        <v>43</v>
      </c>
      <c r="AI42" s="227" t="s">
        <v>43</v>
      </c>
      <c r="AJ42" s="227"/>
      <c r="AK42" s="227" t="s">
        <v>43</v>
      </c>
      <c r="AL42" s="227" t="s">
        <v>43</v>
      </c>
      <c r="AM42" s="227"/>
      <c r="AN42" s="227" t="s">
        <v>43</v>
      </c>
      <c r="AO42" s="109"/>
      <c r="AP42" s="227" t="s">
        <v>43</v>
      </c>
      <c r="AQ42" s="227"/>
      <c r="AR42" s="109"/>
      <c r="AS42" s="109"/>
      <c r="AT42" s="109" t="s">
        <v>43</v>
      </c>
      <c r="AU42" s="109" t="s">
        <v>43</v>
      </c>
      <c r="AV42" s="109"/>
      <c r="AW42" s="109" t="s">
        <v>43</v>
      </c>
      <c r="AX42" s="109"/>
      <c r="AY42" s="109"/>
      <c r="AZ42" s="109"/>
      <c r="BA42" s="109" t="s">
        <v>43</v>
      </c>
      <c r="BB42" s="109"/>
      <c r="BC42" s="109" t="s">
        <v>43</v>
      </c>
      <c r="BD42" s="109" t="s">
        <v>43</v>
      </c>
      <c r="BE42" s="110" t="s">
        <v>43</v>
      </c>
      <c r="BF42" s="111" t="s">
        <v>43</v>
      </c>
      <c r="BG42" s="112"/>
      <c r="BH42" s="112"/>
      <c r="BI42" s="113" t="s">
        <v>43</v>
      </c>
      <c r="BJ42" s="158"/>
      <c r="BK42" s="109"/>
      <c r="BL42" s="112"/>
      <c r="BM42" s="112"/>
      <c r="BN42" s="112"/>
      <c r="BO42" s="112" t="s">
        <v>43</v>
      </c>
      <c r="BP42" s="109" t="s">
        <v>43</v>
      </c>
      <c r="BQ42" s="112" t="s">
        <v>43</v>
      </c>
      <c r="BR42" s="112"/>
      <c r="BS42" s="109"/>
      <c r="BT42" s="109"/>
      <c r="BU42" s="112" t="s">
        <v>43</v>
      </c>
      <c r="BV42" s="109" t="s">
        <v>43</v>
      </c>
      <c r="BW42" s="109" t="s">
        <v>43</v>
      </c>
      <c r="BX42" s="109"/>
      <c r="BY42" s="109"/>
      <c r="BZ42" s="109"/>
      <c r="CA42" s="112"/>
      <c r="CB42" s="112"/>
      <c r="CC42" s="109"/>
      <c r="CD42" s="112"/>
      <c r="CE42" s="109" t="s">
        <v>43</v>
      </c>
      <c r="CF42" s="112"/>
      <c r="CG42" s="109"/>
      <c r="CH42" s="109"/>
      <c r="CI42" s="109"/>
      <c r="CJ42" s="109"/>
      <c r="CK42" s="109"/>
      <c r="CL42" s="109" t="s">
        <v>43</v>
      </c>
      <c r="CM42" s="109"/>
      <c r="CN42" s="109"/>
      <c r="CO42" s="109"/>
      <c r="CP42" s="109"/>
      <c r="CQ42" s="109"/>
      <c r="CR42" s="112"/>
      <c r="CS42" s="109"/>
      <c r="CT42" s="112"/>
      <c r="CU42" s="109"/>
      <c r="CV42" s="109" t="s">
        <v>43</v>
      </c>
      <c r="CW42" s="112" t="s">
        <v>43</v>
      </c>
      <c r="CX42" s="109"/>
      <c r="CY42" s="109" t="s">
        <v>43</v>
      </c>
      <c r="CZ42" s="109" t="s">
        <v>43</v>
      </c>
      <c r="DA42" s="109" t="s">
        <v>43</v>
      </c>
      <c r="DB42" s="109" t="s">
        <v>43</v>
      </c>
      <c r="DC42" s="109"/>
      <c r="DD42" s="109"/>
      <c r="DE42" s="109"/>
      <c r="DF42" s="109"/>
      <c r="DG42" s="147"/>
      <c r="DH42" s="109"/>
      <c r="DI42" s="109"/>
      <c r="DJ42" s="109"/>
      <c r="DK42" s="109"/>
      <c r="DL42" s="109"/>
      <c r="DM42" s="109" t="s">
        <v>43</v>
      </c>
      <c r="DN42" s="109"/>
      <c r="DO42" s="109"/>
      <c r="DP42" s="109"/>
      <c r="DQ42" s="109"/>
      <c r="DR42" s="109"/>
      <c r="DS42" s="109"/>
      <c r="DT42" s="112"/>
      <c r="DU42" s="109"/>
      <c r="DV42" s="112" t="s">
        <v>43</v>
      </c>
      <c r="DW42" s="109" t="s">
        <v>43</v>
      </c>
      <c r="DX42" s="109"/>
      <c r="DY42" s="109"/>
      <c r="DZ42" s="109"/>
      <c r="EA42" s="109"/>
      <c r="EB42" s="109"/>
      <c r="EC42" s="109"/>
      <c r="ED42" s="109" t="s">
        <v>43</v>
      </c>
      <c r="EE42" s="109"/>
      <c r="EF42" s="109"/>
      <c r="EG42" s="109" t="s">
        <v>43</v>
      </c>
      <c r="EH42" s="109" t="s">
        <v>43</v>
      </c>
      <c r="EI42" s="109"/>
      <c r="EJ42" s="109" t="s">
        <v>43</v>
      </c>
      <c r="EK42" s="109"/>
      <c r="EL42" s="112" t="s">
        <v>43</v>
      </c>
      <c r="EM42" s="109"/>
      <c r="EN42" s="109"/>
      <c r="EO42" s="109" t="s">
        <v>43</v>
      </c>
      <c r="EP42" s="109" t="s">
        <v>43</v>
      </c>
      <c r="EQ42" s="109" t="s">
        <v>43</v>
      </c>
      <c r="ER42" s="109" t="s">
        <v>43</v>
      </c>
      <c r="ES42" s="109"/>
      <c r="ET42" s="109"/>
      <c r="EU42" s="109"/>
      <c r="EV42" s="109"/>
      <c r="EW42" s="109"/>
      <c r="EX42" s="109"/>
      <c r="EY42" s="109"/>
      <c r="EZ42" s="109" t="s">
        <v>43</v>
      </c>
      <c r="FA42" s="109"/>
      <c r="FB42" s="109" t="s">
        <v>43</v>
      </c>
      <c r="FC42" s="109" t="s">
        <v>43</v>
      </c>
      <c r="FD42" s="109" t="s">
        <v>43</v>
      </c>
      <c r="FE42" s="109" t="s">
        <v>43</v>
      </c>
      <c r="FF42" s="109" t="s">
        <v>43</v>
      </c>
      <c r="FG42" s="109"/>
      <c r="FH42" s="109"/>
      <c r="FI42" s="109"/>
      <c r="FJ42" s="109" t="s">
        <v>43</v>
      </c>
      <c r="FK42" s="109" t="s">
        <v>43</v>
      </c>
      <c r="FL42" s="109" t="s">
        <v>43</v>
      </c>
      <c r="FM42" s="109" t="s">
        <v>43</v>
      </c>
      <c r="FN42" s="109" t="s">
        <v>43</v>
      </c>
      <c r="FO42" s="109"/>
      <c r="FP42" s="109"/>
      <c r="FQ42" s="109" t="s">
        <v>43</v>
      </c>
      <c r="FR42" s="109" t="s">
        <v>43</v>
      </c>
      <c r="FS42" s="109" t="s">
        <v>43</v>
      </c>
      <c r="FT42" s="109" t="s">
        <v>43</v>
      </c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77">
        <f t="shared" si="28"/>
        <v>93</v>
      </c>
      <c r="IM42" s="13">
        <f t="shared" si="29"/>
        <v>19</v>
      </c>
      <c r="IN42" s="13">
        <f t="shared" si="30"/>
        <v>5</v>
      </c>
      <c r="IO42" s="13">
        <f t="shared" si="31"/>
        <v>22</v>
      </c>
      <c r="IP42" s="13">
        <f t="shared" si="32"/>
        <v>1</v>
      </c>
      <c r="IQ42" s="13">
        <f t="shared" si="33"/>
        <v>0</v>
      </c>
      <c r="IR42" s="13">
        <f t="shared" si="34"/>
        <v>1</v>
      </c>
      <c r="IS42" s="21">
        <f t="shared" si="35"/>
        <v>6393</v>
      </c>
      <c r="IU42" s="139" t="str">
        <f t="shared" si="36"/>
        <v>x</v>
      </c>
      <c r="IV42" s="140" t="str">
        <f t="shared" si="37"/>
        <v>x</v>
      </c>
      <c r="IW42" s="140" t="str">
        <f t="shared" si="38"/>
        <v>x</v>
      </c>
      <c r="IX42" s="140" t="s">
        <v>43</v>
      </c>
      <c r="IY42" s="52"/>
    </row>
    <row r="43" spans="1:270" ht="15.5">
      <c r="A43" s="5" t="s">
        <v>70</v>
      </c>
      <c r="B43" s="35" t="s">
        <v>71</v>
      </c>
      <c r="C43" s="85"/>
      <c r="D43" s="85"/>
      <c r="E43" s="85"/>
      <c r="F43" s="85"/>
      <c r="G43" s="86"/>
      <c r="H43" s="108"/>
      <c r="I43" s="108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109"/>
      <c r="AP43" s="227"/>
      <c r="AQ43" s="227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10"/>
      <c r="BF43" s="111"/>
      <c r="BG43" s="112"/>
      <c r="BH43" s="112"/>
      <c r="BI43" s="113"/>
      <c r="BJ43" s="113"/>
      <c r="BK43" s="109"/>
      <c r="BL43" s="112"/>
      <c r="BM43" s="112"/>
      <c r="BN43" s="112"/>
      <c r="BO43" s="112"/>
      <c r="BP43" s="109"/>
      <c r="BQ43" s="112"/>
      <c r="BR43" s="112"/>
      <c r="BS43" s="109"/>
      <c r="BT43" s="109"/>
      <c r="BU43" s="112"/>
      <c r="BV43" s="109"/>
      <c r="BW43" s="109"/>
      <c r="BX43" s="109"/>
      <c r="BY43" s="109"/>
      <c r="BZ43" s="109"/>
      <c r="CA43" s="112"/>
      <c r="CB43" s="112"/>
      <c r="CC43" s="109"/>
      <c r="CD43" s="112"/>
      <c r="CE43" s="109"/>
      <c r="CF43" s="112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12"/>
      <c r="CS43" s="109"/>
      <c r="CT43" s="112"/>
      <c r="CU43" s="109"/>
      <c r="CV43" s="109"/>
      <c r="CW43" s="112"/>
      <c r="CX43" s="109"/>
      <c r="CY43" s="109"/>
      <c r="CZ43" s="109"/>
      <c r="DA43" s="109"/>
      <c r="DB43" s="109"/>
      <c r="DC43" s="109"/>
      <c r="DD43" s="109"/>
      <c r="DE43" s="109" t="s">
        <v>43</v>
      </c>
      <c r="DF43" s="109"/>
      <c r="DG43" s="147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12"/>
      <c r="DU43" s="109"/>
      <c r="DV43" s="112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12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77">
        <f t="shared" ref="IL43" si="39">SUMIF(H43:IK43,"x",$H$2:$IK$2)</f>
        <v>1</v>
      </c>
      <c r="IM43" s="13">
        <f t="shared" ref="IM43" si="40">COUNTIFS(H43:IK43,"x",H$4:IK$4,"d")</f>
        <v>1</v>
      </c>
      <c r="IN43" s="13">
        <f t="shared" ref="IN43" si="41">COUNTIFS(H43:IK43,"x",H$4:IK$4,"w")</f>
        <v>0</v>
      </c>
      <c r="IO43" s="13">
        <f t="shared" ref="IO43" si="42">COUNTIFS(H43:IK43,"x",H$4:IK$4,"v")</f>
        <v>0</v>
      </c>
      <c r="IP43" s="13">
        <f t="shared" ref="IP43" si="43">COUNTIFS(H43:IK43,"x",H$4:IK$4,"s")</f>
        <v>0</v>
      </c>
      <c r="IQ43" s="13">
        <f t="shared" ref="IQ43" si="44">COUNTIFS(H43:IK43,"x",H$4:IK$4,"m")</f>
        <v>0</v>
      </c>
      <c r="IR43" s="13">
        <f t="shared" ref="IR43" si="45">COUNTIFS(H43:IK43,"x",H$4:IK$4,"r")</f>
        <v>0</v>
      </c>
      <c r="IS43" s="21">
        <f t="shared" ref="IS43" si="46">SUMIF(H43:IK43,"x",$H$3:$IK$3)</f>
        <v>249</v>
      </c>
      <c r="IU43" s="44" t="str">
        <f t="shared" ref="IU43" si="47">IF(ISBLANK(C43),IF(AND((IM43+IN43)&gt;=($JB$2+$JC$2),OR(IO43&gt;=$JD$2,H43="x")),"Yes!",""),"x")</f>
        <v/>
      </c>
      <c r="IV43" s="51" t="str">
        <f t="shared" ref="IV43" si="48">IF(ISBLANK(D43),IF(IU43="x",IF(AND((IM43+IN43)&gt;=($JB$3+$JC$3),OR(IO43&gt;=$JD$3,H43="x")),"Yes!",""),IF(IU43="Yes!",IF(AND((IM43+IN43)&gt;=($JB$2+$JB$3+$JC$2+$JC$3),OR(IO43&gt;=($JD$3+$JD$2),H43="x")),"Yes!",""),"")),"x")</f>
        <v/>
      </c>
      <c r="IW43" s="51" t="str">
        <f t="shared" ref="IW43" si="49">IF(ISBLANK(E43),IF(IV43="x",IF(AND((IM43+(IN43-$JC$4)&gt;=$JB$4),(IN43&gt;=$JC$4),OR(IO43&gt;=$JD$4,H43="x"),OR(IP43,IQ43)),"Yes!",""),IF(AND(IV43="Yes!",IU43="x"),IF(AND((IM43+(IN43-($JC$4+$JC$3))&gt;=$JB$3+$JB$4),(IN43&gt;=$JC$4),OR(IO43&gt;=($JD$3+$JD$4),H43="x"),OR(IP43,IQ43)),"Yes!",""),IF(AND(IV43="Yes!",IU43="Yes!"),IF(AND((IM43+(IN43-($JC$4+$JC$3+$JC$2))&gt;=$JB$2+$JB$3+$JB$4),(IN43&gt;=$JC$2+$JC$3+$JC$4),OR(IO43&gt;=($JD$2+$JD$3+$JD$4),H43="x"),OR(IP43,IQ43)),"Yes!",""),""))),"x")</f>
        <v/>
      </c>
      <c r="IX43" s="51" t="str">
        <f>IF(ISBLANK(F43),IF(IW43="x",IF(AND(((IM43+(IN43-$JC$5))&gt;=$JB$5),(IN43&gt;=$JC$5),OR(IO43&gt;=$JD$5,H43="x"),IQ43),"Yes!",""),IF(AND(IW43="Yes!",IV43="x"),IF(AND(((IM43+(IN43-($JC39+$JC40)))&gt;=$JB$5+$JB$4),(IN43&gt;=$JC$5+$JC$4),OR(IO43&gt;=($JD$5+$JD$4),H43="x"),IP43,IQ43),"Yes!",""),IF(AND(IW43="Yes!",IV43="Yes!"),IF(AND((IM43+(IN43-($JC$5+$JC$4+$JC$3))&gt;=$JB$5+$JB$4+$JB$3),(IN43&gt;=$JC$5+$JC$4+$JC$3),OR(IO43&gt;=($JD$5+$JD$4+$JD$3),H43="x"),IP43,IQ43),"Yes!",""),""))),"x")</f>
        <v/>
      </c>
      <c r="IY43" s="52" t="str">
        <f t="shared" si="16"/>
        <v/>
      </c>
    </row>
    <row r="44" spans="1:270" ht="15.5">
      <c r="A44" s="5" t="s">
        <v>759</v>
      </c>
      <c r="B44" s="35" t="s">
        <v>760</v>
      </c>
      <c r="C44" s="85"/>
      <c r="D44" s="85"/>
      <c r="E44" s="85"/>
      <c r="F44" s="85"/>
      <c r="G44" s="86"/>
      <c r="H44" s="108"/>
      <c r="I44" s="108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109"/>
      <c r="AP44" s="227"/>
      <c r="AQ44" s="227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10"/>
      <c r="BF44" s="111"/>
      <c r="BG44" s="112"/>
      <c r="BH44" s="112"/>
      <c r="BI44" s="113"/>
      <c r="BJ44" s="113"/>
      <c r="BK44" s="109"/>
      <c r="BL44" s="112"/>
      <c r="BM44" s="112"/>
      <c r="BN44" s="112"/>
      <c r="BO44" s="112"/>
      <c r="BP44" s="109"/>
      <c r="BQ44" s="112"/>
      <c r="BR44" s="112"/>
      <c r="BS44" s="109"/>
      <c r="BT44" s="109"/>
      <c r="BU44" s="112"/>
      <c r="BV44" s="109"/>
      <c r="BW44" s="109"/>
      <c r="BX44" s="109"/>
      <c r="BY44" s="109"/>
      <c r="BZ44" s="109"/>
      <c r="CA44" s="112"/>
      <c r="CB44" s="112"/>
      <c r="CC44" s="109"/>
      <c r="CD44" s="112"/>
      <c r="CE44" s="109"/>
      <c r="CF44" s="112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12"/>
      <c r="CS44" s="109"/>
      <c r="CT44" s="112"/>
      <c r="CU44" s="109"/>
      <c r="CV44" s="109"/>
      <c r="CW44" s="112"/>
      <c r="CX44" s="109"/>
      <c r="CY44" s="109"/>
      <c r="CZ44" s="109"/>
      <c r="DA44" s="109"/>
      <c r="DB44" s="109"/>
      <c r="DC44" s="109"/>
      <c r="DD44" s="109"/>
      <c r="DE44" s="109"/>
      <c r="DF44" s="109"/>
      <c r="DG44" s="147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12"/>
      <c r="DU44" s="109"/>
      <c r="DV44" s="112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12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77">
        <f t="shared" si="28"/>
        <v>0</v>
      </c>
      <c r="IM44" s="13">
        <f t="shared" si="29"/>
        <v>0</v>
      </c>
      <c r="IN44" s="13">
        <f t="shared" si="30"/>
        <v>0</v>
      </c>
      <c r="IO44" s="13">
        <f t="shared" si="31"/>
        <v>0</v>
      </c>
      <c r="IP44" s="13">
        <f t="shared" si="32"/>
        <v>0</v>
      </c>
      <c r="IQ44" s="13">
        <f t="shared" si="33"/>
        <v>0</v>
      </c>
      <c r="IR44" s="13">
        <f t="shared" si="34"/>
        <v>0</v>
      </c>
      <c r="IS44" s="21">
        <f t="shared" si="35"/>
        <v>0</v>
      </c>
      <c r="IU44" s="44" t="str">
        <f t="shared" si="36"/>
        <v/>
      </c>
      <c r="IV44" s="51" t="str">
        <f t="shared" si="37"/>
        <v/>
      </c>
      <c r="IW44" s="51" t="str">
        <f t="shared" si="38"/>
        <v/>
      </c>
      <c r="IX44" s="51" t="str">
        <f>IF(ISBLANK(F44),IF(IW44="x",IF(AND(((IM44+(IN44-$JC$5))&gt;=$JB$5),(IN44&gt;=$JC$5),OR(IO44&gt;=$JD$5,H44="x"),IQ44),"Yes!",""),IF(AND(IW44="Yes!",IV44="x"),IF(AND(((IM44+(IN44-($JC40+$JC41)))&gt;=$JB$5+$JB$4),(IN44&gt;=$JC$5+$JC$4),OR(IO44&gt;=($JD$5+$JD$4),H44="x"),IP44,IQ44),"Yes!",""),IF(AND(IW44="Yes!",IV44="Yes!"),IF(AND((IM44+(IN44-($JC$5+$JC$4+$JC$3))&gt;=$JB$5+$JB$4+$JB$3),(IN44&gt;=$JC$5+$JC$4+$JC$3),OR(IO44&gt;=($JD$5+$JD$4+$JD$3),H44="x"),IP44,IQ44),"Yes!",""),""))),"x")</f>
        <v/>
      </c>
      <c r="IY44" s="52" t="str">
        <f t="shared" si="16"/>
        <v/>
      </c>
    </row>
    <row r="45" spans="1:270" ht="15.5">
      <c r="A45" s="5" t="s">
        <v>759</v>
      </c>
      <c r="B45" s="35" t="s">
        <v>104</v>
      </c>
      <c r="C45" s="85"/>
      <c r="D45" s="85"/>
      <c r="E45" s="85"/>
      <c r="F45" s="85"/>
      <c r="G45" s="86"/>
      <c r="H45" s="108"/>
      <c r="I45" s="108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109"/>
      <c r="AP45" s="227"/>
      <c r="AQ45" s="227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10"/>
      <c r="BF45" s="111"/>
      <c r="BG45" s="112"/>
      <c r="BH45" s="112"/>
      <c r="BI45" s="113"/>
      <c r="BJ45" s="113"/>
      <c r="BK45" s="109"/>
      <c r="BL45" s="112"/>
      <c r="BM45" s="112"/>
      <c r="BN45" s="112"/>
      <c r="BO45" s="112"/>
      <c r="BP45" s="109"/>
      <c r="BQ45" s="112"/>
      <c r="BR45" s="112"/>
      <c r="BS45" s="109"/>
      <c r="BT45" s="109"/>
      <c r="BU45" s="112"/>
      <c r="BV45" s="109"/>
      <c r="BW45" s="109"/>
      <c r="BX45" s="109"/>
      <c r="BY45" s="109"/>
      <c r="BZ45" s="109"/>
      <c r="CA45" s="112"/>
      <c r="CB45" s="112"/>
      <c r="CC45" s="109"/>
      <c r="CD45" s="112"/>
      <c r="CE45" s="109"/>
      <c r="CF45" s="112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12"/>
      <c r="CS45" s="109"/>
      <c r="CT45" s="112"/>
      <c r="CU45" s="109"/>
      <c r="CV45" s="109"/>
      <c r="CW45" s="112"/>
      <c r="CX45" s="109"/>
      <c r="CY45" s="109"/>
      <c r="CZ45" s="109"/>
      <c r="DA45" s="109"/>
      <c r="DB45" s="109"/>
      <c r="DC45" s="109"/>
      <c r="DD45" s="109"/>
      <c r="DE45" s="109"/>
      <c r="DF45" s="109"/>
      <c r="DG45" s="147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12"/>
      <c r="DU45" s="109"/>
      <c r="DV45" s="112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12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77">
        <f t="shared" si="28"/>
        <v>0</v>
      </c>
      <c r="IM45" s="13">
        <f t="shared" si="29"/>
        <v>0</v>
      </c>
      <c r="IN45" s="13">
        <f t="shared" si="30"/>
        <v>0</v>
      </c>
      <c r="IO45" s="13">
        <f t="shared" si="31"/>
        <v>0</v>
      </c>
      <c r="IP45" s="13">
        <f t="shared" si="32"/>
        <v>0</v>
      </c>
      <c r="IQ45" s="13">
        <f t="shared" si="33"/>
        <v>0</v>
      </c>
      <c r="IR45" s="13">
        <f t="shared" si="34"/>
        <v>0</v>
      </c>
      <c r="IS45" s="21">
        <f t="shared" si="35"/>
        <v>0</v>
      </c>
      <c r="IU45" s="44" t="str">
        <f t="shared" si="36"/>
        <v/>
      </c>
      <c r="IV45" s="51" t="str">
        <f t="shared" si="37"/>
        <v/>
      </c>
      <c r="IW45" s="51" t="str">
        <f t="shared" si="38"/>
        <v/>
      </c>
      <c r="IX45" s="51" t="str">
        <f>IF(ISBLANK(F45),IF(IW45="x",IF(AND(((IM45+(IN45-$JC$5))&gt;=$JB$5),(IN45&gt;=$JC$5),OR(IO45&gt;=$JD$5,H45="x"),IQ45),"Yes!",""),IF(AND(IW45="Yes!",IV45="x"),IF(AND(((IM45+(IN45-($JC41+$JC42)))&gt;=$JB$5+$JB$4),(IN45&gt;=$JC$5+$JC$4),OR(IO45&gt;=($JD$5+$JD$4),H45="x"),IP45,IQ45),"Yes!",""),IF(AND(IW45="Yes!",IV45="Yes!"),IF(AND((IM45+(IN45-($JC$5+$JC$4+$JC$3))&gt;=$JB$5+$JB$4+$JB$3),(IN45&gt;=$JC$5+$JC$4+$JC$3),OR(IO45&gt;=($JD$5+$JD$4+$JD$3),H45="x"),IP45,IQ45),"Yes!",""),""))),"x")</f>
        <v/>
      </c>
      <c r="IY45" s="52" t="str">
        <f t="shared" si="16"/>
        <v/>
      </c>
    </row>
    <row r="46" spans="1:270" ht="15.5">
      <c r="A46" s="6" t="s">
        <v>74</v>
      </c>
      <c r="B46" s="37" t="s">
        <v>75</v>
      </c>
      <c r="C46" s="87" t="s">
        <v>43</v>
      </c>
      <c r="D46" s="87"/>
      <c r="E46" s="87"/>
      <c r="F46" s="87"/>
      <c r="G46" s="88"/>
      <c r="H46" s="108"/>
      <c r="I46" s="108"/>
      <c r="J46" s="108"/>
      <c r="K46" s="108"/>
      <c r="L46" s="227"/>
      <c r="M46" s="227" t="s">
        <v>43</v>
      </c>
      <c r="N46" s="227" t="s">
        <v>43</v>
      </c>
      <c r="O46" s="227"/>
      <c r="P46" s="227"/>
      <c r="Q46" s="227"/>
      <c r="R46" s="227" t="s">
        <v>43</v>
      </c>
      <c r="S46" s="227"/>
      <c r="T46" s="227" t="s">
        <v>43</v>
      </c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 t="s">
        <v>43</v>
      </c>
      <c r="AM46" s="227"/>
      <c r="AN46" s="227"/>
      <c r="AO46" s="109"/>
      <c r="AP46" s="227"/>
      <c r="AQ46" s="227" t="s">
        <v>43</v>
      </c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10"/>
      <c r="BF46" s="111"/>
      <c r="BG46" s="112"/>
      <c r="BH46" s="112"/>
      <c r="BI46" s="113"/>
      <c r="BJ46" s="113"/>
      <c r="BK46" s="109"/>
      <c r="BL46" s="112"/>
      <c r="BM46" s="112"/>
      <c r="BN46" s="112"/>
      <c r="BO46" s="112"/>
      <c r="BP46" s="109"/>
      <c r="BQ46" s="112"/>
      <c r="BR46" s="112" t="s">
        <v>43</v>
      </c>
      <c r="BS46" s="109" t="s">
        <v>43</v>
      </c>
      <c r="BT46" s="109"/>
      <c r="BU46" s="112"/>
      <c r="BV46" s="109"/>
      <c r="BW46" s="109" t="s">
        <v>43</v>
      </c>
      <c r="BX46" s="109"/>
      <c r="BY46" s="109"/>
      <c r="BZ46" s="109"/>
      <c r="CA46" s="112"/>
      <c r="CB46" s="112"/>
      <c r="CC46" s="109"/>
      <c r="CD46" s="112"/>
      <c r="CE46" s="109"/>
      <c r="CF46" s="112"/>
      <c r="CG46" s="109"/>
      <c r="CH46" s="109" t="s">
        <v>43</v>
      </c>
      <c r="CI46" s="109"/>
      <c r="CJ46" s="109"/>
      <c r="CK46" s="109"/>
      <c r="CL46" s="109" t="s">
        <v>43</v>
      </c>
      <c r="CM46" s="109"/>
      <c r="CN46" s="109"/>
      <c r="CO46" s="109"/>
      <c r="CP46" s="109"/>
      <c r="CQ46" s="109"/>
      <c r="CR46" s="112"/>
      <c r="CS46" s="109"/>
      <c r="CT46" s="112"/>
      <c r="CU46" s="109"/>
      <c r="CV46" s="109"/>
      <c r="CW46" s="112"/>
      <c r="CX46" s="109" t="s">
        <v>43</v>
      </c>
      <c r="CY46" s="109"/>
      <c r="CZ46" s="109" t="s">
        <v>43</v>
      </c>
      <c r="DA46" s="109"/>
      <c r="DB46" s="109"/>
      <c r="DC46" s="109" t="s">
        <v>43</v>
      </c>
      <c r="DD46" s="109"/>
      <c r="DE46" s="109"/>
      <c r="DF46" s="109"/>
      <c r="DG46" s="147" t="s">
        <v>43</v>
      </c>
      <c r="DH46" s="109" t="s">
        <v>43</v>
      </c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12"/>
      <c r="DU46" s="109"/>
      <c r="DV46" s="112" t="s">
        <v>43</v>
      </c>
      <c r="DW46" s="109"/>
      <c r="DX46" s="109"/>
      <c r="DY46" s="109"/>
      <c r="DZ46" s="109"/>
      <c r="EA46" s="109"/>
      <c r="EB46" s="109" t="s">
        <v>43</v>
      </c>
      <c r="EC46" s="109"/>
      <c r="ED46" s="109" t="s">
        <v>43</v>
      </c>
      <c r="EE46" s="109" t="s">
        <v>43</v>
      </c>
      <c r="EF46" s="109"/>
      <c r="EG46" s="109" t="s">
        <v>43</v>
      </c>
      <c r="EH46" s="109"/>
      <c r="EI46" s="109"/>
      <c r="EJ46" s="109" t="s">
        <v>43</v>
      </c>
      <c r="EK46" s="109"/>
      <c r="EL46" s="112"/>
      <c r="EM46" s="109"/>
      <c r="EN46" s="109"/>
      <c r="EO46" s="109" t="s">
        <v>43</v>
      </c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 t="s">
        <v>43</v>
      </c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 t="s">
        <v>43</v>
      </c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77">
        <f t="shared" si="28"/>
        <v>44</v>
      </c>
      <c r="IM46" s="13">
        <f t="shared" si="29"/>
        <v>15</v>
      </c>
      <c r="IN46" s="13">
        <f t="shared" si="30"/>
        <v>2</v>
      </c>
      <c r="IO46" s="13">
        <f t="shared" si="31"/>
        <v>1</v>
      </c>
      <c r="IP46" s="13">
        <f t="shared" si="32"/>
        <v>0</v>
      </c>
      <c r="IQ46" s="13">
        <f t="shared" si="33"/>
        <v>0</v>
      </c>
      <c r="IR46" s="13">
        <f t="shared" si="34"/>
        <v>1</v>
      </c>
      <c r="IS46" s="21">
        <f t="shared" si="35"/>
        <v>4592</v>
      </c>
      <c r="IU46" s="139" t="str">
        <f t="shared" si="36"/>
        <v>x</v>
      </c>
      <c r="IV46" s="51" t="str">
        <f t="shared" si="37"/>
        <v/>
      </c>
      <c r="IW46" s="51" t="str">
        <f t="shared" si="38"/>
        <v/>
      </c>
      <c r="IX46" s="51" t="str">
        <f>IF(ISBLANK(F46),IF(IW46="x",IF(AND(((IM46+(IN46-$JC$5))&gt;=$JB$5),(IN46&gt;=$JC$5),OR(IO46&gt;=$JD$5,H46="x"),IQ46),"Yes!",""),IF(AND(IW46="Yes!",IV46="x"),IF(AND(((IM46+(IN46-($JC42+$JC44)))&gt;=$JB$5+$JB$4),(IN46&gt;=$JC$5+$JC$4),OR(IO46&gt;=($JD$5+$JD$4),H46="x"),IP46,IQ46),"Yes!",""),IF(AND(IW46="Yes!",IV46="Yes!"),IF(AND((IM46+(IN46-($JC$5+$JC$4+$JC$3))&gt;=$JB$5+$JB$4+$JB$3),(IN46&gt;=$JC$5+$JC$4+$JC$3),OR(IO46&gt;=($JD$5+$JD$4+$JD$3),H46="x"),IP46,IQ46),"Yes!",""),""))),"x")</f>
        <v/>
      </c>
      <c r="IY46" s="52" t="str">
        <f t="shared" si="16"/>
        <v/>
      </c>
    </row>
    <row r="47" spans="1:270">
      <c r="A47" s="5" t="s">
        <v>76</v>
      </c>
      <c r="B47" s="35" t="s">
        <v>77</v>
      </c>
      <c r="C47" s="85" t="s">
        <v>43</v>
      </c>
      <c r="D47" s="85" t="s">
        <v>43</v>
      </c>
      <c r="E47" s="85"/>
      <c r="F47" s="85"/>
      <c r="G47" s="86"/>
      <c r="H47" s="108" t="s">
        <v>43</v>
      </c>
      <c r="I47" s="108"/>
      <c r="J47" s="108"/>
      <c r="K47" s="108"/>
      <c r="L47" s="227"/>
      <c r="M47" s="227"/>
      <c r="N47" s="227"/>
      <c r="O47" s="227" t="s">
        <v>43</v>
      </c>
      <c r="P47" s="227"/>
      <c r="Q47" s="227"/>
      <c r="R47" s="227" t="s">
        <v>43</v>
      </c>
      <c r="S47" s="227" t="s">
        <v>43</v>
      </c>
      <c r="T47" s="227"/>
      <c r="U47" s="227"/>
      <c r="V47" s="227"/>
      <c r="W47" s="227"/>
      <c r="X47" s="227"/>
      <c r="Y47" s="227"/>
      <c r="Z47" s="227" t="s">
        <v>43</v>
      </c>
      <c r="AA47" s="227"/>
      <c r="AB47" s="227"/>
      <c r="AC47" s="227" t="s">
        <v>43</v>
      </c>
      <c r="AD47" s="227" t="s">
        <v>43</v>
      </c>
      <c r="AE47" s="227" t="s">
        <v>43</v>
      </c>
      <c r="AF47" s="227" t="s">
        <v>43</v>
      </c>
      <c r="AG47" s="227"/>
      <c r="AH47" s="227" t="s">
        <v>43</v>
      </c>
      <c r="AI47" s="227"/>
      <c r="AJ47" s="227"/>
      <c r="AK47" s="227" t="s">
        <v>43</v>
      </c>
      <c r="AL47" s="227"/>
      <c r="AM47" s="227"/>
      <c r="AN47" s="227"/>
      <c r="AO47" s="109"/>
      <c r="AP47" s="227"/>
      <c r="AQ47" s="227"/>
      <c r="AR47" s="109"/>
      <c r="AS47" s="109"/>
      <c r="AT47" s="109"/>
      <c r="AU47" s="109" t="s">
        <v>43</v>
      </c>
      <c r="AV47" s="109"/>
      <c r="AW47" s="109" t="s">
        <v>43</v>
      </c>
      <c r="AX47" s="109"/>
      <c r="AY47" s="109"/>
      <c r="AZ47" s="109"/>
      <c r="BA47" s="109"/>
      <c r="BB47" s="109"/>
      <c r="BC47" s="109"/>
      <c r="BD47" s="109"/>
      <c r="BE47" s="109" t="s">
        <v>43</v>
      </c>
      <c r="BF47" s="109"/>
      <c r="BG47" s="114" t="s">
        <v>43</v>
      </c>
      <c r="BH47" s="114" t="s">
        <v>43</v>
      </c>
      <c r="BI47" s="113" t="s">
        <v>43</v>
      </c>
      <c r="BJ47" s="158"/>
      <c r="BK47" s="109"/>
      <c r="BL47" s="112"/>
      <c r="BM47" s="114"/>
      <c r="BN47" s="112"/>
      <c r="BO47" s="112"/>
      <c r="BP47" s="109"/>
      <c r="BQ47" s="112" t="s">
        <v>43</v>
      </c>
      <c r="BR47" s="112" t="s">
        <v>43</v>
      </c>
      <c r="BS47" s="109" t="s">
        <v>43</v>
      </c>
      <c r="BT47" s="109" t="s">
        <v>43</v>
      </c>
      <c r="BU47" s="112"/>
      <c r="BV47" s="109"/>
      <c r="BW47" s="109"/>
      <c r="BX47" s="109"/>
      <c r="BY47" s="109" t="s">
        <v>43</v>
      </c>
      <c r="BZ47" s="109" t="s">
        <v>43</v>
      </c>
      <c r="CA47" s="112" t="s">
        <v>43</v>
      </c>
      <c r="CB47" s="112" t="s">
        <v>43</v>
      </c>
      <c r="CC47" s="109" t="s">
        <v>43</v>
      </c>
      <c r="CD47" s="112"/>
      <c r="CE47" s="109" t="s">
        <v>43</v>
      </c>
      <c r="CF47" s="112"/>
      <c r="CG47" s="109"/>
      <c r="CH47" s="109" t="s">
        <v>43</v>
      </c>
      <c r="CI47" s="109" t="s">
        <v>43</v>
      </c>
      <c r="CJ47" s="109"/>
      <c r="CK47" s="109"/>
      <c r="CL47" s="109"/>
      <c r="CM47" s="109"/>
      <c r="CN47" s="109"/>
      <c r="CO47" s="109"/>
      <c r="CP47" s="109"/>
      <c r="CQ47" s="109"/>
      <c r="CR47" s="112"/>
      <c r="CS47" s="109"/>
      <c r="CT47" s="112"/>
      <c r="CU47" s="109"/>
      <c r="CV47" s="109"/>
      <c r="CW47" s="112"/>
      <c r="CX47" s="109"/>
      <c r="CY47" s="109"/>
      <c r="CZ47" s="109"/>
      <c r="DA47" s="109"/>
      <c r="DB47" s="109"/>
      <c r="DC47" s="109"/>
      <c r="DD47" s="109"/>
      <c r="DE47" s="109"/>
      <c r="DF47" s="109"/>
      <c r="DG47" s="147"/>
      <c r="DH47" s="109"/>
      <c r="DI47" s="109"/>
      <c r="DJ47" s="109"/>
      <c r="DK47" s="109" t="s">
        <v>43</v>
      </c>
      <c r="DL47" s="109"/>
      <c r="DM47" s="109" t="s">
        <v>43</v>
      </c>
      <c r="DN47" s="109"/>
      <c r="DO47" s="109"/>
      <c r="DP47" s="109"/>
      <c r="DQ47" s="109" t="s">
        <v>43</v>
      </c>
      <c r="DR47" s="109"/>
      <c r="DS47" s="109"/>
      <c r="DT47" s="112"/>
      <c r="DU47" s="109"/>
      <c r="DV47" s="112"/>
      <c r="DW47" s="109"/>
      <c r="DX47" s="109" t="s">
        <v>43</v>
      </c>
      <c r="DY47" s="109" t="s">
        <v>43</v>
      </c>
      <c r="DZ47" s="109"/>
      <c r="EA47" s="109"/>
      <c r="EB47" s="109"/>
      <c r="EC47" s="109"/>
      <c r="ED47" s="109"/>
      <c r="EE47" s="109" t="s">
        <v>43</v>
      </c>
      <c r="EF47" s="109" t="s">
        <v>43</v>
      </c>
      <c r="EG47" s="109" t="s">
        <v>43</v>
      </c>
      <c r="EH47" s="109" t="s">
        <v>43</v>
      </c>
      <c r="EI47" s="109"/>
      <c r="EJ47" s="109"/>
      <c r="EK47" s="109"/>
      <c r="EL47" s="112"/>
      <c r="EM47" s="109"/>
      <c r="EN47" s="109" t="s">
        <v>43</v>
      </c>
      <c r="EO47" s="109" t="s">
        <v>43</v>
      </c>
      <c r="EP47" s="109" t="s">
        <v>43</v>
      </c>
      <c r="EQ47" s="109"/>
      <c r="ER47" s="109"/>
      <c r="ES47" s="109" t="s">
        <v>43</v>
      </c>
      <c r="ET47" s="109" t="s">
        <v>43</v>
      </c>
      <c r="EU47" s="109"/>
      <c r="EV47" s="109"/>
      <c r="EW47" s="109"/>
      <c r="EX47" s="109"/>
      <c r="EY47" s="109"/>
      <c r="EZ47" s="109" t="s">
        <v>43</v>
      </c>
      <c r="FA47" s="109"/>
      <c r="FB47" s="109"/>
      <c r="FC47" s="109"/>
      <c r="FD47" s="109"/>
      <c r="FE47" s="109" t="s">
        <v>43</v>
      </c>
      <c r="FF47" s="109" t="s">
        <v>43</v>
      </c>
      <c r="FG47" s="109"/>
      <c r="FH47" s="109"/>
      <c r="FI47" s="109"/>
      <c r="FJ47" s="109" t="s">
        <v>43</v>
      </c>
      <c r="FK47" s="109" t="s">
        <v>43</v>
      </c>
      <c r="FL47" s="109"/>
      <c r="FM47" s="109"/>
      <c r="FN47" s="109"/>
      <c r="FO47" s="109"/>
      <c r="FP47" s="109"/>
      <c r="FQ47" s="109" t="s">
        <v>43</v>
      </c>
      <c r="FR47" s="109" t="s">
        <v>43</v>
      </c>
      <c r="FS47" s="109" t="s">
        <v>43</v>
      </c>
      <c r="FT47" s="109" t="s">
        <v>43</v>
      </c>
      <c r="FU47" s="109" t="s">
        <v>43</v>
      </c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77">
        <f t="shared" si="28"/>
        <v>74</v>
      </c>
      <c r="IM47" s="13">
        <f t="shared" si="29"/>
        <v>13</v>
      </c>
      <c r="IN47" s="13">
        <f t="shared" si="30"/>
        <v>5</v>
      </c>
      <c r="IO47" s="13">
        <f t="shared" si="31"/>
        <v>17</v>
      </c>
      <c r="IP47" s="13">
        <f t="shared" si="32"/>
        <v>0</v>
      </c>
      <c r="IQ47" s="13">
        <f t="shared" si="33"/>
        <v>0</v>
      </c>
      <c r="IR47" s="13">
        <f t="shared" si="34"/>
        <v>3</v>
      </c>
      <c r="IS47" s="21">
        <f t="shared" si="35"/>
        <v>5707</v>
      </c>
      <c r="IU47" s="139" t="str">
        <f t="shared" si="36"/>
        <v>x</v>
      </c>
      <c r="IV47" s="140" t="str">
        <f t="shared" si="37"/>
        <v>x</v>
      </c>
      <c r="IW47" s="51" t="str">
        <f t="shared" si="38"/>
        <v/>
      </c>
      <c r="IX47" s="51" t="str">
        <f t="shared" ref="IX47:IX57" si="50">IF(ISBLANK(F47),IF(IW47="x",IF(AND(((IM47+(IN47-$JC$5))&gt;=$JB$5),(IN47&gt;=$JC$5),OR(IO47&gt;=$JD$5,H47="x"),IQ47),"Yes!",""),IF(AND(IW47="Yes!",IV47="x"),IF(AND(((IM47+(IN47-($JC44+$JC45)))&gt;=$JB$5+$JB$4),(IN47&gt;=$JC$5+$JC$4),OR(IO47&gt;=($JD$5+$JD$4),H47="x"),IP47,IQ47),"Yes!",""),IF(AND(IW47="Yes!",IV47="Yes!"),IF(AND((IM47+(IN47-($JC$5+$JC$4+$JC$3))&gt;=$JB$5+$JB$4+$JB$3),(IN47&gt;=$JC$5+$JC$4+$JC$3),OR(IO47&gt;=($JD$5+$JD$4+$JD$3),H47="x"),IP47,IQ47),"Yes!",""),""))),"x")</f>
        <v/>
      </c>
      <c r="IY47" s="52" t="str">
        <f t="shared" si="16"/>
        <v/>
      </c>
    </row>
    <row r="48" spans="1:270">
      <c r="A48" s="5" t="s">
        <v>76</v>
      </c>
      <c r="B48" s="35" t="s">
        <v>78</v>
      </c>
      <c r="C48" s="85" t="s">
        <v>43</v>
      </c>
      <c r="D48" s="85" t="s">
        <v>43</v>
      </c>
      <c r="E48" s="85"/>
      <c r="F48" s="85"/>
      <c r="G48" s="86"/>
      <c r="H48" s="108"/>
      <c r="I48" s="108"/>
      <c r="J48" s="108"/>
      <c r="K48" s="108"/>
      <c r="L48" s="227"/>
      <c r="M48" s="227"/>
      <c r="N48" s="227"/>
      <c r="O48" s="227" t="s">
        <v>43</v>
      </c>
      <c r="P48" s="227"/>
      <c r="Q48" s="227"/>
      <c r="R48" s="227" t="s">
        <v>43</v>
      </c>
      <c r="S48" s="227" t="s">
        <v>43</v>
      </c>
      <c r="T48" s="227"/>
      <c r="U48" s="227"/>
      <c r="V48" s="227"/>
      <c r="W48" s="227"/>
      <c r="X48" s="227"/>
      <c r="Y48" s="227"/>
      <c r="Z48" s="227" t="s">
        <v>43</v>
      </c>
      <c r="AA48" s="227"/>
      <c r="AB48" s="227"/>
      <c r="AC48" s="227" t="s">
        <v>43</v>
      </c>
      <c r="AD48" s="227" t="s">
        <v>43</v>
      </c>
      <c r="AE48" s="227"/>
      <c r="AF48" s="227"/>
      <c r="AG48" s="227"/>
      <c r="AH48" s="227" t="s">
        <v>43</v>
      </c>
      <c r="AI48" s="227"/>
      <c r="AJ48" s="227"/>
      <c r="AK48" s="227"/>
      <c r="AL48" s="227"/>
      <c r="AM48" s="227"/>
      <c r="AN48" s="227"/>
      <c r="AO48" s="109"/>
      <c r="AP48" s="227"/>
      <c r="AQ48" s="227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 t="s">
        <v>43</v>
      </c>
      <c r="BF48" s="109"/>
      <c r="BG48" s="109"/>
      <c r="BH48" s="109"/>
      <c r="BI48" s="109"/>
      <c r="BJ48" s="109"/>
      <c r="BK48" s="109" t="s">
        <v>43</v>
      </c>
      <c r="BL48" s="109"/>
      <c r="BM48" s="109"/>
      <c r="BN48" s="134"/>
      <c r="BO48" s="112"/>
      <c r="BP48" s="109"/>
      <c r="BQ48" s="134" t="s">
        <v>43</v>
      </c>
      <c r="BR48" s="134" t="s">
        <v>43</v>
      </c>
      <c r="BS48" s="109" t="s">
        <v>43</v>
      </c>
      <c r="BT48" s="109" t="s">
        <v>43</v>
      </c>
      <c r="BU48" s="134"/>
      <c r="BV48" s="109"/>
      <c r="BW48" s="109" t="s">
        <v>43</v>
      </c>
      <c r="BX48" s="109"/>
      <c r="BY48" s="109"/>
      <c r="BZ48" s="109"/>
      <c r="CA48" s="109"/>
      <c r="CB48" s="112"/>
      <c r="CC48" s="109"/>
      <c r="CD48" s="112"/>
      <c r="CE48" s="109" t="s">
        <v>43</v>
      </c>
      <c r="CF48" s="112"/>
      <c r="CG48" s="109"/>
      <c r="CH48" s="109" t="s">
        <v>43</v>
      </c>
      <c r="CI48" s="109" t="s">
        <v>43</v>
      </c>
      <c r="CJ48" s="109" t="s">
        <v>43</v>
      </c>
      <c r="CK48" s="109" t="s">
        <v>43</v>
      </c>
      <c r="CL48" s="109"/>
      <c r="CM48" s="109"/>
      <c r="CN48" s="109"/>
      <c r="CO48" s="109"/>
      <c r="CP48" s="109"/>
      <c r="CQ48" s="109"/>
      <c r="CR48" s="112"/>
      <c r="CS48" s="109"/>
      <c r="CT48" s="114"/>
      <c r="CU48" s="109"/>
      <c r="CV48" s="109"/>
      <c r="CW48" s="112"/>
      <c r="CX48" s="109"/>
      <c r="CY48" s="109" t="s">
        <v>43</v>
      </c>
      <c r="CZ48" s="109"/>
      <c r="DA48" s="109"/>
      <c r="DB48" s="109" t="s">
        <v>43</v>
      </c>
      <c r="DC48" s="109"/>
      <c r="DD48" s="109"/>
      <c r="DE48" s="109"/>
      <c r="DF48" s="109"/>
      <c r="DG48" s="147"/>
      <c r="DH48" s="109"/>
      <c r="DI48" s="109"/>
      <c r="DJ48" s="109"/>
      <c r="DK48" s="109" t="s">
        <v>43</v>
      </c>
      <c r="DL48" s="109"/>
      <c r="DM48" s="109" t="s">
        <v>43</v>
      </c>
      <c r="DN48" s="109"/>
      <c r="DO48" s="109"/>
      <c r="DP48" s="109"/>
      <c r="DQ48" s="109" t="s">
        <v>43</v>
      </c>
      <c r="DR48" s="109"/>
      <c r="DS48" s="109"/>
      <c r="DT48" s="112"/>
      <c r="DU48" s="109"/>
      <c r="DV48" s="114"/>
      <c r="DW48" s="109"/>
      <c r="DX48" s="109"/>
      <c r="DY48" s="109" t="s">
        <v>43</v>
      </c>
      <c r="DZ48" s="109"/>
      <c r="EA48" s="109"/>
      <c r="EB48" s="109"/>
      <c r="EC48" s="109"/>
      <c r="ED48" s="109" t="s">
        <v>43</v>
      </c>
      <c r="EE48" s="109" t="s">
        <v>43</v>
      </c>
      <c r="EF48" s="109" t="s">
        <v>43</v>
      </c>
      <c r="EG48" s="109" t="s">
        <v>43</v>
      </c>
      <c r="EH48" s="109" t="s">
        <v>43</v>
      </c>
      <c r="EI48" s="109"/>
      <c r="EJ48" s="109"/>
      <c r="EK48" s="109"/>
      <c r="EL48" s="112" t="s">
        <v>43</v>
      </c>
      <c r="EM48" s="109" t="s">
        <v>43</v>
      </c>
      <c r="EN48" s="109" t="s">
        <v>43</v>
      </c>
      <c r="EO48" s="109" t="s">
        <v>43</v>
      </c>
      <c r="EP48" s="109" t="s">
        <v>43</v>
      </c>
      <c r="EQ48" s="109"/>
      <c r="ER48" s="109"/>
      <c r="ES48" s="109" t="s">
        <v>43</v>
      </c>
      <c r="ET48" s="109" t="s">
        <v>43</v>
      </c>
      <c r="EU48" s="109"/>
      <c r="EV48" s="109"/>
      <c r="EW48" s="109"/>
      <c r="EX48" s="109"/>
      <c r="EY48" s="109"/>
      <c r="EZ48" s="109" t="s">
        <v>43</v>
      </c>
      <c r="FA48" s="109"/>
      <c r="FB48" s="109"/>
      <c r="FC48" s="109" t="s">
        <v>43</v>
      </c>
      <c r="FD48" s="109"/>
      <c r="FE48" s="109" t="s">
        <v>43</v>
      </c>
      <c r="FF48" s="109" t="s">
        <v>43</v>
      </c>
      <c r="FG48" s="109"/>
      <c r="FH48" s="109"/>
      <c r="FI48" s="109"/>
      <c r="FJ48" s="109" t="s">
        <v>43</v>
      </c>
      <c r="FK48" s="109" t="s">
        <v>43</v>
      </c>
      <c r="FL48" s="109"/>
      <c r="FM48" s="109"/>
      <c r="FN48" s="109"/>
      <c r="FO48" s="109"/>
      <c r="FP48" s="109"/>
      <c r="FQ48" s="109"/>
      <c r="FR48" s="109"/>
      <c r="FS48" s="109"/>
      <c r="FT48" s="109" t="s">
        <v>43</v>
      </c>
      <c r="FU48" s="109" t="s">
        <v>43</v>
      </c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77">
        <f t="shared" si="28"/>
        <v>68</v>
      </c>
      <c r="IM48" s="13">
        <f t="shared" si="29"/>
        <v>14</v>
      </c>
      <c r="IN48" s="13">
        <f t="shared" si="30"/>
        <v>5</v>
      </c>
      <c r="IO48" s="13">
        <f t="shared" si="31"/>
        <v>12</v>
      </c>
      <c r="IP48" s="13">
        <f t="shared" si="32"/>
        <v>0</v>
      </c>
      <c r="IQ48" s="13">
        <f t="shared" si="33"/>
        <v>0</v>
      </c>
      <c r="IR48" s="13">
        <f t="shared" si="34"/>
        <v>0</v>
      </c>
      <c r="IS48" s="21">
        <f t="shared" si="35"/>
        <v>5213</v>
      </c>
      <c r="IU48" s="139" t="str">
        <f t="shared" si="36"/>
        <v>x</v>
      </c>
      <c r="IV48" s="140" t="str">
        <f t="shared" si="37"/>
        <v>x</v>
      </c>
      <c r="IW48" s="51" t="str">
        <f t="shared" si="38"/>
        <v/>
      </c>
      <c r="IX48" s="51" t="str">
        <f t="shared" si="50"/>
        <v/>
      </c>
      <c r="IY48" s="52" t="str">
        <f t="shared" si="16"/>
        <v/>
      </c>
    </row>
    <row r="49" spans="1:259" ht="15.5">
      <c r="A49" s="5" t="s">
        <v>547</v>
      </c>
      <c r="B49" s="35" t="s">
        <v>548</v>
      </c>
      <c r="C49" s="85"/>
      <c r="D49" s="85"/>
      <c r="E49" s="85"/>
      <c r="F49" s="85"/>
      <c r="G49" s="86"/>
      <c r="H49" s="108"/>
      <c r="I49" s="108"/>
      <c r="J49" s="108"/>
      <c r="K49" s="108"/>
      <c r="L49" s="227"/>
      <c r="M49" s="227"/>
      <c r="N49" s="227"/>
      <c r="O49" s="227" t="s">
        <v>43</v>
      </c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109"/>
      <c r="AP49" s="227"/>
      <c r="AQ49" s="227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10"/>
      <c r="BF49" s="111"/>
      <c r="BG49" s="112"/>
      <c r="BH49" s="112"/>
      <c r="BI49" s="113"/>
      <c r="BJ49" s="113"/>
      <c r="BK49" s="109"/>
      <c r="BL49" s="112"/>
      <c r="BM49" s="112"/>
      <c r="BN49" s="112"/>
      <c r="BO49" s="112"/>
      <c r="BP49" s="109"/>
      <c r="BQ49" s="112"/>
      <c r="BR49" s="112"/>
      <c r="BS49" s="109"/>
      <c r="BT49" s="109"/>
      <c r="BU49" s="112"/>
      <c r="BV49" s="109"/>
      <c r="BW49" s="109"/>
      <c r="BX49" s="109"/>
      <c r="BY49" s="109"/>
      <c r="BZ49" s="109"/>
      <c r="CA49" s="112"/>
      <c r="CB49" s="112"/>
      <c r="CC49" s="109"/>
      <c r="CD49" s="112"/>
      <c r="CE49" s="109"/>
      <c r="CF49" s="112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 t="s">
        <v>43</v>
      </c>
      <c r="CQ49" s="109"/>
      <c r="CR49" s="112"/>
      <c r="CS49" s="109"/>
      <c r="CT49" s="112"/>
      <c r="CU49" s="109"/>
      <c r="CV49" s="109"/>
      <c r="CW49" s="112"/>
      <c r="CX49" s="109"/>
      <c r="CY49" s="109"/>
      <c r="CZ49" s="109"/>
      <c r="DA49" s="109"/>
      <c r="DB49" s="109"/>
      <c r="DC49" s="109"/>
      <c r="DD49" s="109"/>
      <c r="DE49" s="109"/>
      <c r="DF49" s="109"/>
      <c r="DG49" s="147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12"/>
      <c r="DU49" s="109"/>
      <c r="DV49" s="112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12" t="s">
        <v>43</v>
      </c>
      <c r="EM49" s="109" t="s">
        <v>43</v>
      </c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77">
        <f t="shared" si="28"/>
        <v>6</v>
      </c>
      <c r="IM49" s="13">
        <f t="shared" si="29"/>
        <v>0</v>
      </c>
      <c r="IN49" s="13">
        <f t="shared" si="30"/>
        <v>1</v>
      </c>
      <c r="IO49" s="13">
        <f t="shared" si="31"/>
        <v>1</v>
      </c>
      <c r="IP49" s="13">
        <f t="shared" si="32"/>
        <v>0</v>
      </c>
      <c r="IQ49" s="13">
        <f t="shared" si="33"/>
        <v>0</v>
      </c>
      <c r="IR49" s="13">
        <f t="shared" si="34"/>
        <v>0</v>
      </c>
      <c r="IS49" s="21">
        <f t="shared" si="35"/>
        <v>299</v>
      </c>
      <c r="IU49" s="44" t="str">
        <f t="shared" si="36"/>
        <v/>
      </c>
      <c r="IV49" s="51" t="str">
        <f t="shared" si="37"/>
        <v/>
      </c>
      <c r="IW49" s="51" t="str">
        <f t="shared" si="38"/>
        <v/>
      </c>
      <c r="IX49" s="51" t="str">
        <f t="shared" si="50"/>
        <v/>
      </c>
      <c r="IY49" s="52" t="str">
        <f t="shared" si="16"/>
        <v/>
      </c>
    </row>
    <row r="50" spans="1:259" ht="15.5">
      <c r="A50" s="5" t="s">
        <v>547</v>
      </c>
      <c r="B50" s="35" t="s">
        <v>549</v>
      </c>
      <c r="C50" s="85"/>
      <c r="D50" s="85"/>
      <c r="E50" s="85"/>
      <c r="F50" s="85"/>
      <c r="G50" s="86"/>
      <c r="H50" s="108"/>
      <c r="I50" s="108"/>
      <c r="J50" s="108"/>
      <c r="K50" s="108"/>
      <c r="L50" s="227"/>
      <c r="M50" s="227"/>
      <c r="N50" s="227"/>
      <c r="O50" s="227" t="s">
        <v>43</v>
      </c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109"/>
      <c r="AP50" s="227"/>
      <c r="AQ50" s="227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10"/>
      <c r="BF50" s="111"/>
      <c r="BG50" s="112"/>
      <c r="BH50" s="112"/>
      <c r="BI50" s="113"/>
      <c r="BJ50" s="113"/>
      <c r="BK50" s="109"/>
      <c r="BL50" s="112"/>
      <c r="BM50" s="112"/>
      <c r="BN50" s="112"/>
      <c r="BO50" s="112"/>
      <c r="BP50" s="109"/>
      <c r="BQ50" s="112"/>
      <c r="BR50" s="112"/>
      <c r="BS50" s="109"/>
      <c r="BT50" s="109"/>
      <c r="BU50" s="112"/>
      <c r="BV50" s="109"/>
      <c r="BW50" s="109"/>
      <c r="BX50" s="109"/>
      <c r="BY50" s="109"/>
      <c r="BZ50" s="109"/>
      <c r="CA50" s="112"/>
      <c r="CB50" s="112"/>
      <c r="CC50" s="109"/>
      <c r="CD50" s="112"/>
      <c r="CE50" s="109"/>
      <c r="CF50" s="112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 t="s">
        <v>43</v>
      </c>
      <c r="CQ50" s="109"/>
      <c r="CR50" s="112"/>
      <c r="CS50" s="109"/>
      <c r="CT50" s="112"/>
      <c r="CU50" s="109"/>
      <c r="CV50" s="109"/>
      <c r="CW50" s="112"/>
      <c r="CX50" s="109"/>
      <c r="CY50" s="109"/>
      <c r="CZ50" s="109"/>
      <c r="DA50" s="109"/>
      <c r="DB50" s="109"/>
      <c r="DC50" s="109"/>
      <c r="DD50" s="109"/>
      <c r="DE50" s="109"/>
      <c r="DF50" s="109"/>
      <c r="DG50" s="147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12"/>
      <c r="DU50" s="109"/>
      <c r="DV50" s="112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12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77">
        <f t="shared" si="28"/>
        <v>2</v>
      </c>
      <c r="IM50" s="13">
        <f t="shared" si="29"/>
        <v>0</v>
      </c>
      <c r="IN50" s="13">
        <f t="shared" si="30"/>
        <v>0</v>
      </c>
      <c r="IO50" s="13">
        <f t="shared" si="31"/>
        <v>0</v>
      </c>
      <c r="IP50" s="13">
        <f t="shared" si="32"/>
        <v>0</v>
      </c>
      <c r="IQ50" s="13">
        <f t="shared" si="33"/>
        <v>0</v>
      </c>
      <c r="IR50" s="13">
        <f t="shared" si="34"/>
        <v>0</v>
      </c>
      <c r="IS50" s="21">
        <f t="shared" si="35"/>
        <v>0</v>
      </c>
      <c r="IU50" s="44" t="str">
        <f t="shared" si="36"/>
        <v/>
      </c>
      <c r="IV50" s="51" t="str">
        <f t="shared" si="37"/>
        <v/>
      </c>
      <c r="IW50" s="51" t="str">
        <f t="shared" si="38"/>
        <v/>
      </c>
      <c r="IX50" s="51" t="str">
        <f t="shared" si="50"/>
        <v/>
      </c>
      <c r="IY50" s="52" t="str">
        <f t="shared" si="16"/>
        <v/>
      </c>
    </row>
    <row r="51" spans="1:259" ht="15.5">
      <c r="A51" s="5" t="s">
        <v>79</v>
      </c>
      <c r="B51" s="35" t="s">
        <v>80</v>
      </c>
      <c r="C51" s="85" t="s">
        <v>43</v>
      </c>
      <c r="D51" s="85" t="s">
        <v>43</v>
      </c>
      <c r="E51" s="85" t="s">
        <v>43</v>
      </c>
      <c r="F51" s="85" t="s">
        <v>43</v>
      </c>
      <c r="G51" s="86"/>
      <c r="H51" s="108"/>
      <c r="I51" s="108" t="s">
        <v>43</v>
      </c>
      <c r="J51" s="108"/>
      <c r="K51" s="108"/>
      <c r="L51" s="227"/>
      <c r="M51" s="227"/>
      <c r="N51" s="227"/>
      <c r="O51" s="227" t="s">
        <v>43</v>
      </c>
      <c r="P51" s="227"/>
      <c r="Q51" s="227"/>
      <c r="R51" s="227"/>
      <c r="S51" s="227"/>
      <c r="T51" s="227" t="s">
        <v>43</v>
      </c>
      <c r="U51" s="227" t="s">
        <v>43</v>
      </c>
      <c r="V51" s="227"/>
      <c r="W51" s="227" t="s">
        <v>43</v>
      </c>
      <c r="X51" s="227" t="s">
        <v>43</v>
      </c>
      <c r="Y51" s="227"/>
      <c r="Z51" s="227" t="s">
        <v>43</v>
      </c>
      <c r="AA51" s="227"/>
      <c r="AB51" s="227" t="s">
        <v>43</v>
      </c>
      <c r="AC51" s="227"/>
      <c r="AD51" s="227"/>
      <c r="AE51" s="227" t="s">
        <v>43</v>
      </c>
      <c r="AF51" s="227"/>
      <c r="AG51" s="227"/>
      <c r="AH51" s="227" t="s">
        <v>43</v>
      </c>
      <c r="AI51" s="227"/>
      <c r="AJ51" s="227"/>
      <c r="AK51" s="227" t="s">
        <v>43</v>
      </c>
      <c r="AL51" s="227" t="s">
        <v>43</v>
      </c>
      <c r="AM51" s="227"/>
      <c r="AN51" s="227"/>
      <c r="AO51" s="109"/>
      <c r="AP51" s="227" t="s">
        <v>43</v>
      </c>
      <c r="AQ51" s="227" t="s">
        <v>43</v>
      </c>
      <c r="AR51" s="109"/>
      <c r="AS51" s="109"/>
      <c r="AT51" s="109" t="s">
        <v>43</v>
      </c>
      <c r="AU51" s="109" t="s">
        <v>43</v>
      </c>
      <c r="AV51" s="109"/>
      <c r="AW51" s="109" t="s">
        <v>43</v>
      </c>
      <c r="AX51" s="109"/>
      <c r="AY51" s="109" t="s">
        <v>43</v>
      </c>
      <c r="AZ51" s="109" t="s">
        <v>43</v>
      </c>
      <c r="BA51" s="109" t="s">
        <v>43</v>
      </c>
      <c r="BB51" s="109" t="s">
        <v>43</v>
      </c>
      <c r="BC51" s="109"/>
      <c r="BD51" s="109"/>
      <c r="BE51" s="110" t="s">
        <v>43</v>
      </c>
      <c r="BF51" s="109" t="s">
        <v>43</v>
      </c>
      <c r="BG51" s="112"/>
      <c r="BH51" s="112"/>
      <c r="BI51" s="158" t="s">
        <v>43</v>
      </c>
      <c r="BJ51" s="158"/>
      <c r="BK51" s="109"/>
      <c r="BL51" s="112"/>
      <c r="BM51" s="112"/>
      <c r="BN51" s="112"/>
      <c r="BO51" s="112" t="s">
        <v>43</v>
      </c>
      <c r="BP51" s="109"/>
      <c r="BQ51" s="112" t="s">
        <v>43</v>
      </c>
      <c r="BR51" s="112" t="s">
        <v>43</v>
      </c>
      <c r="BS51" s="109" t="s">
        <v>43</v>
      </c>
      <c r="BT51" s="109"/>
      <c r="BU51" s="112"/>
      <c r="BV51" s="109"/>
      <c r="BW51" s="109"/>
      <c r="BX51" s="109"/>
      <c r="BY51" s="109"/>
      <c r="BZ51" s="109" t="s">
        <v>43</v>
      </c>
      <c r="CA51" s="112"/>
      <c r="CB51" s="112"/>
      <c r="CC51" s="109"/>
      <c r="CD51" s="112" t="s">
        <v>43</v>
      </c>
      <c r="CE51" s="109" t="s">
        <v>43</v>
      </c>
      <c r="CF51" s="112"/>
      <c r="CG51" s="109"/>
      <c r="CH51" s="109"/>
      <c r="CI51" s="109"/>
      <c r="CJ51" s="109" t="s">
        <v>43</v>
      </c>
      <c r="CK51" s="109" t="s">
        <v>43</v>
      </c>
      <c r="CL51" s="109"/>
      <c r="CM51" s="109"/>
      <c r="CN51" s="109" t="s">
        <v>43</v>
      </c>
      <c r="CO51" s="109" t="s">
        <v>43</v>
      </c>
      <c r="CP51" s="109"/>
      <c r="CQ51" s="109"/>
      <c r="CR51" s="112" t="s">
        <v>43</v>
      </c>
      <c r="CS51" s="109" t="s">
        <v>43</v>
      </c>
      <c r="CT51" s="112" t="s">
        <v>43</v>
      </c>
      <c r="CU51" s="109" t="s">
        <v>43</v>
      </c>
      <c r="CV51" s="109"/>
      <c r="CW51" s="112"/>
      <c r="CX51" s="109"/>
      <c r="CY51" s="109" t="s">
        <v>43</v>
      </c>
      <c r="CZ51" s="109"/>
      <c r="DA51" s="109"/>
      <c r="DB51" s="109" t="s">
        <v>43</v>
      </c>
      <c r="DC51" s="109"/>
      <c r="DD51" s="109"/>
      <c r="DE51" s="109"/>
      <c r="DF51" s="109"/>
      <c r="DG51" s="147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12"/>
      <c r="DU51" s="109"/>
      <c r="DV51" s="112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12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 t="s">
        <v>43</v>
      </c>
      <c r="EY51" s="109"/>
      <c r="EZ51" s="109" t="s">
        <v>43</v>
      </c>
      <c r="FA51" s="109"/>
      <c r="FB51" s="109" t="s">
        <v>43</v>
      </c>
      <c r="FC51" s="109"/>
      <c r="FD51" s="109"/>
      <c r="FE51" s="109"/>
      <c r="FF51" s="109"/>
      <c r="FG51" s="109" t="s">
        <v>43</v>
      </c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 t="s">
        <v>43</v>
      </c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77">
        <f t="shared" si="28"/>
        <v>70</v>
      </c>
      <c r="IM51" s="13">
        <f t="shared" si="29"/>
        <v>19</v>
      </c>
      <c r="IN51" s="13">
        <f t="shared" si="30"/>
        <v>3</v>
      </c>
      <c r="IO51" s="13">
        <f t="shared" si="31"/>
        <v>13</v>
      </c>
      <c r="IP51" s="13">
        <f t="shared" si="32"/>
        <v>1</v>
      </c>
      <c r="IQ51" s="13">
        <f t="shared" si="33"/>
        <v>1</v>
      </c>
      <c r="IR51" s="13">
        <f t="shared" si="34"/>
        <v>0</v>
      </c>
      <c r="IS51" s="21">
        <f t="shared" si="35"/>
        <v>5461</v>
      </c>
      <c r="IU51" s="139" t="str">
        <f t="shared" si="36"/>
        <v>x</v>
      </c>
      <c r="IV51" s="140" t="str">
        <f t="shared" si="37"/>
        <v>x</v>
      </c>
      <c r="IW51" s="140" t="str">
        <f t="shared" si="38"/>
        <v>x</v>
      </c>
      <c r="IX51" s="140" t="str">
        <f t="shared" si="50"/>
        <v>x</v>
      </c>
      <c r="IY51" s="52" t="str">
        <f t="shared" si="16"/>
        <v/>
      </c>
    </row>
    <row r="52" spans="1:259" ht="15.5">
      <c r="A52" s="5" t="s">
        <v>761</v>
      </c>
      <c r="B52" s="35" t="s">
        <v>174</v>
      </c>
      <c r="C52" s="85"/>
      <c r="D52" s="85"/>
      <c r="E52" s="85"/>
      <c r="F52" s="85"/>
      <c r="G52" s="86"/>
      <c r="H52" s="108"/>
      <c r="I52" s="108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109"/>
      <c r="AP52" s="227"/>
      <c r="AQ52" s="227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10"/>
      <c r="BF52" s="111"/>
      <c r="BG52" s="112"/>
      <c r="BH52" s="112"/>
      <c r="BI52" s="113"/>
      <c r="BJ52" s="113"/>
      <c r="BK52" s="109"/>
      <c r="BL52" s="112"/>
      <c r="BM52" s="112"/>
      <c r="BN52" s="112"/>
      <c r="BO52" s="112"/>
      <c r="BP52" s="109"/>
      <c r="BQ52" s="112"/>
      <c r="BR52" s="112"/>
      <c r="BS52" s="109"/>
      <c r="BT52" s="109"/>
      <c r="BU52" s="112"/>
      <c r="BV52" s="109"/>
      <c r="BW52" s="109"/>
      <c r="BX52" s="109"/>
      <c r="BY52" s="109"/>
      <c r="BZ52" s="109"/>
      <c r="CA52" s="112"/>
      <c r="CB52" s="112"/>
      <c r="CC52" s="109"/>
      <c r="CD52" s="112"/>
      <c r="CE52" s="109"/>
      <c r="CF52" s="112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12"/>
      <c r="CS52" s="109"/>
      <c r="CT52" s="112"/>
      <c r="CU52" s="109"/>
      <c r="CV52" s="109"/>
      <c r="CW52" s="112"/>
      <c r="CX52" s="109"/>
      <c r="CY52" s="109"/>
      <c r="CZ52" s="109"/>
      <c r="DA52" s="109"/>
      <c r="DB52" s="109"/>
      <c r="DC52" s="109"/>
      <c r="DD52" s="109"/>
      <c r="DE52" s="109"/>
      <c r="DF52" s="109"/>
      <c r="DG52" s="147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 t="s">
        <v>43</v>
      </c>
      <c r="DR52" s="109"/>
      <c r="DS52" s="109"/>
      <c r="DT52" s="112"/>
      <c r="DU52" s="109"/>
      <c r="DV52" s="112"/>
      <c r="DW52" s="109"/>
      <c r="DX52" s="109"/>
      <c r="DY52" s="109"/>
      <c r="DZ52" s="109"/>
      <c r="EA52" s="109"/>
      <c r="EB52" s="109"/>
      <c r="EC52" s="109"/>
      <c r="ED52" s="109" t="s">
        <v>43</v>
      </c>
      <c r="EE52" s="109" t="s">
        <v>43</v>
      </c>
      <c r="EF52" s="109"/>
      <c r="EG52" s="109"/>
      <c r="EH52" s="109"/>
      <c r="EI52" s="109"/>
      <c r="EJ52" s="109" t="s">
        <v>43</v>
      </c>
      <c r="EK52" s="109"/>
      <c r="EL52" s="112"/>
      <c r="EM52" s="109"/>
      <c r="EN52" s="109" t="s">
        <v>43</v>
      </c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 t="s">
        <v>43</v>
      </c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77">
        <f t="shared" si="28"/>
        <v>8</v>
      </c>
      <c r="IM52" s="13">
        <f t="shared" si="29"/>
        <v>2</v>
      </c>
      <c r="IN52" s="13">
        <f t="shared" si="30"/>
        <v>0</v>
      </c>
      <c r="IO52" s="13">
        <f t="shared" si="31"/>
        <v>0</v>
      </c>
      <c r="IP52" s="13">
        <f t="shared" si="32"/>
        <v>0</v>
      </c>
      <c r="IQ52" s="13">
        <f t="shared" si="33"/>
        <v>0</v>
      </c>
      <c r="IR52" s="13">
        <f t="shared" si="34"/>
        <v>0</v>
      </c>
      <c r="IS52" s="21">
        <f t="shared" si="35"/>
        <v>350</v>
      </c>
      <c r="IU52" s="44" t="str">
        <f t="shared" si="36"/>
        <v/>
      </c>
      <c r="IV52" s="51" t="str">
        <f t="shared" si="37"/>
        <v/>
      </c>
      <c r="IW52" s="51" t="str">
        <f t="shared" si="38"/>
        <v/>
      </c>
      <c r="IX52" s="51" t="str">
        <f t="shared" si="50"/>
        <v/>
      </c>
      <c r="IY52" s="52" t="str">
        <f t="shared" si="16"/>
        <v/>
      </c>
    </row>
    <row r="53" spans="1:259" ht="15.5">
      <c r="A53" s="5" t="s">
        <v>762</v>
      </c>
      <c r="B53" s="35" t="s">
        <v>171</v>
      </c>
      <c r="C53" s="85"/>
      <c r="D53" s="85"/>
      <c r="E53" s="85"/>
      <c r="F53" s="85"/>
      <c r="G53" s="86"/>
      <c r="H53" s="108"/>
      <c r="I53" s="108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109"/>
      <c r="AP53" s="227"/>
      <c r="AQ53" s="227"/>
      <c r="AR53" s="109"/>
      <c r="AS53" s="109"/>
      <c r="AT53" s="109"/>
      <c r="AU53" s="109"/>
      <c r="AV53" s="109"/>
      <c r="AW53" s="109" t="s">
        <v>43</v>
      </c>
      <c r="AX53" s="109"/>
      <c r="AY53" s="109"/>
      <c r="AZ53" s="109"/>
      <c r="BA53" s="109"/>
      <c r="BB53" s="109"/>
      <c r="BC53" s="109"/>
      <c r="BD53" s="109"/>
      <c r="BE53" s="110"/>
      <c r="BF53" s="111"/>
      <c r="BG53" s="112"/>
      <c r="BH53" s="112"/>
      <c r="BI53" s="113"/>
      <c r="BJ53" s="113"/>
      <c r="BK53" s="109"/>
      <c r="BL53" s="112"/>
      <c r="BM53" s="112"/>
      <c r="BN53" s="112"/>
      <c r="BO53" s="112"/>
      <c r="BP53" s="109"/>
      <c r="BQ53" s="112"/>
      <c r="BR53" s="112"/>
      <c r="BS53" s="109"/>
      <c r="BT53" s="109"/>
      <c r="BU53" s="112"/>
      <c r="BV53" s="109"/>
      <c r="BW53" s="109"/>
      <c r="BX53" s="109"/>
      <c r="BY53" s="109"/>
      <c r="BZ53" s="109"/>
      <c r="CA53" s="112"/>
      <c r="CB53" s="112"/>
      <c r="CC53" s="109"/>
      <c r="CD53" s="112"/>
      <c r="CE53" s="109"/>
      <c r="CF53" s="112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12"/>
      <c r="CS53" s="109"/>
      <c r="CT53" s="112"/>
      <c r="CU53" s="109"/>
      <c r="CV53" s="109"/>
      <c r="CW53" s="112"/>
      <c r="CX53" s="109"/>
      <c r="CY53" s="109"/>
      <c r="CZ53" s="109"/>
      <c r="DA53" s="109"/>
      <c r="DB53" s="109"/>
      <c r="DC53" s="109"/>
      <c r="DD53" s="109"/>
      <c r="DE53" s="109"/>
      <c r="DF53" s="109"/>
      <c r="DG53" s="147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12"/>
      <c r="DU53" s="109"/>
      <c r="DV53" s="112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12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77">
        <f t="shared" si="28"/>
        <v>1</v>
      </c>
      <c r="IM53" s="13">
        <f t="shared" si="29"/>
        <v>0</v>
      </c>
      <c r="IN53" s="13">
        <f t="shared" si="30"/>
        <v>0</v>
      </c>
      <c r="IO53" s="13">
        <f t="shared" si="31"/>
        <v>1</v>
      </c>
      <c r="IP53" s="13">
        <f t="shared" si="32"/>
        <v>0</v>
      </c>
      <c r="IQ53" s="13">
        <f t="shared" si="33"/>
        <v>0</v>
      </c>
      <c r="IR53" s="13">
        <f t="shared" si="34"/>
        <v>0</v>
      </c>
      <c r="IS53" s="21">
        <f t="shared" si="35"/>
        <v>0</v>
      </c>
      <c r="IU53" s="44" t="str">
        <f t="shared" si="36"/>
        <v/>
      </c>
      <c r="IV53" s="51" t="str">
        <f t="shared" si="37"/>
        <v/>
      </c>
      <c r="IW53" s="51" t="str">
        <f t="shared" si="38"/>
        <v/>
      </c>
      <c r="IX53" s="51" t="str">
        <f>IF(ISBLANK(F53),IF(IW53="x",IF(AND(((IM53+(IN53-$JC$5))&gt;=$JB$5),(IN53&gt;=$JC$5),OR(IO53&gt;=$JD$5,H53="x"),IQ53),"Yes!",""),IF(AND(IW53="Yes!",IV53="x"),IF(AND(((IM53+(IN53-($JC49+$JC50)))&gt;=$JB$5+$JB$4),(IN53&gt;=$JC$5+$JC$4),OR(IO53&gt;=($JD$5+$JD$4),H53="x"),IP53,IQ53),"Yes!",""),IF(AND(IW53="Yes!",IV53="Yes!"),IF(AND((IM53+(IN53-($JC$5+$JC$4+$JC$3))&gt;=$JB$5+$JB$4+$JB$3),(IN53&gt;=$JC$5+$JC$4+$JC$3),OR(IO53&gt;=($JD$5+$JD$4+$JD$3),H53="x"),IP53,IQ53),"Yes!",""),""))),"x")</f>
        <v/>
      </c>
      <c r="IY53" s="52" t="str">
        <f t="shared" si="16"/>
        <v/>
      </c>
    </row>
    <row r="54" spans="1:259" ht="15.5">
      <c r="A54" s="5" t="s">
        <v>84</v>
      </c>
      <c r="B54" s="35" t="s">
        <v>85</v>
      </c>
      <c r="C54" s="85"/>
      <c r="D54" s="85"/>
      <c r="E54" s="85"/>
      <c r="F54" s="85"/>
      <c r="G54" s="86"/>
      <c r="H54" s="108"/>
      <c r="I54" s="108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 t="s">
        <v>43</v>
      </c>
      <c r="AD54" s="227"/>
      <c r="AE54" s="227"/>
      <c r="AF54" s="227"/>
      <c r="AG54" s="227"/>
      <c r="AH54" s="227" t="s">
        <v>43</v>
      </c>
      <c r="AI54" s="227"/>
      <c r="AJ54" s="227"/>
      <c r="AK54" s="227" t="s">
        <v>43</v>
      </c>
      <c r="AL54" s="227"/>
      <c r="AM54" s="227"/>
      <c r="AN54" s="227"/>
      <c r="AO54" s="109"/>
      <c r="AP54" s="227"/>
      <c r="AQ54" s="227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10"/>
      <c r="BF54" s="111"/>
      <c r="BG54" s="112"/>
      <c r="BH54" s="112"/>
      <c r="BI54" s="113"/>
      <c r="BJ54" s="113"/>
      <c r="BK54" s="109"/>
      <c r="BL54" s="112"/>
      <c r="BM54" s="112"/>
      <c r="BN54" s="112"/>
      <c r="BO54" s="112"/>
      <c r="BP54" s="109"/>
      <c r="BQ54" s="112" t="s">
        <v>43</v>
      </c>
      <c r="BR54" s="112"/>
      <c r="BS54" s="109"/>
      <c r="BT54" s="109"/>
      <c r="BU54" s="112"/>
      <c r="BV54" s="109"/>
      <c r="BW54" s="109"/>
      <c r="BX54" s="109"/>
      <c r="BY54" s="109"/>
      <c r="BZ54" s="109"/>
      <c r="CA54" s="112"/>
      <c r="CB54" s="112"/>
      <c r="CC54" s="109"/>
      <c r="CD54" s="112"/>
      <c r="CE54" s="109"/>
      <c r="CF54" s="112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12"/>
      <c r="CS54" s="109"/>
      <c r="CT54" s="112"/>
      <c r="CU54" s="109"/>
      <c r="CV54" s="109"/>
      <c r="CW54" s="112"/>
      <c r="CX54" s="109"/>
      <c r="CY54" s="109"/>
      <c r="CZ54" s="109"/>
      <c r="DA54" s="109"/>
      <c r="DB54" s="109"/>
      <c r="DC54" s="109"/>
      <c r="DD54" s="109"/>
      <c r="DE54" s="109"/>
      <c r="DF54" s="109"/>
      <c r="DG54" s="147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12"/>
      <c r="DU54" s="109"/>
      <c r="DV54" s="112"/>
      <c r="DW54" s="109"/>
      <c r="DX54" s="109" t="s">
        <v>43</v>
      </c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12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 t="s">
        <v>43</v>
      </c>
      <c r="FS54" s="109"/>
      <c r="FT54" s="109" t="s">
        <v>43</v>
      </c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77">
        <f t="shared" si="28"/>
        <v>7</v>
      </c>
      <c r="IM54" s="13">
        <f t="shared" si="29"/>
        <v>1</v>
      </c>
      <c r="IN54" s="13">
        <f t="shared" si="30"/>
        <v>0</v>
      </c>
      <c r="IO54" s="13">
        <f t="shared" si="31"/>
        <v>0</v>
      </c>
      <c r="IP54" s="13">
        <f t="shared" si="32"/>
        <v>0</v>
      </c>
      <c r="IQ54" s="13">
        <f t="shared" si="33"/>
        <v>0</v>
      </c>
      <c r="IR54" s="13">
        <f t="shared" si="34"/>
        <v>0</v>
      </c>
      <c r="IS54" s="21">
        <f t="shared" si="35"/>
        <v>123</v>
      </c>
      <c r="IU54" s="44" t="str">
        <f t="shared" si="36"/>
        <v/>
      </c>
      <c r="IV54" s="51" t="str">
        <f t="shared" si="37"/>
        <v/>
      </c>
      <c r="IW54" s="51" t="str">
        <f t="shared" si="38"/>
        <v/>
      </c>
      <c r="IX54" s="51" t="str">
        <f>IF(ISBLANK(F54),IF(IW54="x",IF(AND(((IM54+(IN54-$JC$5))&gt;=$JB$5),(IN54&gt;=$JC$5),OR(IO54&gt;=$JD$5,H54="x"),IQ54),"Yes!",""),IF(AND(IW54="Yes!",IV54="x"),IF(AND(((IM54+(IN54-($JC49+$JC50)))&gt;=$JB$5+$JB$4),(IN54&gt;=$JC$5+$JC$4),OR(IO54&gt;=($JD$5+$JD$4),H54="x"),IP54,IQ54),"Yes!",""),IF(AND(IW54="Yes!",IV54="Yes!"),IF(AND((IM54+(IN54-($JC$5+$JC$4+$JC$3))&gt;=$JB$5+$JB$4+$JB$3),(IN54&gt;=$JC$5+$JC$4+$JC$3),OR(IO54&gt;=($JD$5+$JD$4+$JD$3),H54="x"),IP54,IQ54),"Yes!",""),""))),"x")</f>
        <v/>
      </c>
      <c r="IY54" s="52" t="str">
        <f t="shared" si="16"/>
        <v/>
      </c>
    </row>
    <row r="55" spans="1:259" ht="15.5">
      <c r="A55" s="5" t="s">
        <v>84</v>
      </c>
      <c r="B55" s="35" t="s">
        <v>86</v>
      </c>
      <c r="C55" s="85" t="s">
        <v>43</v>
      </c>
      <c r="D55" s="85"/>
      <c r="E55" s="85"/>
      <c r="F55" s="85"/>
      <c r="G55" s="86"/>
      <c r="H55" s="108" t="s">
        <v>43</v>
      </c>
      <c r="I55" s="108"/>
      <c r="J55" s="108"/>
      <c r="K55" s="108"/>
      <c r="L55" s="227"/>
      <c r="M55" s="227"/>
      <c r="N55" s="227"/>
      <c r="O55" s="227" t="s">
        <v>43</v>
      </c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 t="s">
        <v>43</v>
      </c>
      <c r="AD55" s="227"/>
      <c r="AE55" s="227"/>
      <c r="AF55" s="227"/>
      <c r="AG55" s="227"/>
      <c r="AH55" s="227" t="s">
        <v>43</v>
      </c>
      <c r="AI55" s="227"/>
      <c r="AJ55" s="227" t="s">
        <v>43</v>
      </c>
      <c r="AK55" s="227" t="s">
        <v>43</v>
      </c>
      <c r="AL55" s="227"/>
      <c r="AM55" s="227"/>
      <c r="AN55" s="227"/>
      <c r="AO55" s="109"/>
      <c r="AP55" s="227"/>
      <c r="AQ55" s="227"/>
      <c r="AR55" s="109"/>
      <c r="AS55" s="109"/>
      <c r="AT55" s="109"/>
      <c r="AU55" s="109" t="s">
        <v>43</v>
      </c>
      <c r="AV55" s="109"/>
      <c r="AW55" s="109"/>
      <c r="AX55" s="109"/>
      <c r="AY55" s="109"/>
      <c r="AZ55" s="109"/>
      <c r="BA55" s="109"/>
      <c r="BB55" s="109"/>
      <c r="BC55" s="109"/>
      <c r="BD55" s="109"/>
      <c r="BE55" s="110"/>
      <c r="BF55" s="111"/>
      <c r="BG55" s="112"/>
      <c r="BH55" s="112"/>
      <c r="BI55" s="113"/>
      <c r="BJ55" s="113"/>
      <c r="BK55" s="109"/>
      <c r="BL55" s="112"/>
      <c r="BM55" s="112"/>
      <c r="BN55" s="112"/>
      <c r="BO55" s="112"/>
      <c r="BP55" s="109"/>
      <c r="BQ55" s="112" t="s">
        <v>43</v>
      </c>
      <c r="BR55" s="112"/>
      <c r="BS55" s="109"/>
      <c r="BT55" s="109"/>
      <c r="BU55" s="112" t="s">
        <v>43</v>
      </c>
      <c r="BV55" s="109"/>
      <c r="BW55" s="109"/>
      <c r="BX55" s="109"/>
      <c r="BY55" s="109"/>
      <c r="BZ55" s="109"/>
      <c r="CA55" s="112"/>
      <c r="CB55" s="112"/>
      <c r="CC55" s="109"/>
      <c r="CD55" s="112" t="s">
        <v>43</v>
      </c>
      <c r="CE55" s="109" t="s">
        <v>43</v>
      </c>
      <c r="CF55" s="112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12"/>
      <c r="CS55" s="109"/>
      <c r="CT55" s="112"/>
      <c r="CU55" s="109"/>
      <c r="CV55" s="109" t="s">
        <v>43</v>
      </c>
      <c r="CW55" s="112"/>
      <c r="CX55" s="109"/>
      <c r="CY55" s="109" t="s">
        <v>43</v>
      </c>
      <c r="CZ55" s="109"/>
      <c r="DA55" s="109"/>
      <c r="DB55" s="109" t="s">
        <v>43</v>
      </c>
      <c r="DC55" s="109"/>
      <c r="DD55" s="109"/>
      <c r="DE55" s="109"/>
      <c r="DF55" s="109"/>
      <c r="DG55" s="147"/>
      <c r="DH55" s="109"/>
      <c r="DI55" s="109"/>
      <c r="DJ55" s="109"/>
      <c r="DK55" s="109"/>
      <c r="DL55" s="109"/>
      <c r="DM55" s="109" t="s">
        <v>43</v>
      </c>
      <c r="DN55" s="109"/>
      <c r="DO55" s="109"/>
      <c r="DP55" s="109"/>
      <c r="DQ55" s="109"/>
      <c r="DR55" s="109"/>
      <c r="DS55" s="109"/>
      <c r="DT55" s="112"/>
      <c r="DU55" s="109"/>
      <c r="DV55" s="112"/>
      <c r="DW55" s="109"/>
      <c r="DX55" s="109" t="s">
        <v>43</v>
      </c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12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 t="s">
        <v>43</v>
      </c>
      <c r="FS55" s="109"/>
      <c r="FT55" s="109" t="s">
        <v>43</v>
      </c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77">
        <f t="shared" si="28"/>
        <v>19</v>
      </c>
      <c r="IM55" s="13">
        <f t="shared" si="29"/>
        <v>3</v>
      </c>
      <c r="IN55" s="13">
        <f t="shared" si="30"/>
        <v>0</v>
      </c>
      <c r="IO55" s="13">
        <f t="shared" si="31"/>
        <v>2</v>
      </c>
      <c r="IP55" s="13">
        <f t="shared" si="32"/>
        <v>1</v>
      </c>
      <c r="IQ55" s="13">
        <f t="shared" si="33"/>
        <v>0</v>
      </c>
      <c r="IR55" s="13">
        <f t="shared" si="34"/>
        <v>0</v>
      </c>
      <c r="IS55" s="21">
        <f t="shared" si="35"/>
        <v>477</v>
      </c>
      <c r="IU55" s="139" t="str">
        <f t="shared" si="36"/>
        <v>x</v>
      </c>
      <c r="IV55" s="51" t="str">
        <f t="shared" si="37"/>
        <v/>
      </c>
      <c r="IW55" s="51" t="str">
        <f t="shared" si="38"/>
        <v/>
      </c>
      <c r="IX55" s="51" t="str">
        <f>IF(ISBLANK(F55),IF(IW55="x",IF(AND(((IM55+(IN55-$JC$5))&gt;=$JB$5),(IN55&gt;=$JC$5),OR(IO55&gt;=$JD$5,H55="x"),IQ55),"Yes!",""),IF(AND(IW55="Yes!",IV55="x"),IF(AND(((IM55+(IN55-($JC50+$JC51)))&gt;=$JB$5+$JB$4),(IN55&gt;=$JC$5+$JC$4),OR(IO55&gt;=($JD$5+$JD$4),H55="x"),IP55,IQ55),"Yes!",""),IF(AND(IW55="Yes!",IV55="Yes!"),IF(AND((IM55+(IN55-($JC$5+$JC$4+$JC$3))&gt;=$JB$5+$JB$4+$JB$3),(IN55&gt;=$JC$5+$JC$4+$JC$3),OR(IO55&gt;=($JD$5+$JD$4+$JD$3),H55="x"),IP55,IQ55),"Yes!",""),""))),"x")</f>
        <v/>
      </c>
      <c r="IY55" s="52" t="str">
        <f t="shared" si="16"/>
        <v/>
      </c>
    </row>
    <row r="56" spans="1:259" ht="15.5">
      <c r="A56" s="5" t="s">
        <v>763</v>
      </c>
      <c r="B56" s="35" t="s">
        <v>569</v>
      </c>
      <c r="C56" s="85"/>
      <c r="D56" s="85"/>
      <c r="E56" s="85"/>
      <c r="F56" s="85"/>
      <c r="G56" s="86"/>
      <c r="H56" s="108"/>
      <c r="I56" s="108" t="s">
        <v>43</v>
      </c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109"/>
      <c r="AP56" s="227"/>
      <c r="AQ56" s="227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10"/>
      <c r="BF56" s="111"/>
      <c r="BG56" s="112"/>
      <c r="BH56" s="112"/>
      <c r="BI56" s="113"/>
      <c r="BJ56" s="158"/>
      <c r="BK56" s="109"/>
      <c r="BL56" s="112"/>
      <c r="BM56" s="112"/>
      <c r="BN56" s="112"/>
      <c r="BO56" s="112"/>
      <c r="BP56" s="109"/>
      <c r="BQ56" s="112"/>
      <c r="BR56" s="112"/>
      <c r="BS56" s="109"/>
      <c r="BT56" s="109"/>
      <c r="BU56" s="112"/>
      <c r="BV56" s="109"/>
      <c r="BW56" s="109"/>
      <c r="BX56" s="109"/>
      <c r="BY56" s="109"/>
      <c r="BZ56" s="109"/>
      <c r="CA56" s="112"/>
      <c r="CB56" s="112"/>
      <c r="CC56" s="109"/>
      <c r="CD56" s="112"/>
      <c r="CE56" s="109"/>
      <c r="CF56" s="112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12"/>
      <c r="CS56" s="109"/>
      <c r="CT56" s="112"/>
      <c r="CU56" s="109"/>
      <c r="CV56" s="109"/>
      <c r="CW56" s="112"/>
      <c r="CX56" s="109"/>
      <c r="CY56" s="109"/>
      <c r="CZ56" s="109"/>
      <c r="DA56" s="109"/>
      <c r="DB56" s="109"/>
      <c r="DC56" s="109"/>
      <c r="DD56" s="109"/>
      <c r="DE56" s="109"/>
      <c r="DF56" s="109"/>
      <c r="DG56" s="147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12"/>
      <c r="DU56" s="109"/>
      <c r="DV56" s="112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12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77">
        <f t="shared" si="28"/>
        <v>0</v>
      </c>
      <c r="IM56" s="13">
        <f t="shared" si="29"/>
        <v>0</v>
      </c>
      <c r="IN56" s="13">
        <f t="shared" si="30"/>
        <v>0</v>
      </c>
      <c r="IO56" s="13">
        <f t="shared" si="31"/>
        <v>0</v>
      </c>
      <c r="IP56" s="13">
        <f t="shared" si="32"/>
        <v>0</v>
      </c>
      <c r="IQ56" s="13">
        <f t="shared" si="33"/>
        <v>1</v>
      </c>
      <c r="IR56" s="13">
        <f t="shared" si="34"/>
        <v>0</v>
      </c>
      <c r="IS56" s="21">
        <f t="shared" si="35"/>
        <v>0</v>
      </c>
      <c r="IU56" s="44" t="str">
        <f t="shared" si="36"/>
        <v/>
      </c>
      <c r="IV56" s="51" t="str">
        <f t="shared" si="37"/>
        <v/>
      </c>
      <c r="IW56" s="51" t="str">
        <f t="shared" si="38"/>
        <v/>
      </c>
      <c r="IX56" s="51" t="str">
        <f>IF(ISBLANK(F56),IF(IW56="x",IF(AND(((IM56+(IN56-$JC$5))&gt;=$JB$5),(IN56&gt;=$JC$5),OR(IO56&gt;=$JD$5,H56="x"),IQ56),"Yes!",""),IF(AND(IW56="Yes!",IV56="x"),IF(AND(((IM56+(IN56-($JC51+$JC54)))&gt;=$JB$5+$JB$4),(IN56&gt;=$JC$5+$JC$4),OR(IO56&gt;=($JD$5+$JD$4),H56="x"),IP56,IQ56),"Yes!",""),IF(AND(IW56="Yes!",IV56="Yes!"),IF(AND((IM56+(IN56-($JC$5+$JC$4+$JC$3))&gt;=$JB$5+$JB$4+$JB$3),(IN56&gt;=$JC$5+$JC$4+$JC$3),OR(IO56&gt;=($JD$5+$JD$4+$JD$3),H56="x"),IP56,IQ56),"Yes!",""),""))),"x")</f>
        <v/>
      </c>
      <c r="IY56" s="52" t="str">
        <f t="shared" si="16"/>
        <v/>
      </c>
    </row>
    <row r="57" spans="1:259" ht="15.5">
      <c r="A57" s="6" t="s">
        <v>764</v>
      </c>
      <c r="B57" s="37" t="s">
        <v>765</v>
      </c>
      <c r="C57" s="87"/>
      <c r="D57" s="87"/>
      <c r="E57" s="87"/>
      <c r="F57" s="87"/>
      <c r="G57" s="88"/>
      <c r="H57" s="108"/>
      <c r="I57" s="108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109"/>
      <c r="AP57" s="227"/>
      <c r="AQ57" s="227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10"/>
      <c r="BF57" s="111"/>
      <c r="BG57" s="112"/>
      <c r="BH57" s="112"/>
      <c r="BI57" s="113"/>
      <c r="BJ57" s="113"/>
      <c r="BK57" s="109"/>
      <c r="BL57" s="112"/>
      <c r="BM57" s="112"/>
      <c r="BN57" s="112"/>
      <c r="BO57" s="112"/>
      <c r="BP57" s="109"/>
      <c r="BQ57" s="112"/>
      <c r="BR57" s="112"/>
      <c r="BS57" s="109"/>
      <c r="BT57" s="109"/>
      <c r="BU57" s="112"/>
      <c r="BV57" s="109"/>
      <c r="BW57" s="109"/>
      <c r="BX57" s="109"/>
      <c r="BY57" s="109"/>
      <c r="BZ57" s="109"/>
      <c r="CA57" s="112"/>
      <c r="CB57" s="112"/>
      <c r="CC57" s="109"/>
      <c r="CD57" s="112"/>
      <c r="CE57" s="109"/>
      <c r="CF57" s="112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12"/>
      <c r="CS57" s="109"/>
      <c r="CT57" s="112"/>
      <c r="CU57" s="109"/>
      <c r="CV57" s="109"/>
      <c r="CW57" s="112"/>
      <c r="CX57" s="109"/>
      <c r="CY57" s="109"/>
      <c r="CZ57" s="109"/>
      <c r="DA57" s="109"/>
      <c r="DB57" s="109"/>
      <c r="DC57" s="109"/>
      <c r="DD57" s="109"/>
      <c r="DE57" s="109"/>
      <c r="DF57" s="109"/>
      <c r="DG57" s="147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12"/>
      <c r="DU57" s="109"/>
      <c r="DV57" s="112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12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77">
        <f t="shared" si="28"/>
        <v>0</v>
      </c>
      <c r="IM57" s="13">
        <f t="shared" si="29"/>
        <v>0</v>
      </c>
      <c r="IN57" s="13">
        <f t="shared" si="30"/>
        <v>0</v>
      </c>
      <c r="IO57" s="13">
        <f t="shared" si="31"/>
        <v>0</v>
      </c>
      <c r="IP57" s="13">
        <f t="shared" si="32"/>
        <v>0</v>
      </c>
      <c r="IQ57" s="13">
        <f t="shared" si="33"/>
        <v>0</v>
      </c>
      <c r="IR57" s="13">
        <f t="shared" si="34"/>
        <v>0</v>
      </c>
      <c r="IS57" s="21">
        <f t="shared" si="35"/>
        <v>0</v>
      </c>
      <c r="IU57" s="44" t="str">
        <f t="shared" si="36"/>
        <v/>
      </c>
      <c r="IV57" s="51" t="str">
        <f t="shared" si="37"/>
        <v/>
      </c>
      <c r="IW57" s="51" t="str">
        <f t="shared" si="38"/>
        <v/>
      </c>
      <c r="IX57" s="51" t="str">
        <f t="shared" si="50"/>
        <v/>
      </c>
      <c r="IY57" s="52" t="str">
        <f t="shared" si="16"/>
        <v/>
      </c>
    </row>
    <row r="58" spans="1:259">
      <c r="A58" s="9" t="s">
        <v>766</v>
      </c>
      <c r="B58" s="38" t="s">
        <v>586</v>
      </c>
      <c r="C58" s="89"/>
      <c r="D58" s="89"/>
      <c r="E58" s="89"/>
      <c r="F58" s="89"/>
      <c r="G58" s="90"/>
      <c r="H58" s="108"/>
      <c r="I58" s="108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109"/>
      <c r="AP58" s="227"/>
      <c r="AQ58" s="227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77">
        <f t="shared" si="28"/>
        <v>0</v>
      </c>
      <c r="IM58" s="13">
        <f t="shared" si="29"/>
        <v>0</v>
      </c>
      <c r="IN58" s="13">
        <f t="shared" si="30"/>
        <v>0</v>
      </c>
      <c r="IO58" s="13">
        <f t="shared" si="31"/>
        <v>0</v>
      </c>
      <c r="IP58" s="13">
        <f t="shared" si="32"/>
        <v>0</v>
      </c>
      <c r="IQ58" s="13">
        <f t="shared" si="33"/>
        <v>0</v>
      </c>
      <c r="IR58" s="13">
        <f t="shared" si="34"/>
        <v>0</v>
      </c>
      <c r="IS58" s="21">
        <f t="shared" si="35"/>
        <v>0</v>
      </c>
      <c r="IU58" s="44" t="str">
        <f t="shared" si="36"/>
        <v/>
      </c>
      <c r="IV58" s="51" t="str">
        <f t="shared" si="37"/>
        <v/>
      </c>
      <c r="IW58" s="51" t="str">
        <f t="shared" si="38"/>
        <v/>
      </c>
      <c r="IX58" s="51" t="str">
        <f>IF(ISBLANK(F58),IF(IW58="x",IF(AND(((IM58+(IN58-$JC$5))&gt;=$JB$5),(IN58&gt;=$JC$5),OR(IO58&gt;=$JD$5,H58="x"),IQ58),"Yes!",""),IF(AND(IW58="Yes!",IV58="x"),IF(AND(((IM58+(IN58-($JC54+$JC55)))&gt;=$JB$5+$JB$4),(IN58&gt;=$JC$5+$JC$4),OR(IO58&gt;=($JD$5+$JD$4),H58="x"),IP58,IQ58),"Yes!",""),IF(AND(IW58="Yes!",IV58="Yes!"),IF(AND((IM58+(IN58-($JC$5+$JC$4+$JC$3))&gt;=$JB$5+$JB$4+$JB$3),(IN58&gt;=$JC$5+$JC$4+$JC$3),OR(IO58&gt;=($JD$5+$JD$4+$JD$3),H58="x"),IP58,IQ58),"Yes!",""),""))),"x")</f>
        <v/>
      </c>
      <c r="IY58" s="52" t="str">
        <f t="shared" si="16"/>
        <v/>
      </c>
    </row>
    <row r="59" spans="1:259">
      <c r="A59" s="9" t="s">
        <v>767</v>
      </c>
      <c r="B59" s="38" t="s">
        <v>768</v>
      </c>
      <c r="C59" s="89"/>
      <c r="D59" s="89"/>
      <c r="E59" s="89"/>
      <c r="F59" s="89"/>
      <c r="G59" s="90"/>
      <c r="H59" s="108"/>
      <c r="I59" s="108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109"/>
      <c r="AP59" s="227"/>
      <c r="AQ59" s="227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77">
        <f t="shared" si="28"/>
        <v>0</v>
      </c>
      <c r="IM59" s="13">
        <f t="shared" si="29"/>
        <v>0</v>
      </c>
      <c r="IN59" s="13">
        <f t="shared" si="30"/>
        <v>0</v>
      </c>
      <c r="IO59" s="13">
        <f t="shared" si="31"/>
        <v>0</v>
      </c>
      <c r="IP59" s="13">
        <f t="shared" si="32"/>
        <v>0</v>
      </c>
      <c r="IQ59" s="13">
        <f t="shared" si="33"/>
        <v>0</v>
      </c>
      <c r="IR59" s="13">
        <f t="shared" si="34"/>
        <v>0</v>
      </c>
      <c r="IS59" s="21">
        <f t="shared" si="35"/>
        <v>0</v>
      </c>
      <c r="IU59" s="44" t="str">
        <f t="shared" si="36"/>
        <v/>
      </c>
      <c r="IV59" s="51" t="str">
        <f t="shared" si="37"/>
        <v/>
      </c>
      <c r="IW59" s="51" t="str">
        <f t="shared" si="38"/>
        <v/>
      </c>
      <c r="IX59" s="51" t="str">
        <f>IF(ISBLANK(F59),IF(IW59="x",IF(AND(((IM59+(IN59-$JC$5))&gt;=$JB$5),(IN59&gt;=$JC$5),OR(IO59&gt;=$JD$5,H59="x"),IQ59),"Yes!",""),IF(AND(IW59="Yes!",IV59="x"),IF(AND(((IM59+(IN59-($JC55+$JC56)))&gt;=$JB$5+$JB$4),(IN59&gt;=$JC$5+$JC$4),OR(IO59&gt;=($JD$5+$JD$4),H59="x"),IP59,IQ59),"Yes!",""),IF(AND(IW59="Yes!",IV59="Yes!"),IF(AND((IM59+(IN59-($JC$5+$JC$4+$JC$3))&gt;=$JB$5+$JB$4+$JB$3),(IN59&gt;=$JC$5+$JC$4+$JC$3),OR(IO59&gt;=($JD$5+$JD$4+$JD$3),H59="x"),IP59,IQ59),"Yes!",""),""))),"x")</f>
        <v/>
      </c>
      <c r="IY59" s="52" t="str">
        <f t="shared" si="16"/>
        <v/>
      </c>
    </row>
    <row r="60" spans="1:259">
      <c r="A60" s="9" t="s">
        <v>89</v>
      </c>
      <c r="B60" s="38" t="s">
        <v>58</v>
      </c>
      <c r="C60" s="89"/>
      <c r="D60" s="89"/>
      <c r="E60" s="89"/>
      <c r="F60" s="89"/>
      <c r="G60" s="90"/>
      <c r="H60" s="108"/>
      <c r="I60" s="108"/>
      <c r="J60" s="108"/>
      <c r="K60" s="108"/>
      <c r="L60" s="227"/>
      <c r="M60" s="227"/>
      <c r="N60" s="227"/>
      <c r="O60" s="227" t="s">
        <v>43</v>
      </c>
      <c r="P60" s="227"/>
      <c r="Q60" s="227" t="s">
        <v>43</v>
      </c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109"/>
      <c r="AP60" s="227"/>
      <c r="AQ60" s="227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 t="s">
        <v>43</v>
      </c>
      <c r="BJ60" s="109"/>
      <c r="BK60" s="109"/>
      <c r="BL60" s="109"/>
      <c r="BM60" s="109"/>
      <c r="BN60" s="109"/>
      <c r="BO60" s="109"/>
      <c r="BP60" s="109"/>
      <c r="BQ60" s="109" t="s">
        <v>43</v>
      </c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 t="s">
        <v>43</v>
      </c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 t="s">
        <v>43</v>
      </c>
      <c r="DD60" s="109"/>
      <c r="DE60" s="109"/>
      <c r="DF60" s="109"/>
      <c r="DG60" s="109"/>
      <c r="DH60" s="109"/>
      <c r="DI60" s="109"/>
      <c r="DJ60" s="109"/>
      <c r="DK60" s="109"/>
      <c r="DL60" s="109"/>
      <c r="DM60" s="109" t="s">
        <v>43</v>
      </c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 t="s">
        <v>43</v>
      </c>
      <c r="DY60" s="109"/>
      <c r="DZ60" s="109"/>
      <c r="EA60" s="109"/>
      <c r="EB60" s="109" t="s">
        <v>43</v>
      </c>
      <c r="EC60" s="109"/>
      <c r="ED60" s="109" t="s">
        <v>43</v>
      </c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 t="s">
        <v>43</v>
      </c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77">
        <f t="shared" si="28"/>
        <v>17</v>
      </c>
      <c r="IM60" s="13">
        <f t="shared" si="29"/>
        <v>2</v>
      </c>
      <c r="IN60" s="13">
        <f t="shared" si="30"/>
        <v>2</v>
      </c>
      <c r="IO60" s="13">
        <f t="shared" si="31"/>
        <v>0</v>
      </c>
      <c r="IP60" s="13">
        <f t="shared" si="32"/>
        <v>0</v>
      </c>
      <c r="IQ60" s="13">
        <f t="shared" si="33"/>
        <v>0</v>
      </c>
      <c r="IR60" s="13">
        <f t="shared" si="34"/>
        <v>0</v>
      </c>
      <c r="IS60" s="21">
        <f t="shared" si="35"/>
        <v>1830</v>
      </c>
      <c r="IU60" s="44" t="str">
        <f t="shared" si="36"/>
        <v/>
      </c>
      <c r="IV60" s="51" t="str">
        <f t="shared" si="37"/>
        <v/>
      </c>
      <c r="IW60" s="51" t="str">
        <f t="shared" si="38"/>
        <v/>
      </c>
      <c r="IX60" s="51" t="str">
        <f>IF(ISBLANK(F60),IF(IW60="x",IF(AND(((IM60+(IN60-$JC$5))&gt;=$JB$5),(IN60&gt;=$JC$5),OR(IO60&gt;=$JD$5,H60="x"),IQ60),"Yes!",""),IF(AND(IW60="Yes!",IV60="x"),IF(AND(((IM60+(IN60-($JC56+$JC58)))&gt;=$JB$5+$JB$4),(IN60&gt;=$JC$5+$JC$4),OR(IO60&gt;=($JD$5+$JD$4),H60="x"),IP60,IQ60),"Yes!",""),IF(AND(IW60="Yes!",IV60="Yes!"),IF(AND((IM60+(IN60-($JC$5+$JC$4+$JC$3))&gt;=$JB$5+$JB$4+$JB$3),(IN60&gt;=$JC$5+$JC$4+$JC$3),OR(IO60&gt;=($JD$5+$JD$4+$JD$3),H60="x"),IP60,IQ60),"Yes!",""),""))),"x")</f>
        <v/>
      </c>
      <c r="IY60" s="52" t="str">
        <f t="shared" si="16"/>
        <v/>
      </c>
    </row>
    <row r="61" spans="1:259">
      <c r="A61" s="9" t="s">
        <v>769</v>
      </c>
      <c r="B61" s="38" t="s">
        <v>770</v>
      </c>
      <c r="C61" s="89"/>
      <c r="D61" s="89"/>
      <c r="E61" s="89"/>
      <c r="F61" s="89"/>
      <c r="G61" s="90"/>
      <c r="H61" s="108"/>
      <c r="I61" s="108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109"/>
      <c r="AP61" s="227"/>
      <c r="AQ61" s="227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77">
        <f t="shared" si="28"/>
        <v>0</v>
      </c>
      <c r="IM61" s="13">
        <f t="shared" si="29"/>
        <v>0</v>
      </c>
      <c r="IN61" s="13">
        <f t="shared" si="30"/>
        <v>0</v>
      </c>
      <c r="IO61" s="13">
        <f t="shared" si="31"/>
        <v>0</v>
      </c>
      <c r="IP61" s="13">
        <f t="shared" si="32"/>
        <v>0</v>
      </c>
      <c r="IQ61" s="13">
        <f t="shared" si="33"/>
        <v>0</v>
      </c>
      <c r="IR61" s="13">
        <f t="shared" si="34"/>
        <v>0</v>
      </c>
      <c r="IS61" s="21">
        <f t="shared" si="35"/>
        <v>0</v>
      </c>
      <c r="IU61" s="44" t="str">
        <f t="shared" si="36"/>
        <v/>
      </c>
      <c r="IV61" s="51" t="str">
        <f t="shared" si="37"/>
        <v/>
      </c>
      <c r="IW61" s="51" t="str">
        <f t="shared" si="38"/>
        <v/>
      </c>
      <c r="IX61" s="51" t="str">
        <f t="shared" ref="IX61:IX101" si="51">IF(ISBLANK(F61),IF(IW61="x",IF(AND(((IM61+(IN61-$JC$5))&gt;=$JB$5),(IN61&gt;=$JC$5),OR(IO61&gt;=$JD$5,H61="x"),IQ61),"Yes!",""),IF(AND(IW61="Yes!",IV61="x"),IF(AND(((IM61+(IN61-($JC58+$JC59)))&gt;=$JB$5+$JB$4),(IN61&gt;=$JC$5+$JC$4),OR(IO61&gt;=($JD$5+$JD$4),H61="x"),IP61,IQ61),"Yes!",""),IF(AND(IW61="Yes!",IV61="Yes!"),IF(AND((IM61+(IN61-($JC$5+$JC$4+$JC$3))&gt;=$JB$5+$JB$4+$JB$3),(IN61&gt;=$JC$5+$JC$4+$JC$3),OR(IO61&gt;=($JD$5+$JD$4+$JD$3),H61="x"),IP61,IQ61),"Yes!",""),""))),"x")</f>
        <v/>
      </c>
      <c r="IY61" s="52" t="str">
        <f t="shared" si="16"/>
        <v/>
      </c>
    </row>
    <row r="62" spans="1:259" ht="15.5">
      <c r="A62" s="5" t="s">
        <v>406</v>
      </c>
      <c r="B62" s="35" t="s">
        <v>92</v>
      </c>
      <c r="C62" s="85"/>
      <c r="D62" s="85"/>
      <c r="E62" s="85"/>
      <c r="F62" s="85"/>
      <c r="G62" s="86"/>
      <c r="H62" s="108"/>
      <c r="I62" s="108"/>
      <c r="J62" s="108"/>
      <c r="K62" s="108"/>
      <c r="L62" s="227"/>
      <c r="M62" s="227"/>
      <c r="N62" s="227"/>
      <c r="O62" s="227" t="s">
        <v>43</v>
      </c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 t="s">
        <v>43</v>
      </c>
      <c r="AD62" s="227"/>
      <c r="AE62" s="227" t="s">
        <v>43</v>
      </c>
      <c r="AF62" s="227"/>
      <c r="AG62" s="227"/>
      <c r="AH62" s="227"/>
      <c r="AI62" s="227"/>
      <c r="AJ62" s="227"/>
      <c r="AK62" s="227"/>
      <c r="AL62" s="227"/>
      <c r="AM62" s="227"/>
      <c r="AN62" s="227"/>
      <c r="AO62" s="109"/>
      <c r="AP62" s="227"/>
      <c r="AQ62" s="227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10"/>
      <c r="BF62" s="111"/>
      <c r="BG62" s="112"/>
      <c r="BH62" s="112"/>
      <c r="BI62" s="113"/>
      <c r="BJ62" s="113"/>
      <c r="BK62" s="109"/>
      <c r="BL62" s="112"/>
      <c r="BM62" s="112"/>
      <c r="BN62" s="112"/>
      <c r="BO62" s="112"/>
      <c r="BP62" s="109"/>
      <c r="BQ62" s="112"/>
      <c r="BR62" s="112"/>
      <c r="BS62" s="109"/>
      <c r="BT62" s="109"/>
      <c r="BU62" s="112"/>
      <c r="BV62" s="109"/>
      <c r="BW62" s="109"/>
      <c r="BX62" s="109"/>
      <c r="BY62" s="109"/>
      <c r="BZ62" s="109"/>
      <c r="CA62" s="112"/>
      <c r="CB62" s="112"/>
      <c r="CC62" s="109"/>
      <c r="CD62" s="112"/>
      <c r="CE62" s="109"/>
      <c r="CF62" s="112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12"/>
      <c r="CS62" s="109"/>
      <c r="CT62" s="112"/>
      <c r="CU62" s="109"/>
      <c r="CV62" s="109"/>
      <c r="CW62" s="112"/>
      <c r="CX62" s="109"/>
      <c r="CY62" s="109"/>
      <c r="CZ62" s="109"/>
      <c r="DA62" s="109"/>
      <c r="DB62" s="109"/>
      <c r="DC62" s="109"/>
      <c r="DD62" s="109"/>
      <c r="DE62" s="109"/>
      <c r="DF62" s="109"/>
      <c r="DG62" s="147"/>
      <c r="DH62" s="109"/>
      <c r="DI62" s="109"/>
      <c r="DJ62" s="109"/>
      <c r="DK62" s="109"/>
      <c r="DL62" s="109"/>
      <c r="DM62" s="109"/>
      <c r="DN62" s="109"/>
      <c r="DO62" s="109"/>
      <c r="DP62" s="109" t="s">
        <v>43</v>
      </c>
      <c r="DQ62" s="109"/>
      <c r="DR62" s="109"/>
      <c r="DS62" s="109"/>
      <c r="DT62" s="112"/>
      <c r="DU62" s="109"/>
      <c r="DV62" s="112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12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 t="s">
        <v>43</v>
      </c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77">
        <f t="shared" si="28"/>
        <v>7</v>
      </c>
      <c r="IM62" s="13">
        <f t="shared" si="29"/>
        <v>2</v>
      </c>
      <c r="IN62" s="13">
        <f t="shared" si="30"/>
        <v>0</v>
      </c>
      <c r="IO62" s="13">
        <f t="shared" si="31"/>
        <v>0</v>
      </c>
      <c r="IP62" s="13">
        <f t="shared" si="32"/>
        <v>0</v>
      </c>
      <c r="IQ62" s="13">
        <f t="shared" si="33"/>
        <v>0</v>
      </c>
      <c r="IR62" s="13">
        <f t="shared" si="34"/>
        <v>0</v>
      </c>
      <c r="IS62" s="21">
        <f t="shared" si="35"/>
        <v>174</v>
      </c>
      <c r="IU62" s="44" t="str">
        <f t="shared" si="36"/>
        <v/>
      </c>
      <c r="IV62" s="51" t="str">
        <f t="shared" si="37"/>
        <v/>
      </c>
      <c r="IW62" s="51" t="str">
        <f t="shared" si="38"/>
        <v/>
      </c>
      <c r="IX62" s="51" t="str">
        <f t="shared" si="51"/>
        <v/>
      </c>
      <c r="IY62" s="52" t="str">
        <f t="shared" si="16"/>
        <v/>
      </c>
    </row>
    <row r="63" spans="1:259" ht="15.5">
      <c r="A63" s="5" t="s">
        <v>406</v>
      </c>
      <c r="B63" s="35" t="s">
        <v>407</v>
      </c>
      <c r="C63" s="85"/>
      <c r="D63" s="85"/>
      <c r="E63" s="85"/>
      <c r="F63" s="85"/>
      <c r="G63" s="86"/>
      <c r="H63" s="108"/>
      <c r="I63" s="108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 t="s">
        <v>43</v>
      </c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109"/>
      <c r="AP63" s="227"/>
      <c r="AQ63" s="227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10"/>
      <c r="BF63" s="111"/>
      <c r="BG63" s="112"/>
      <c r="BH63" s="112"/>
      <c r="BI63" s="113"/>
      <c r="BJ63" s="113"/>
      <c r="BK63" s="109"/>
      <c r="BL63" s="112"/>
      <c r="BM63" s="112"/>
      <c r="BN63" s="112"/>
      <c r="BO63" s="112"/>
      <c r="BP63" s="109"/>
      <c r="BQ63" s="112"/>
      <c r="BR63" s="112"/>
      <c r="BS63" s="109"/>
      <c r="BT63" s="109"/>
      <c r="BU63" s="112"/>
      <c r="BV63" s="109"/>
      <c r="BW63" s="109"/>
      <c r="BX63" s="109"/>
      <c r="BY63" s="109"/>
      <c r="BZ63" s="109"/>
      <c r="CA63" s="112"/>
      <c r="CB63" s="112"/>
      <c r="CC63" s="109"/>
      <c r="CD63" s="112"/>
      <c r="CE63" s="109"/>
      <c r="CF63" s="112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12"/>
      <c r="CS63" s="109"/>
      <c r="CT63" s="112"/>
      <c r="CU63" s="109"/>
      <c r="CV63" s="109"/>
      <c r="CW63" s="112"/>
      <c r="CX63" s="109"/>
      <c r="CY63" s="109"/>
      <c r="CZ63" s="109"/>
      <c r="DA63" s="109"/>
      <c r="DB63" s="109"/>
      <c r="DC63" s="109"/>
      <c r="DD63" s="109"/>
      <c r="DE63" s="109"/>
      <c r="DF63" s="109"/>
      <c r="DG63" s="147"/>
      <c r="DH63" s="109"/>
      <c r="DI63" s="109"/>
      <c r="DJ63" s="109"/>
      <c r="DK63" s="109"/>
      <c r="DL63" s="109"/>
      <c r="DM63" s="109"/>
      <c r="DN63" s="109"/>
      <c r="DO63" s="109"/>
      <c r="DP63" s="109" t="s">
        <v>43</v>
      </c>
      <c r="DQ63" s="109"/>
      <c r="DR63" s="109"/>
      <c r="DS63" s="109"/>
      <c r="DT63" s="112"/>
      <c r="DU63" s="109"/>
      <c r="DV63" s="112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12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77">
        <f t="shared" si="28"/>
        <v>2</v>
      </c>
      <c r="IM63" s="13">
        <f t="shared" si="29"/>
        <v>0</v>
      </c>
      <c r="IN63" s="13">
        <f t="shared" si="30"/>
        <v>0</v>
      </c>
      <c r="IO63" s="13">
        <f t="shared" si="31"/>
        <v>0</v>
      </c>
      <c r="IP63" s="13">
        <f t="shared" si="32"/>
        <v>0</v>
      </c>
      <c r="IQ63" s="13">
        <f t="shared" si="33"/>
        <v>0</v>
      </c>
      <c r="IR63" s="13">
        <f t="shared" si="34"/>
        <v>0</v>
      </c>
      <c r="IS63" s="21">
        <f t="shared" si="35"/>
        <v>0</v>
      </c>
      <c r="IU63" s="44" t="str">
        <f t="shared" si="36"/>
        <v/>
      </c>
      <c r="IV63" s="51" t="str">
        <f t="shared" si="37"/>
        <v/>
      </c>
      <c r="IW63" s="51" t="str">
        <f t="shared" si="38"/>
        <v/>
      </c>
      <c r="IX63" s="51" t="str">
        <f t="shared" si="51"/>
        <v/>
      </c>
      <c r="IY63" s="52" t="str">
        <f t="shared" si="16"/>
        <v/>
      </c>
    </row>
    <row r="64" spans="1:259" ht="15.5">
      <c r="A64" s="6" t="s">
        <v>771</v>
      </c>
      <c r="B64" s="37" t="s">
        <v>772</v>
      </c>
      <c r="C64" s="87" t="s">
        <v>43</v>
      </c>
      <c r="D64" s="87" t="s">
        <v>43</v>
      </c>
      <c r="E64" s="87"/>
      <c r="F64" s="87"/>
      <c r="G64" s="88"/>
      <c r="H64" s="108"/>
      <c r="I64" s="108"/>
      <c r="J64" s="108"/>
      <c r="K64" s="108"/>
      <c r="L64" s="227" t="s">
        <v>43</v>
      </c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 t="s">
        <v>43</v>
      </c>
      <c r="AD64" s="227" t="s">
        <v>43</v>
      </c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109"/>
      <c r="AP64" s="227"/>
      <c r="AQ64" s="227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10"/>
      <c r="BF64" s="111"/>
      <c r="BG64" s="112"/>
      <c r="BH64" s="112"/>
      <c r="BI64" s="113" t="s">
        <v>43</v>
      </c>
      <c r="BJ64" s="113"/>
      <c r="BK64" s="109"/>
      <c r="BL64" s="112"/>
      <c r="BM64" s="112"/>
      <c r="BN64" s="112"/>
      <c r="BO64" s="112"/>
      <c r="BP64" s="109"/>
      <c r="BQ64" s="112"/>
      <c r="BR64" s="112"/>
      <c r="BS64" s="109"/>
      <c r="BT64" s="109"/>
      <c r="BU64" s="112"/>
      <c r="BV64" s="109"/>
      <c r="BW64" s="109"/>
      <c r="BX64" s="109"/>
      <c r="BY64" s="109"/>
      <c r="BZ64" s="109"/>
      <c r="CA64" s="112"/>
      <c r="CB64" s="112"/>
      <c r="CC64" s="109"/>
      <c r="CD64" s="112"/>
      <c r="CE64" s="109"/>
      <c r="CF64" s="112"/>
      <c r="CG64" s="109"/>
      <c r="CH64" s="109"/>
      <c r="CI64" s="109"/>
      <c r="CJ64" s="109"/>
      <c r="CK64" s="109"/>
      <c r="CL64" s="109" t="s">
        <v>43</v>
      </c>
      <c r="CM64" s="109"/>
      <c r="CN64" s="109"/>
      <c r="CO64" s="109"/>
      <c r="CP64" s="109"/>
      <c r="CQ64" s="109"/>
      <c r="CR64" s="112"/>
      <c r="CS64" s="109"/>
      <c r="CT64" s="112"/>
      <c r="CU64" s="109"/>
      <c r="CV64" s="109"/>
      <c r="CW64" s="112"/>
      <c r="CX64" s="109"/>
      <c r="CY64" s="109"/>
      <c r="CZ64" s="109"/>
      <c r="DA64" s="109"/>
      <c r="DB64" s="109"/>
      <c r="DC64" s="109"/>
      <c r="DD64" s="109"/>
      <c r="DE64" s="109"/>
      <c r="DF64" s="109"/>
      <c r="DG64" s="147"/>
      <c r="DH64" s="109"/>
      <c r="DI64" s="109"/>
      <c r="DJ64" s="109"/>
      <c r="DK64" s="109"/>
      <c r="DL64" s="109"/>
      <c r="DM64" s="109" t="s">
        <v>43</v>
      </c>
      <c r="DN64" s="109"/>
      <c r="DO64" s="109"/>
      <c r="DP64" s="109"/>
      <c r="DQ64" s="109"/>
      <c r="DR64" s="109"/>
      <c r="DS64" s="109"/>
      <c r="DT64" s="112"/>
      <c r="DU64" s="109"/>
      <c r="DV64" s="112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12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77">
        <f t="shared" si="28"/>
        <v>10</v>
      </c>
      <c r="IM64" s="13">
        <f t="shared" si="29"/>
        <v>0</v>
      </c>
      <c r="IN64" s="13">
        <f t="shared" si="30"/>
        <v>2</v>
      </c>
      <c r="IO64" s="13">
        <f t="shared" si="31"/>
        <v>1</v>
      </c>
      <c r="IP64" s="13">
        <f t="shared" si="32"/>
        <v>0</v>
      </c>
      <c r="IQ64" s="13">
        <f t="shared" si="33"/>
        <v>0</v>
      </c>
      <c r="IR64" s="13">
        <f t="shared" si="34"/>
        <v>0</v>
      </c>
      <c r="IS64" s="21">
        <f t="shared" si="35"/>
        <v>2547</v>
      </c>
      <c r="IU64" s="139" t="str">
        <f t="shared" si="36"/>
        <v>x</v>
      </c>
      <c r="IV64" s="140" t="str">
        <f t="shared" si="37"/>
        <v>x</v>
      </c>
      <c r="IW64" s="51" t="str">
        <f t="shared" si="38"/>
        <v/>
      </c>
      <c r="IX64" s="51" t="str">
        <f t="shared" si="51"/>
        <v/>
      </c>
      <c r="IY64" s="52" t="str">
        <f t="shared" si="16"/>
        <v/>
      </c>
    </row>
    <row r="65" spans="1:259" ht="15.5">
      <c r="A65" s="5" t="s">
        <v>771</v>
      </c>
      <c r="B65" s="35" t="s">
        <v>64</v>
      </c>
      <c r="C65" s="85" t="s">
        <v>43</v>
      </c>
      <c r="D65" s="85" t="s">
        <v>43</v>
      </c>
      <c r="E65" s="85" t="s">
        <v>43</v>
      </c>
      <c r="F65" s="85" t="s">
        <v>43</v>
      </c>
      <c r="G65" s="86"/>
      <c r="H65" s="108"/>
      <c r="I65" s="108" t="s">
        <v>43</v>
      </c>
      <c r="J65" s="108"/>
      <c r="K65" s="108"/>
      <c r="L65" s="227" t="s">
        <v>43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 t="s">
        <v>43</v>
      </c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109"/>
      <c r="AP65" s="227"/>
      <c r="AQ65" s="227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10"/>
      <c r="BF65" s="109"/>
      <c r="BG65" s="112"/>
      <c r="BH65" s="112"/>
      <c r="BI65" s="113" t="s">
        <v>43</v>
      </c>
      <c r="BJ65" s="113" t="s">
        <v>43</v>
      </c>
      <c r="BK65" s="109"/>
      <c r="BL65" s="112"/>
      <c r="BM65" s="112"/>
      <c r="BN65" s="112"/>
      <c r="BO65" s="112"/>
      <c r="BP65" s="109"/>
      <c r="BQ65" s="112"/>
      <c r="BR65" s="112"/>
      <c r="BS65" s="109"/>
      <c r="BT65" s="109"/>
      <c r="BU65" s="112"/>
      <c r="BV65" s="109"/>
      <c r="BW65" s="109"/>
      <c r="BX65" s="109"/>
      <c r="BY65" s="109"/>
      <c r="BZ65" s="109"/>
      <c r="CA65" s="112"/>
      <c r="CB65" s="112"/>
      <c r="CC65" s="109"/>
      <c r="CD65" s="112"/>
      <c r="CE65" s="109"/>
      <c r="CF65" s="112"/>
      <c r="CG65" s="109"/>
      <c r="CH65" s="109"/>
      <c r="CI65" s="109"/>
      <c r="CJ65" s="109"/>
      <c r="CK65" s="109"/>
      <c r="CL65" s="109" t="s">
        <v>43</v>
      </c>
      <c r="CM65" s="109" t="s">
        <v>43</v>
      </c>
      <c r="CN65" s="109"/>
      <c r="CO65" s="109"/>
      <c r="CP65" s="109"/>
      <c r="CQ65" s="109"/>
      <c r="CR65" s="112"/>
      <c r="CS65" s="109"/>
      <c r="CT65" s="112"/>
      <c r="CU65" s="109"/>
      <c r="CV65" s="109"/>
      <c r="CW65" s="112"/>
      <c r="CX65" s="109"/>
      <c r="CY65" s="109"/>
      <c r="CZ65" s="109"/>
      <c r="DA65" s="109"/>
      <c r="DB65" s="109"/>
      <c r="DC65" s="109"/>
      <c r="DD65" s="109"/>
      <c r="DE65" s="109"/>
      <c r="DF65" s="109"/>
      <c r="DG65" s="147"/>
      <c r="DH65" s="109"/>
      <c r="DI65" s="109"/>
      <c r="DJ65" s="109"/>
      <c r="DK65" s="109"/>
      <c r="DL65" s="109"/>
      <c r="DM65" s="109" t="s">
        <v>43</v>
      </c>
      <c r="DN65" s="109"/>
      <c r="DO65" s="109"/>
      <c r="DP65" s="109"/>
      <c r="DQ65" s="109"/>
      <c r="DR65" s="109"/>
      <c r="DS65" s="109"/>
      <c r="DT65" s="112"/>
      <c r="DU65" s="109"/>
      <c r="DV65" s="112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12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77">
        <f t="shared" si="28"/>
        <v>11</v>
      </c>
      <c r="IM65" s="13">
        <f t="shared" si="29"/>
        <v>0</v>
      </c>
      <c r="IN65" s="13">
        <f t="shared" si="30"/>
        <v>2</v>
      </c>
      <c r="IO65" s="13">
        <f t="shared" si="31"/>
        <v>2</v>
      </c>
      <c r="IP65" s="13">
        <f t="shared" si="32"/>
        <v>0</v>
      </c>
      <c r="IQ65" s="13">
        <f t="shared" si="33"/>
        <v>1</v>
      </c>
      <c r="IR65" s="13">
        <f t="shared" si="34"/>
        <v>0</v>
      </c>
      <c r="IS65" s="21">
        <f t="shared" si="35"/>
        <v>2547</v>
      </c>
      <c r="IU65" s="139" t="str">
        <f t="shared" si="36"/>
        <v>x</v>
      </c>
      <c r="IV65" s="140" t="str">
        <f t="shared" si="37"/>
        <v>x</v>
      </c>
      <c r="IW65" s="140" t="str">
        <f t="shared" si="38"/>
        <v>x</v>
      </c>
      <c r="IX65" s="140" t="str">
        <f t="shared" si="51"/>
        <v>x</v>
      </c>
      <c r="IY65" s="52" t="str">
        <f t="shared" si="16"/>
        <v/>
      </c>
    </row>
    <row r="66" spans="1:259" ht="15.5">
      <c r="A66" s="5" t="s">
        <v>95</v>
      </c>
      <c r="B66" s="35" t="s">
        <v>96</v>
      </c>
      <c r="C66" s="85"/>
      <c r="D66" s="85"/>
      <c r="E66" s="85"/>
      <c r="F66" s="85"/>
      <c r="G66" s="86"/>
      <c r="H66" s="108"/>
      <c r="I66" s="108"/>
      <c r="J66" s="108"/>
      <c r="K66" s="108"/>
      <c r="L66" s="227"/>
      <c r="M66" s="227"/>
      <c r="N66" s="227"/>
      <c r="O66" s="227" t="s">
        <v>43</v>
      </c>
      <c r="P66" s="227"/>
      <c r="Q66" s="227"/>
      <c r="R66" s="227"/>
      <c r="S66" s="227" t="s">
        <v>43</v>
      </c>
      <c r="T66" s="227"/>
      <c r="U66" s="227"/>
      <c r="V66" s="227"/>
      <c r="W66" s="227"/>
      <c r="X66" s="227"/>
      <c r="Y66" s="227"/>
      <c r="Z66" s="227"/>
      <c r="AA66" s="227"/>
      <c r="AB66" s="227"/>
      <c r="AC66" s="227" t="s">
        <v>43</v>
      </c>
      <c r="AD66" s="227"/>
      <c r="AE66" s="227"/>
      <c r="AF66" s="227"/>
      <c r="AG66" s="227"/>
      <c r="AH66" s="227"/>
      <c r="AI66" s="227"/>
      <c r="AJ66" s="227"/>
      <c r="AK66" s="227" t="s">
        <v>43</v>
      </c>
      <c r="AL66" s="227"/>
      <c r="AM66" s="227"/>
      <c r="AN66" s="227"/>
      <c r="AO66" s="109"/>
      <c r="AP66" s="227"/>
      <c r="AQ66" s="227"/>
      <c r="AR66" s="109"/>
      <c r="AS66" s="109"/>
      <c r="AT66" s="109" t="s">
        <v>43</v>
      </c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10"/>
      <c r="BF66" s="111"/>
      <c r="BG66" s="112"/>
      <c r="BH66" s="112"/>
      <c r="BI66" s="113"/>
      <c r="BJ66" s="113"/>
      <c r="BK66" s="109"/>
      <c r="BL66" s="112"/>
      <c r="BM66" s="112" t="s">
        <v>43</v>
      </c>
      <c r="BN66" s="112"/>
      <c r="BO66" s="112"/>
      <c r="BP66" s="109"/>
      <c r="BQ66" s="112"/>
      <c r="BR66" s="112"/>
      <c r="BS66" s="109"/>
      <c r="BT66" s="109"/>
      <c r="BU66" s="112"/>
      <c r="BV66" s="109"/>
      <c r="BW66" s="109"/>
      <c r="BX66" s="109"/>
      <c r="BY66" s="109"/>
      <c r="BZ66" s="109"/>
      <c r="CA66" s="112"/>
      <c r="CB66" s="112"/>
      <c r="CC66" s="109"/>
      <c r="CD66" s="112"/>
      <c r="CE66" s="109" t="s">
        <v>43</v>
      </c>
      <c r="CF66" s="112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12"/>
      <c r="CS66" s="109"/>
      <c r="CT66" s="112"/>
      <c r="CU66" s="109"/>
      <c r="CV66" s="109"/>
      <c r="CW66" s="112"/>
      <c r="CX66" s="109"/>
      <c r="CY66" s="109" t="s">
        <v>43</v>
      </c>
      <c r="CZ66" s="109"/>
      <c r="DA66" s="109"/>
      <c r="DB66" s="109"/>
      <c r="DC66" s="109"/>
      <c r="DD66" s="109"/>
      <c r="DE66" s="109"/>
      <c r="DF66" s="109"/>
      <c r="DG66" s="147"/>
      <c r="DH66" s="109"/>
      <c r="DI66" s="109"/>
      <c r="DJ66" s="109"/>
      <c r="DK66" s="109"/>
      <c r="DL66" s="109"/>
      <c r="DM66" s="109" t="s">
        <v>43</v>
      </c>
      <c r="DN66" s="109"/>
      <c r="DO66" s="109"/>
      <c r="DP66" s="109"/>
      <c r="DQ66" s="109"/>
      <c r="DR66" s="109"/>
      <c r="DS66" s="109"/>
      <c r="DT66" s="112"/>
      <c r="DU66" s="109"/>
      <c r="DV66" s="112"/>
      <c r="DW66" s="109"/>
      <c r="DX66" s="109" t="s">
        <v>43</v>
      </c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12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 t="s">
        <v>43</v>
      </c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77">
        <f t="shared" si="28"/>
        <v>13</v>
      </c>
      <c r="IM66" s="13">
        <f t="shared" si="29"/>
        <v>2</v>
      </c>
      <c r="IN66" s="13">
        <f t="shared" si="30"/>
        <v>0</v>
      </c>
      <c r="IO66" s="13">
        <f t="shared" si="31"/>
        <v>0</v>
      </c>
      <c r="IP66" s="13">
        <f t="shared" si="32"/>
        <v>0</v>
      </c>
      <c r="IQ66" s="13">
        <f t="shared" si="33"/>
        <v>0</v>
      </c>
      <c r="IR66" s="13">
        <f t="shared" si="34"/>
        <v>0</v>
      </c>
      <c r="IS66" s="21">
        <f t="shared" si="35"/>
        <v>275</v>
      </c>
      <c r="IU66" s="44" t="str">
        <f t="shared" si="36"/>
        <v/>
      </c>
      <c r="IV66" s="51" t="str">
        <f t="shared" si="37"/>
        <v/>
      </c>
      <c r="IW66" s="51" t="str">
        <f t="shared" si="38"/>
        <v/>
      </c>
      <c r="IX66" s="51" t="str">
        <f t="shared" si="51"/>
        <v/>
      </c>
      <c r="IY66" s="52" t="str">
        <f t="shared" si="16"/>
        <v/>
      </c>
    </row>
    <row r="67" spans="1:259">
      <c r="A67" s="5" t="s">
        <v>773</v>
      </c>
      <c r="B67" s="35" t="s">
        <v>62</v>
      </c>
      <c r="C67" s="85"/>
      <c r="D67" s="85"/>
      <c r="E67" s="85"/>
      <c r="F67" s="85"/>
      <c r="G67" s="86"/>
      <c r="H67" s="108"/>
      <c r="I67" s="108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109"/>
      <c r="AP67" s="227"/>
      <c r="AQ67" s="227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77">
        <f t="shared" si="28"/>
        <v>0</v>
      </c>
      <c r="IM67" s="13">
        <f t="shared" si="29"/>
        <v>0</v>
      </c>
      <c r="IN67" s="13">
        <f t="shared" si="30"/>
        <v>0</v>
      </c>
      <c r="IO67" s="13">
        <f t="shared" si="31"/>
        <v>0</v>
      </c>
      <c r="IP67" s="13">
        <f t="shared" si="32"/>
        <v>0</v>
      </c>
      <c r="IQ67" s="13">
        <f t="shared" si="33"/>
        <v>0</v>
      </c>
      <c r="IR67" s="13">
        <f t="shared" si="34"/>
        <v>0</v>
      </c>
      <c r="IS67" s="21">
        <f t="shared" si="35"/>
        <v>0</v>
      </c>
      <c r="IU67" s="44" t="str">
        <f t="shared" si="36"/>
        <v/>
      </c>
      <c r="IV67" s="51" t="str">
        <f t="shared" si="37"/>
        <v/>
      </c>
      <c r="IW67" s="51" t="str">
        <f t="shared" si="38"/>
        <v/>
      </c>
      <c r="IX67" s="51" t="str">
        <f t="shared" si="51"/>
        <v/>
      </c>
      <c r="IY67" s="52" t="str">
        <f t="shared" si="16"/>
        <v/>
      </c>
    </row>
    <row r="68" spans="1:259">
      <c r="A68" s="5" t="s">
        <v>774</v>
      </c>
      <c r="B68" s="35" t="s">
        <v>775</v>
      </c>
      <c r="C68" s="85"/>
      <c r="D68" s="85"/>
      <c r="E68" s="85"/>
      <c r="F68" s="85"/>
      <c r="G68" s="86"/>
      <c r="H68" s="108"/>
      <c r="I68" s="108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109"/>
      <c r="AP68" s="227"/>
      <c r="AQ68" s="227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77">
        <f t="shared" si="28"/>
        <v>0</v>
      </c>
      <c r="IM68" s="13">
        <f t="shared" si="29"/>
        <v>0</v>
      </c>
      <c r="IN68" s="13">
        <f t="shared" si="30"/>
        <v>0</v>
      </c>
      <c r="IO68" s="13">
        <f t="shared" si="31"/>
        <v>0</v>
      </c>
      <c r="IP68" s="13">
        <f t="shared" si="32"/>
        <v>0</v>
      </c>
      <c r="IQ68" s="13">
        <f t="shared" si="33"/>
        <v>0</v>
      </c>
      <c r="IR68" s="13">
        <f t="shared" si="34"/>
        <v>0</v>
      </c>
      <c r="IS68" s="21">
        <f t="shared" si="35"/>
        <v>0</v>
      </c>
      <c r="IU68" s="44" t="str">
        <f t="shared" si="36"/>
        <v/>
      </c>
      <c r="IV68" s="51" t="str">
        <f t="shared" si="37"/>
        <v/>
      </c>
      <c r="IW68" s="51" t="str">
        <f t="shared" si="38"/>
        <v/>
      </c>
      <c r="IX68" s="51" t="str">
        <f t="shared" si="51"/>
        <v/>
      </c>
      <c r="IY68" s="52" t="str">
        <f t="shared" si="16"/>
        <v/>
      </c>
    </row>
    <row r="69" spans="1:259">
      <c r="A69" s="5" t="s">
        <v>97</v>
      </c>
      <c r="B69" s="35" t="s">
        <v>98</v>
      </c>
      <c r="C69" s="85" t="s">
        <v>43</v>
      </c>
      <c r="D69" s="85" t="s">
        <v>43</v>
      </c>
      <c r="E69" s="85" t="s">
        <v>43</v>
      </c>
      <c r="F69" s="85"/>
      <c r="G69" s="86"/>
      <c r="H69" s="108"/>
      <c r="I69" s="108" t="s">
        <v>43</v>
      </c>
      <c r="J69" s="108"/>
      <c r="K69" s="108"/>
      <c r="L69" s="227" t="s">
        <v>43</v>
      </c>
      <c r="M69" s="227"/>
      <c r="N69" s="227" t="s">
        <v>43</v>
      </c>
      <c r="O69" s="227" t="s">
        <v>43</v>
      </c>
      <c r="P69" s="227"/>
      <c r="Q69" s="227" t="s">
        <v>43</v>
      </c>
      <c r="R69" s="227"/>
      <c r="S69" s="227" t="s">
        <v>43</v>
      </c>
      <c r="T69" s="227"/>
      <c r="U69" s="227"/>
      <c r="V69" s="227"/>
      <c r="W69" s="227"/>
      <c r="X69" s="227"/>
      <c r="Y69" s="227" t="s">
        <v>43</v>
      </c>
      <c r="Z69" s="227" t="s">
        <v>43</v>
      </c>
      <c r="AA69" s="227"/>
      <c r="AB69" s="227"/>
      <c r="AC69" s="227" t="s">
        <v>43</v>
      </c>
      <c r="AD69" s="227"/>
      <c r="AE69" s="227"/>
      <c r="AF69" s="227"/>
      <c r="AG69" s="227"/>
      <c r="AH69" s="227" t="s">
        <v>43</v>
      </c>
      <c r="AI69" s="227"/>
      <c r="AJ69" s="227"/>
      <c r="AK69" s="227" t="s">
        <v>43</v>
      </c>
      <c r="AL69" s="227"/>
      <c r="AM69" s="227"/>
      <c r="AN69" s="227"/>
      <c r="AO69" s="109"/>
      <c r="AP69" s="227"/>
      <c r="AQ69" s="227"/>
      <c r="AR69" s="109"/>
      <c r="AS69" s="109"/>
      <c r="AT69" s="109"/>
      <c r="AU69" s="109"/>
      <c r="AV69" s="109"/>
      <c r="AW69" s="109" t="s">
        <v>43</v>
      </c>
      <c r="AX69" s="109"/>
      <c r="AY69" s="109"/>
      <c r="AZ69" s="109"/>
      <c r="BA69" s="109"/>
      <c r="BB69" s="109"/>
      <c r="BC69" s="109" t="s">
        <v>43</v>
      </c>
      <c r="BD69" s="109" t="s">
        <v>43</v>
      </c>
      <c r="BE69" s="109"/>
      <c r="BF69" s="109"/>
      <c r="BG69" s="109"/>
      <c r="BH69" s="109"/>
      <c r="BI69" s="109"/>
      <c r="BJ69" s="109"/>
      <c r="BK69" s="109" t="s">
        <v>43</v>
      </c>
      <c r="BL69" s="109" t="s">
        <v>43</v>
      </c>
      <c r="BM69" s="109" t="s">
        <v>43</v>
      </c>
      <c r="BN69" s="109" t="s">
        <v>43</v>
      </c>
      <c r="BO69" s="109"/>
      <c r="BP69" s="109"/>
      <c r="BQ69" s="109" t="s">
        <v>43</v>
      </c>
      <c r="BR69" s="109" t="s">
        <v>43</v>
      </c>
      <c r="BS69" s="109" t="s">
        <v>43</v>
      </c>
      <c r="BT69" s="109" t="s">
        <v>43</v>
      </c>
      <c r="BU69" s="134"/>
      <c r="BV69" s="109"/>
      <c r="BW69" s="109"/>
      <c r="BX69" s="109"/>
      <c r="BY69" s="109"/>
      <c r="BZ69" s="109"/>
      <c r="CA69" s="109"/>
      <c r="CB69" s="112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12"/>
      <c r="CS69" s="109"/>
      <c r="CT69" s="112"/>
      <c r="CU69" s="109"/>
      <c r="CV69" s="109" t="s">
        <v>43</v>
      </c>
      <c r="CW69" s="112"/>
      <c r="CX69" s="109"/>
      <c r="CY69" s="109" t="s">
        <v>43</v>
      </c>
      <c r="CZ69" s="109" t="s">
        <v>43</v>
      </c>
      <c r="DA69" s="109"/>
      <c r="DB69" s="109"/>
      <c r="DC69" s="109"/>
      <c r="DD69" s="109"/>
      <c r="DE69" s="109" t="s">
        <v>43</v>
      </c>
      <c r="DF69" s="109"/>
      <c r="DG69" s="147"/>
      <c r="DH69" s="109" t="s">
        <v>43</v>
      </c>
      <c r="DI69" s="109"/>
      <c r="DJ69" s="109"/>
      <c r="DK69" s="109"/>
      <c r="DL69" s="109"/>
      <c r="DM69" s="109" t="s">
        <v>43</v>
      </c>
      <c r="DN69" s="109" t="s">
        <v>43</v>
      </c>
      <c r="DO69" s="109"/>
      <c r="DP69" s="109"/>
      <c r="DQ69" s="109"/>
      <c r="DR69" s="109"/>
      <c r="DS69" s="109"/>
      <c r="DT69" s="112"/>
      <c r="DU69" s="109"/>
      <c r="DV69" s="112" t="s">
        <v>43</v>
      </c>
      <c r="DW69" s="109"/>
      <c r="DX69" s="109" t="s">
        <v>43</v>
      </c>
      <c r="DY69" s="109" t="s">
        <v>43</v>
      </c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12"/>
      <c r="EM69" s="109"/>
      <c r="EN69" s="109"/>
      <c r="EO69" s="109" t="s">
        <v>43</v>
      </c>
      <c r="EP69" s="109"/>
      <c r="EQ69" s="109"/>
      <c r="ER69" s="109"/>
      <c r="ES69" s="109"/>
      <c r="ET69" s="109"/>
      <c r="EU69" s="109"/>
      <c r="EV69" s="109"/>
      <c r="EW69" s="109"/>
      <c r="EX69" s="109" t="s">
        <v>43</v>
      </c>
      <c r="EY69" s="109"/>
      <c r="EZ69" s="109" t="s">
        <v>43</v>
      </c>
      <c r="FA69" s="109"/>
      <c r="FB69" s="109"/>
      <c r="FC69" s="109" t="s">
        <v>43</v>
      </c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 t="s">
        <v>43</v>
      </c>
      <c r="FO69" s="109" t="s">
        <v>43</v>
      </c>
      <c r="FP69" s="109"/>
      <c r="FQ69" s="109" t="s">
        <v>43</v>
      </c>
      <c r="FR69" s="109"/>
      <c r="FS69" s="109"/>
      <c r="FT69" s="109" t="s">
        <v>43</v>
      </c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77">
        <f t="shared" si="28"/>
        <v>60</v>
      </c>
      <c r="IM69" s="13">
        <f t="shared" si="29"/>
        <v>16</v>
      </c>
      <c r="IN69" s="13">
        <f t="shared" si="30"/>
        <v>3</v>
      </c>
      <c r="IO69" s="13">
        <f t="shared" si="31"/>
        <v>5</v>
      </c>
      <c r="IP69" s="13">
        <f t="shared" si="32"/>
        <v>1</v>
      </c>
      <c r="IQ69" s="13">
        <f t="shared" si="33"/>
        <v>1</v>
      </c>
      <c r="IR69" s="13">
        <f t="shared" si="34"/>
        <v>1</v>
      </c>
      <c r="IS69" s="21">
        <f t="shared" si="35"/>
        <v>4127</v>
      </c>
      <c r="IU69" s="139" t="str">
        <f t="shared" si="36"/>
        <v>x</v>
      </c>
      <c r="IV69" s="140" t="str">
        <f t="shared" si="37"/>
        <v>x</v>
      </c>
      <c r="IW69" s="140" t="str">
        <f t="shared" si="38"/>
        <v>x</v>
      </c>
      <c r="IX69" s="51"/>
      <c r="IY69" s="52" t="str">
        <f t="shared" si="16"/>
        <v/>
      </c>
    </row>
    <row r="70" spans="1:259">
      <c r="A70" s="5" t="s">
        <v>97</v>
      </c>
      <c r="B70" s="35" t="s">
        <v>99</v>
      </c>
      <c r="C70" s="85" t="s">
        <v>43</v>
      </c>
      <c r="D70" s="85" t="s">
        <v>43</v>
      </c>
      <c r="E70" s="85"/>
      <c r="F70" s="85"/>
      <c r="G70" s="86"/>
      <c r="H70" s="108"/>
      <c r="I70" s="108"/>
      <c r="J70" s="108"/>
      <c r="K70" s="108"/>
      <c r="L70" s="227" t="s">
        <v>43</v>
      </c>
      <c r="M70" s="227"/>
      <c r="N70" s="227"/>
      <c r="O70" s="227" t="s">
        <v>43</v>
      </c>
      <c r="P70" s="227"/>
      <c r="Q70" s="227" t="s">
        <v>43</v>
      </c>
      <c r="R70" s="227" t="s">
        <v>43</v>
      </c>
      <c r="S70" s="227" t="s">
        <v>43</v>
      </c>
      <c r="T70" s="227"/>
      <c r="U70" s="227"/>
      <c r="V70" s="227"/>
      <c r="W70" s="227"/>
      <c r="X70" s="227"/>
      <c r="Y70" s="227" t="s">
        <v>43</v>
      </c>
      <c r="Z70" s="227" t="s">
        <v>43</v>
      </c>
      <c r="AA70" s="227"/>
      <c r="AB70" s="227"/>
      <c r="AC70" s="227" t="s">
        <v>43</v>
      </c>
      <c r="AD70" s="227" t="s">
        <v>43</v>
      </c>
      <c r="AE70" s="227"/>
      <c r="AF70" s="227"/>
      <c r="AG70" s="227"/>
      <c r="AH70" s="227" t="s">
        <v>43</v>
      </c>
      <c r="AI70" s="227"/>
      <c r="AJ70" s="227"/>
      <c r="AK70" s="227" t="s">
        <v>43</v>
      </c>
      <c r="AL70" s="227"/>
      <c r="AM70" s="227"/>
      <c r="AN70" s="227"/>
      <c r="AO70" s="109"/>
      <c r="AP70" s="227"/>
      <c r="AQ70" s="227"/>
      <c r="AR70" s="109"/>
      <c r="AS70" s="109"/>
      <c r="AT70" s="109"/>
      <c r="AU70" s="109"/>
      <c r="AV70" s="109"/>
      <c r="AW70" s="109" t="s">
        <v>43</v>
      </c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 t="s">
        <v>43</v>
      </c>
      <c r="BN70" s="109"/>
      <c r="BO70" s="109"/>
      <c r="BP70" s="109"/>
      <c r="BQ70" s="109" t="s">
        <v>43</v>
      </c>
      <c r="BR70" s="109" t="s">
        <v>43</v>
      </c>
      <c r="BS70" s="109" t="s">
        <v>43</v>
      </c>
      <c r="BT70" s="109"/>
      <c r="BU70" s="109"/>
      <c r="BV70" s="109"/>
      <c r="BW70" s="109"/>
      <c r="BX70" s="109"/>
      <c r="BY70" s="109"/>
      <c r="BZ70" s="109"/>
      <c r="CA70" s="109"/>
      <c r="CB70" s="114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 t="s">
        <v>43</v>
      </c>
      <c r="CW70" s="112"/>
      <c r="CX70" s="109"/>
      <c r="CY70" s="109" t="s">
        <v>43</v>
      </c>
      <c r="CZ70" s="109" t="s">
        <v>43</v>
      </c>
      <c r="DA70" s="109"/>
      <c r="DB70" s="109"/>
      <c r="DC70" s="109"/>
      <c r="DD70" s="109"/>
      <c r="DE70" s="109" t="s">
        <v>43</v>
      </c>
      <c r="DF70" s="109"/>
      <c r="DG70" s="147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 t="s">
        <v>43</v>
      </c>
      <c r="DY70" s="109" t="s">
        <v>43</v>
      </c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12"/>
      <c r="EM70" s="109"/>
      <c r="EN70" s="109"/>
      <c r="EO70" s="109" t="s">
        <v>43</v>
      </c>
      <c r="EP70" s="109"/>
      <c r="EQ70" s="109"/>
      <c r="ER70" s="109"/>
      <c r="ES70" s="109"/>
      <c r="ET70" s="109"/>
      <c r="EU70" s="109"/>
      <c r="EV70" s="109"/>
      <c r="EW70" s="109"/>
      <c r="EX70" s="109" t="s">
        <v>43</v>
      </c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 t="s">
        <v>43</v>
      </c>
      <c r="FP70" s="109"/>
      <c r="FQ70" s="109"/>
      <c r="FR70" s="109"/>
      <c r="FS70" s="109"/>
      <c r="FT70" s="109" t="s">
        <v>43</v>
      </c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77">
        <f t="shared" ref="IL70:IL104" si="52">SUMIF(H70:IK70,"x",$H$2:$IK$2)</f>
        <v>39</v>
      </c>
      <c r="IM70" s="13">
        <f t="shared" ref="IM70:IM104" si="53">COUNTIFS(H70:IK70,"x",H$4:IK$4,"d")</f>
        <v>9</v>
      </c>
      <c r="IN70" s="13">
        <f t="shared" ref="IN70:IN104" si="54">COUNTIFS(H70:IK70,"x",H$4:IK$4,"w")</f>
        <v>3</v>
      </c>
      <c r="IO70" s="13">
        <f t="shared" ref="IO70:IO104" si="55">COUNTIFS(H70:IK70,"x",H$4:IK$4,"v")</f>
        <v>2</v>
      </c>
      <c r="IP70" s="13">
        <f t="shared" ref="IP70:IP104" si="56">COUNTIFS(H70:IK70,"x",H$4:IK$4,"s")</f>
        <v>0</v>
      </c>
      <c r="IQ70" s="13">
        <f t="shared" ref="IQ70:IQ104" si="57">COUNTIFS(H70:IK70,"x",H$4:IK$4,"m")</f>
        <v>0</v>
      </c>
      <c r="IR70" s="13">
        <f t="shared" ref="IR70:IR104" si="58">COUNTIFS(H70:IK70,"x",H$4:IK$4,"r")</f>
        <v>0</v>
      </c>
      <c r="IS70" s="21">
        <f t="shared" ref="IS70:IS104" si="59">SUMIF(H70:IK70,"x",$H$3:$IK$3)</f>
        <v>2798</v>
      </c>
      <c r="IU70" s="139" t="str">
        <f t="shared" ref="IU70:IU104" si="60">IF(ISBLANK(C70),IF(AND((IM70+IN70)&gt;=($JB$2+$JC$2),OR(IO70&gt;=$JD$2,H70="x")),"Yes!",""),"x")</f>
        <v>x</v>
      </c>
      <c r="IV70" s="140" t="str">
        <f t="shared" ref="IV70:IV104" si="61">IF(ISBLANK(D70),IF(IU70="x",IF(AND((IM70+IN70)&gt;=($JB$3+$JC$3),OR(IO70&gt;=$JD$3,H70="x")),"Yes!",""),IF(IU70="Yes!",IF(AND((IM70+IN70)&gt;=($JB$2+$JB$3+$JC$2+$JC$3),OR(IO70&gt;=($JD$3+$JD$2),H70="x")),"Yes!",""),"")),"x")</f>
        <v>x</v>
      </c>
      <c r="IW70" s="51" t="str">
        <f t="shared" ref="IW70:IW104" si="62">IF(ISBLANK(E70),IF(IV70="x",IF(AND((IM70+(IN70-$JC$4)&gt;=$JB$4),(IN70&gt;=$JC$4),OR(IO70&gt;=$JD$4,H70="x"),OR(IP70,IQ70)),"Yes!",""),IF(AND(IV70="Yes!",IU70="x"),IF(AND((IM70+(IN70-($JC$4+$JC$3))&gt;=$JB$3+$JB$4),(IN70&gt;=$JC$4),OR(IO70&gt;=($JD$3+$JD$4),H70="x"),OR(IP70,IQ70)),"Yes!",""),IF(AND(IV70="Yes!",IU70="Yes!"),IF(AND((IM70+(IN70-($JC$4+$JC$3+$JC$2))&gt;=$JB$2+$JB$3+$JB$4),(IN70&gt;=$JC$2+$JC$3+$JC$4),OR(IO70&gt;=($JD$2+$JD$3+$JD$4),H70="x"),OR(IP70,IQ70)),"Yes!",""),""))),"x")</f>
        <v/>
      </c>
      <c r="IX70" s="51" t="str">
        <f t="shared" si="51"/>
        <v/>
      </c>
      <c r="IY70" s="52" t="str">
        <f t="shared" si="16"/>
        <v/>
      </c>
    </row>
    <row r="71" spans="1:259" ht="15.5">
      <c r="A71" s="5" t="s">
        <v>100</v>
      </c>
      <c r="B71" s="35" t="s">
        <v>94</v>
      </c>
      <c r="C71" s="85" t="s">
        <v>43</v>
      </c>
      <c r="D71" s="85" t="s">
        <v>43</v>
      </c>
      <c r="E71" s="85" t="s">
        <v>43</v>
      </c>
      <c r="F71" s="85"/>
      <c r="G71" s="86"/>
      <c r="H71" s="108"/>
      <c r="I71" s="108"/>
      <c r="J71" s="108"/>
      <c r="K71" s="108"/>
      <c r="L71" s="227" t="s">
        <v>43</v>
      </c>
      <c r="M71" s="227" t="s">
        <v>43</v>
      </c>
      <c r="N71" s="227" t="s">
        <v>43</v>
      </c>
      <c r="O71" s="227" t="s">
        <v>43</v>
      </c>
      <c r="P71" s="227"/>
      <c r="Q71" s="227"/>
      <c r="R71" s="227" t="s">
        <v>43</v>
      </c>
      <c r="S71" s="227" t="s">
        <v>43</v>
      </c>
      <c r="T71" s="227" t="s">
        <v>43</v>
      </c>
      <c r="U71" s="227"/>
      <c r="V71" s="227"/>
      <c r="W71" s="227" t="s">
        <v>43</v>
      </c>
      <c r="X71" s="227"/>
      <c r="Y71" s="227"/>
      <c r="Z71" s="227"/>
      <c r="AA71" s="227"/>
      <c r="AB71" s="227"/>
      <c r="AC71" s="227"/>
      <c r="AD71" s="227"/>
      <c r="AE71" s="227" t="s">
        <v>43</v>
      </c>
      <c r="AF71" s="227"/>
      <c r="AG71" s="227"/>
      <c r="AH71" s="227" t="s">
        <v>43</v>
      </c>
      <c r="AI71" s="227"/>
      <c r="AJ71" s="227"/>
      <c r="AK71" s="227" t="s">
        <v>43</v>
      </c>
      <c r="AL71" s="227" t="s">
        <v>43</v>
      </c>
      <c r="AM71" s="227"/>
      <c r="AN71" s="227"/>
      <c r="AO71" s="109"/>
      <c r="AP71" s="227" t="s">
        <v>43</v>
      </c>
      <c r="AQ71" s="227" t="s">
        <v>43</v>
      </c>
      <c r="AR71" s="109"/>
      <c r="AS71" s="109"/>
      <c r="AT71" s="109"/>
      <c r="AU71" s="109" t="s">
        <v>43</v>
      </c>
      <c r="AV71" s="109"/>
      <c r="AW71" s="109" t="s">
        <v>43</v>
      </c>
      <c r="AX71" s="109"/>
      <c r="AY71" s="109"/>
      <c r="AZ71" s="109"/>
      <c r="BA71" s="109" t="s">
        <v>43</v>
      </c>
      <c r="BB71" s="109"/>
      <c r="BC71" s="109"/>
      <c r="BD71" s="109"/>
      <c r="BE71" s="110"/>
      <c r="BF71" s="111"/>
      <c r="BG71" s="112"/>
      <c r="BH71" s="112"/>
      <c r="BI71" s="113" t="s">
        <v>43</v>
      </c>
      <c r="BJ71" s="113"/>
      <c r="BK71" s="109"/>
      <c r="BL71" s="112"/>
      <c r="BM71" s="112"/>
      <c r="BN71" s="112"/>
      <c r="BO71" s="112" t="s">
        <v>43</v>
      </c>
      <c r="BP71" s="109"/>
      <c r="BQ71" s="112" t="s">
        <v>43</v>
      </c>
      <c r="BR71" s="112" t="s">
        <v>43</v>
      </c>
      <c r="BS71" s="109" t="s">
        <v>43</v>
      </c>
      <c r="BT71" s="109"/>
      <c r="BU71" s="112"/>
      <c r="BV71" s="109"/>
      <c r="BW71" s="109" t="s">
        <v>43</v>
      </c>
      <c r="BX71" s="109"/>
      <c r="BY71" s="109"/>
      <c r="BZ71" s="109"/>
      <c r="CA71" s="112"/>
      <c r="CB71" s="112"/>
      <c r="CC71" s="109"/>
      <c r="CD71" s="112" t="s">
        <v>43</v>
      </c>
      <c r="CE71" s="109" t="s">
        <v>43</v>
      </c>
      <c r="CF71" s="112" t="s">
        <v>43</v>
      </c>
      <c r="CG71" s="109" t="s">
        <v>43</v>
      </c>
      <c r="CH71" s="109"/>
      <c r="CI71" s="109"/>
      <c r="CJ71" s="109"/>
      <c r="CK71" s="109"/>
      <c r="CL71" s="109" t="s">
        <v>43</v>
      </c>
      <c r="CM71" s="109"/>
      <c r="CN71" s="109"/>
      <c r="CO71" s="109"/>
      <c r="CP71" s="109"/>
      <c r="CQ71" s="109"/>
      <c r="CR71" s="112"/>
      <c r="CS71" s="109"/>
      <c r="CT71" s="112"/>
      <c r="CU71" s="109"/>
      <c r="CV71" s="109" t="s">
        <v>43</v>
      </c>
      <c r="CW71" s="112"/>
      <c r="CX71" s="109"/>
      <c r="CY71" s="109"/>
      <c r="CZ71" s="109"/>
      <c r="DA71" s="109"/>
      <c r="DB71" s="109"/>
      <c r="DC71" s="109"/>
      <c r="DD71" s="109"/>
      <c r="DE71" s="109"/>
      <c r="DF71" s="109"/>
      <c r="DG71" s="147"/>
      <c r="DH71" s="109"/>
      <c r="DI71" s="109"/>
      <c r="DJ71" s="109"/>
      <c r="DK71" s="109" t="s">
        <v>43</v>
      </c>
      <c r="DL71" s="109"/>
      <c r="DM71" s="109" t="s">
        <v>43</v>
      </c>
      <c r="DN71" s="109" t="s">
        <v>43</v>
      </c>
      <c r="DO71" s="109"/>
      <c r="DP71" s="109" t="s">
        <v>43</v>
      </c>
      <c r="DQ71" s="109" t="s">
        <v>43</v>
      </c>
      <c r="DR71" s="109"/>
      <c r="DS71" s="109"/>
      <c r="DT71" s="112"/>
      <c r="DU71" s="109"/>
      <c r="DV71" s="112"/>
      <c r="DW71" s="109"/>
      <c r="DX71" s="109"/>
      <c r="DY71" s="109"/>
      <c r="DZ71" s="109"/>
      <c r="EA71" s="109"/>
      <c r="EB71" s="109" t="s">
        <v>43</v>
      </c>
      <c r="EC71" s="109"/>
      <c r="ED71" s="109" t="s">
        <v>43</v>
      </c>
      <c r="EE71" s="109" t="s">
        <v>43</v>
      </c>
      <c r="EF71" s="109"/>
      <c r="EG71" s="109" t="s">
        <v>43</v>
      </c>
      <c r="EH71" s="109"/>
      <c r="EI71" s="109"/>
      <c r="EJ71" s="109" t="s">
        <v>43</v>
      </c>
      <c r="EK71" s="109"/>
      <c r="EL71" s="112" t="s">
        <v>43</v>
      </c>
      <c r="EM71" s="109"/>
      <c r="EN71" s="109" t="s">
        <v>43</v>
      </c>
      <c r="EO71" s="109" t="s">
        <v>43</v>
      </c>
      <c r="EP71" s="109"/>
      <c r="EQ71" s="109"/>
      <c r="ER71" s="109"/>
      <c r="ES71" s="109" t="s">
        <v>43</v>
      </c>
      <c r="ET71" s="109"/>
      <c r="EU71" s="109"/>
      <c r="EV71" s="109"/>
      <c r="EW71" s="109"/>
      <c r="EX71" s="109"/>
      <c r="EY71" s="109"/>
      <c r="EZ71" s="109" t="s">
        <v>43</v>
      </c>
      <c r="FA71" s="109"/>
      <c r="FB71" s="109"/>
      <c r="FC71" s="109"/>
      <c r="FD71" s="109"/>
      <c r="FE71" s="109"/>
      <c r="FF71" s="109"/>
      <c r="FG71" s="109"/>
      <c r="FH71" s="109"/>
      <c r="FI71" s="109" t="s">
        <v>43</v>
      </c>
      <c r="FJ71" s="109"/>
      <c r="FK71" s="109"/>
      <c r="FL71" s="109"/>
      <c r="FM71" s="109"/>
      <c r="FN71" s="109" t="s">
        <v>43</v>
      </c>
      <c r="FO71" s="109" t="s">
        <v>43</v>
      </c>
      <c r="FP71" s="109"/>
      <c r="FQ71" s="109"/>
      <c r="FR71" s="109" t="s">
        <v>43</v>
      </c>
      <c r="FS71" s="109"/>
      <c r="FT71" s="109" t="s">
        <v>43</v>
      </c>
      <c r="FU71" s="109" t="s">
        <v>43</v>
      </c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77">
        <f t="shared" si="52"/>
        <v>83</v>
      </c>
      <c r="IM71" s="13">
        <f t="shared" si="53"/>
        <v>21</v>
      </c>
      <c r="IN71" s="13">
        <f t="shared" si="54"/>
        <v>6</v>
      </c>
      <c r="IO71" s="13">
        <f t="shared" si="55"/>
        <v>4</v>
      </c>
      <c r="IP71" s="13">
        <f t="shared" si="56"/>
        <v>2</v>
      </c>
      <c r="IQ71" s="13">
        <f t="shared" si="57"/>
        <v>0</v>
      </c>
      <c r="IR71" s="13">
        <f t="shared" si="58"/>
        <v>0</v>
      </c>
      <c r="IS71" s="21">
        <f t="shared" si="59"/>
        <v>7604</v>
      </c>
      <c r="IU71" s="139" t="str">
        <f t="shared" si="60"/>
        <v>x</v>
      </c>
      <c r="IV71" s="140" t="str">
        <f t="shared" si="61"/>
        <v>x</v>
      </c>
      <c r="IW71" s="140" t="str">
        <f t="shared" si="62"/>
        <v>x</v>
      </c>
      <c r="IX71" s="51" t="str">
        <f t="shared" si="51"/>
        <v/>
      </c>
      <c r="IY71" s="52" t="str">
        <f t="shared" ref="IY71:IY134" si="63">IF(ISBLANK(G71),IF(IX71="x",IF(AND((IM71+(IN71-$JC$6)&gt;=$JB$6),(IN71&gt;=$JC$6),OR(IO71&gt;=$JD$6,H71="x"),IR71),"Yes!",""),IF(AND(IX71="Yes!",IW71="x"),IF(AND((IM71+(IN71-($JB$6+$JB$5))&gt;=$JB$6+$JB$5),(IN71&gt;=$JC$6+$JC$5),OR(IO71&gt;=($JD$6+$JD$5),H71="x"),IQ71,IR71),"Yes!",""),IF(AND(IX71="Yes!",IW71="Yes!"),IF(AND((IM71+(IN71-($JB$6+$JB$5+$JB$4))&gt;=$JB$6+$JB$5+$JB$4),(IN71&gt;=$JC$6+$JC$5+$JC$4),OR(IO71&gt;=($JD$6+$JD$5+$JD$4),H71="x"),IQ71,IR71),"Yes!",""),""))),"x")</f>
        <v/>
      </c>
    </row>
    <row r="72" spans="1:259" ht="15.5">
      <c r="A72" s="5" t="s">
        <v>101</v>
      </c>
      <c r="B72" s="35" t="s">
        <v>106</v>
      </c>
      <c r="C72" s="85"/>
      <c r="D72" s="85"/>
      <c r="E72" s="85"/>
      <c r="F72" s="85"/>
      <c r="G72" s="86"/>
      <c r="H72" s="108"/>
      <c r="I72" s="108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109"/>
      <c r="AP72" s="227"/>
      <c r="AQ72" s="227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10"/>
      <c r="BF72" s="111"/>
      <c r="BG72" s="112"/>
      <c r="BH72" s="112"/>
      <c r="BI72" s="113"/>
      <c r="BJ72" s="113"/>
      <c r="BK72" s="109"/>
      <c r="BL72" s="112"/>
      <c r="BM72" s="112"/>
      <c r="BN72" s="112"/>
      <c r="BO72" s="112"/>
      <c r="BP72" s="109"/>
      <c r="BQ72" s="112"/>
      <c r="BR72" s="112"/>
      <c r="BS72" s="109"/>
      <c r="BT72" s="109"/>
      <c r="BU72" s="112"/>
      <c r="BV72" s="109"/>
      <c r="BW72" s="109"/>
      <c r="BX72" s="109"/>
      <c r="BY72" s="109"/>
      <c r="BZ72" s="109"/>
      <c r="CA72" s="112"/>
      <c r="CB72" s="112"/>
      <c r="CC72" s="109"/>
      <c r="CD72" s="112"/>
      <c r="CE72" s="109"/>
      <c r="CF72" s="112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12"/>
      <c r="CS72" s="109"/>
      <c r="CT72" s="112"/>
      <c r="CU72" s="109"/>
      <c r="CV72" s="109"/>
      <c r="CW72" s="112"/>
      <c r="CX72" s="109"/>
      <c r="CY72" s="109"/>
      <c r="CZ72" s="109" t="s">
        <v>43</v>
      </c>
      <c r="DA72" s="109"/>
      <c r="DB72" s="109"/>
      <c r="DC72" s="109"/>
      <c r="DD72" s="109"/>
      <c r="DE72" s="109"/>
      <c r="DF72" s="109"/>
      <c r="DG72" s="147"/>
      <c r="DH72" s="109" t="s">
        <v>43</v>
      </c>
      <c r="DI72" s="109"/>
      <c r="DJ72" s="109"/>
      <c r="DK72" s="109"/>
      <c r="DL72" s="109"/>
      <c r="DM72" s="109"/>
      <c r="DN72" s="109" t="s">
        <v>43</v>
      </c>
      <c r="DO72" s="109"/>
      <c r="DP72" s="109"/>
      <c r="DQ72" s="109"/>
      <c r="DR72" s="109"/>
      <c r="DS72" s="109"/>
      <c r="DT72" s="112"/>
      <c r="DU72" s="109"/>
      <c r="DV72" s="112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12"/>
      <c r="EM72" s="109"/>
      <c r="EN72" s="109"/>
      <c r="EO72" s="109" t="s">
        <v>43</v>
      </c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77">
        <f t="shared" si="52"/>
        <v>8</v>
      </c>
      <c r="IM72" s="13">
        <f t="shared" si="53"/>
        <v>4</v>
      </c>
      <c r="IN72" s="13">
        <f t="shared" si="54"/>
        <v>0</v>
      </c>
      <c r="IO72" s="13">
        <f t="shared" si="55"/>
        <v>0</v>
      </c>
      <c r="IP72" s="13">
        <f t="shared" si="56"/>
        <v>0</v>
      </c>
      <c r="IQ72" s="13">
        <f t="shared" si="57"/>
        <v>0</v>
      </c>
      <c r="IR72" s="13">
        <f t="shared" si="58"/>
        <v>0</v>
      </c>
      <c r="IS72" s="21">
        <f t="shared" si="59"/>
        <v>620</v>
      </c>
      <c r="IU72" s="44" t="str">
        <f t="shared" si="60"/>
        <v/>
      </c>
      <c r="IV72" s="51" t="str">
        <f t="shared" si="61"/>
        <v/>
      </c>
      <c r="IW72" s="51" t="str">
        <f t="shared" si="62"/>
        <v/>
      </c>
      <c r="IX72" s="51" t="str">
        <f t="shared" si="51"/>
        <v/>
      </c>
      <c r="IY72" s="52" t="str">
        <f t="shared" si="63"/>
        <v/>
      </c>
    </row>
    <row r="73" spans="1:259" ht="15.5">
      <c r="A73" s="5" t="s">
        <v>101</v>
      </c>
      <c r="B73" s="35" t="s">
        <v>102</v>
      </c>
      <c r="C73" s="85"/>
      <c r="D73" s="85"/>
      <c r="E73" s="85"/>
      <c r="F73" s="85"/>
      <c r="G73" s="86"/>
      <c r="H73" s="108"/>
      <c r="I73" s="108"/>
      <c r="J73" s="108"/>
      <c r="K73" s="108"/>
      <c r="L73" s="227" t="s">
        <v>43</v>
      </c>
      <c r="M73" s="227"/>
      <c r="N73" s="227"/>
      <c r="O73" s="227"/>
      <c r="P73" s="227"/>
      <c r="Q73" s="227"/>
      <c r="R73" s="227" t="s">
        <v>43</v>
      </c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 t="s">
        <v>43</v>
      </c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109"/>
      <c r="AP73" s="227"/>
      <c r="AQ73" s="227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10"/>
      <c r="BF73" s="111"/>
      <c r="BG73" s="112"/>
      <c r="BH73" s="112"/>
      <c r="BI73" s="113"/>
      <c r="BJ73" s="113"/>
      <c r="BK73" s="109"/>
      <c r="BL73" s="112"/>
      <c r="BM73" s="112"/>
      <c r="BN73" s="112"/>
      <c r="BO73" s="112"/>
      <c r="BP73" s="109"/>
      <c r="BQ73" s="112"/>
      <c r="BR73" s="112"/>
      <c r="BS73" s="109"/>
      <c r="BT73" s="109"/>
      <c r="BU73" s="112"/>
      <c r="BV73" s="109"/>
      <c r="BW73" s="109"/>
      <c r="BX73" s="109"/>
      <c r="BY73" s="109"/>
      <c r="BZ73" s="109"/>
      <c r="CA73" s="112"/>
      <c r="CB73" s="112"/>
      <c r="CC73" s="109"/>
      <c r="CD73" s="112"/>
      <c r="CE73" s="109"/>
      <c r="CF73" s="112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12"/>
      <c r="CS73" s="109"/>
      <c r="CT73" s="112"/>
      <c r="CU73" s="109"/>
      <c r="CV73" s="109"/>
      <c r="CW73" s="112"/>
      <c r="CX73" s="109"/>
      <c r="CY73" s="109"/>
      <c r="CZ73" s="109"/>
      <c r="DA73" s="109"/>
      <c r="DB73" s="109"/>
      <c r="DC73" s="109"/>
      <c r="DD73" s="109"/>
      <c r="DE73" s="109"/>
      <c r="DF73" s="109"/>
      <c r="DG73" s="147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12"/>
      <c r="DU73" s="109"/>
      <c r="DV73" s="112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12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 t="s">
        <v>43</v>
      </c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 t="s">
        <v>43</v>
      </c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77">
        <f t="shared" si="52"/>
        <v>5</v>
      </c>
      <c r="IM73" s="13">
        <f t="shared" si="53"/>
        <v>0</v>
      </c>
      <c r="IN73" s="13">
        <f t="shared" si="54"/>
        <v>0</v>
      </c>
      <c r="IO73" s="13">
        <f t="shared" si="55"/>
        <v>0</v>
      </c>
      <c r="IP73" s="13">
        <f t="shared" si="56"/>
        <v>0</v>
      </c>
      <c r="IQ73" s="13">
        <f t="shared" si="57"/>
        <v>0</v>
      </c>
      <c r="IR73" s="13">
        <f t="shared" si="58"/>
        <v>0</v>
      </c>
      <c r="IS73" s="21">
        <f t="shared" si="59"/>
        <v>0</v>
      </c>
      <c r="IU73" s="44" t="str">
        <f t="shared" si="60"/>
        <v/>
      </c>
      <c r="IV73" s="51" t="str">
        <f t="shared" si="61"/>
        <v/>
      </c>
      <c r="IW73" s="51" t="str">
        <f t="shared" si="62"/>
        <v/>
      </c>
      <c r="IX73" s="51" t="str">
        <f t="shared" si="51"/>
        <v/>
      </c>
      <c r="IY73" s="52" t="str">
        <f t="shared" si="63"/>
        <v/>
      </c>
    </row>
    <row r="74" spans="1:259" ht="15.5">
      <c r="A74" s="5" t="s">
        <v>101</v>
      </c>
      <c r="B74" s="35" t="s">
        <v>103</v>
      </c>
      <c r="C74" s="85" t="s">
        <v>43</v>
      </c>
      <c r="D74" s="85" t="s">
        <v>43</v>
      </c>
      <c r="E74" s="85"/>
      <c r="F74" s="85"/>
      <c r="G74" s="86"/>
      <c r="H74" s="108"/>
      <c r="I74" s="108" t="s">
        <v>43</v>
      </c>
      <c r="J74" s="108"/>
      <c r="K74" s="108"/>
      <c r="L74" s="227" t="s">
        <v>43</v>
      </c>
      <c r="M74" s="227"/>
      <c r="N74" s="227"/>
      <c r="O74" s="227" t="s">
        <v>43</v>
      </c>
      <c r="P74" s="227"/>
      <c r="Q74" s="227" t="s">
        <v>43</v>
      </c>
      <c r="R74" s="227" t="s">
        <v>43</v>
      </c>
      <c r="S74" s="227" t="s">
        <v>43</v>
      </c>
      <c r="T74" s="227"/>
      <c r="U74" s="227"/>
      <c r="V74" s="227"/>
      <c r="W74" s="227"/>
      <c r="X74" s="227"/>
      <c r="Y74" s="227"/>
      <c r="Z74" s="227" t="s">
        <v>43</v>
      </c>
      <c r="AA74" s="227"/>
      <c r="AB74" s="227" t="s">
        <v>43</v>
      </c>
      <c r="AC74" s="227" t="s">
        <v>43</v>
      </c>
      <c r="AD74" s="227"/>
      <c r="AE74" s="227"/>
      <c r="AF74" s="227"/>
      <c r="AG74" s="227"/>
      <c r="AH74" s="227"/>
      <c r="AI74" s="227"/>
      <c r="AJ74" s="227"/>
      <c r="AK74" s="227" t="s">
        <v>43</v>
      </c>
      <c r="AL74" s="227"/>
      <c r="AM74" s="227"/>
      <c r="AN74" s="227"/>
      <c r="AO74" s="109"/>
      <c r="AP74" s="227" t="s">
        <v>43</v>
      </c>
      <c r="AQ74" s="227"/>
      <c r="AR74" s="109"/>
      <c r="AS74" s="109"/>
      <c r="AT74" s="109"/>
      <c r="AU74" s="109"/>
      <c r="AV74" s="109"/>
      <c r="AW74" s="109" t="s">
        <v>43</v>
      </c>
      <c r="AX74" s="109"/>
      <c r="AY74" s="109"/>
      <c r="AZ74" s="109"/>
      <c r="BA74" s="109"/>
      <c r="BB74" s="109"/>
      <c r="BC74" s="109"/>
      <c r="BD74" s="109"/>
      <c r="BE74" s="110"/>
      <c r="BF74" s="111"/>
      <c r="BG74" s="112"/>
      <c r="BH74" s="112"/>
      <c r="BI74" s="113" t="s">
        <v>43</v>
      </c>
      <c r="BJ74" s="113" t="s">
        <v>43</v>
      </c>
      <c r="BK74" s="109"/>
      <c r="BL74" s="112"/>
      <c r="BM74" s="112"/>
      <c r="BN74" s="112"/>
      <c r="BO74" s="112"/>
      <c r="BP74" s="109"/>
      <c r="BQ74" s="112" t="s">
        <v>43</v>
      </c>
      <c r="BR74" s="112"/>
      <c r="BS74" s="109"/>
      <c r="BT74" s="109"/>
      <c r="BU74" s="112"/>
      <c r="BV74" s="109"/>
      <c r="BW74" s="109"/>
      <c r="BX74" s="109"/>
      <c r="BY74" s="109"/>
      <c r="BZ74" s="109" t="s">
        <v>43</v>
      </c>
      <c r="CA74" s="112"/>
      <c r="CB74" s="112"/>
      <c r="CC74" s="109"/>
      <c r="CD74" s="112" t="s">
        <v>43</v>
      </c>
      <c r="CE74" s="109" t="s">
        <v>43</v>
      </c>
      <c r="CF74" s="112"/>
      <c r="CG74" s="109"/>
      <c r="CH74" s="109"/>
      <c r="CI74" s="109"/>
      <c r="CJ74" s="109"/>
      <c r="CK74" s="109"/>
      <c r="CL74" s="109" t="s">
        <v>43</v>
      </c>
      <c r="CM74" s="109" t="s">
        <v>43</v>
      </c>
      <c r="CN74" s="109"/>
      <c r="CO74" s="109"/>
      <c r="CP74" s="109"/>
      <c r="CQ74" s="109"/>
      <c r="CR74" s="112"/>
      <c r="CS74" s="109"/>
      <c r="CT74" s="112"/>
      <c r="CU74" s="109"/>
      <c r="CV74" s="109"/>
      <c r="CW74" s="112"/>
      <c r="CX74" s="109"/>
      <c r="CY74" s="109" t="s">
        <v>43</v>
      </c>
      <c r="CZ74" s="109" t="s">
        <v>43</v>
      </c>
      <c r="DA74" s="109"/>
      <c r="DB74" s="109" t="s">
        <v>43</v>
      </c>
      <c r="DC74" s="109"/>
      <c r="DD74" s="109" t="s">
        <v>43</v>
      </c>
      <c r="DE74" s="109"/>
      <c r="DF74" s="109"/>
      <c r="DG74" s="147"/>
      <c r="DH74" s="109"/>
      <c r="DI74" s="109"/>
      <c r="DJ74" s="109"/>
      <c r="DK74" s="109"/>
      <c r="DL74" s="109"/>
      <c r="DM74" s="109" t="s">
        <v>43</v>
      </c>
      <c r="DN74" s="109"/>
      <c r="DO74" s="109"/>
      <c r="DP74" s="109" t="s">
        <v>43</v>
      </c>
      <c r="DQ74" s="109" t="s">
        <v>43</v>
      </c>
      <c r="DR74" s="109" t="s">
        <v>43</v>
      </c>
      <c r="DS74" s="109" t="s">
        <v>43</v>
      </c>
      <c r="DT74" s="112"/>
      <c r="DU74" s="109"/>
      <c r="DV74" s="112"/>
      <c r="DW74" s="109"/>
      <c r="DX74" s="109" t="s">
        <v>43</v>
      </c>
      <c r="DY74" s="109"/>
      <c r="DZ74" s="109"/>
      <c r="EA74" s="109"/>
      <c r="EB74" s="109"/>
      <c r="EC74" s="109"/>
      <c r="ED74" s="109" t="s">
        <v>43</v>
      </c>
      <c r="EE74" s="109"/>
      <c r="EF74" s="109"/>
      <c r="EG74" s="109"/>
      <c r="EH74" s="109"/>
      <c r="EI74" s="109"/>
      <c r="EJ74" s="109" t="s">
        <v>43</v>
      </c>
      <c r="EK74" s="109"/>
      <c r="EL74" s="112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 t="s">
        <v>43</v>
      </c>
      <c r="EY74" s="109"/>
      <c r="EZ74" s="109" t="s">
        <v>43</v>
      </c>
      <c r="FA74" s="109" t="s">
        <v>43</v>
      </c>
      <c r="FB74" s="109"/>
      <c r="FC74" s="109"/>
      <c r="FD74" s="109"/>
      <c r="FE74" s="109"/>
      <c r="FF74" s="109"/>
      <c r="FG74" s="109"/>
      <c r="FH74" s="109"/>
      <c r="FI74" s="109" t="s">
        <v>43</v>
      </c>
      <c r="FJ74" s="109"/>
      <c r="FK74" s="109"/>
      <c r="FL74" s="109"/>
      <c r="FM74" s="109"/>
      <c r="FN74" s="109"/>
      <c r="FO74" s="109"/>
      <c r="FP74" s="109"/>
      <c r="FQ74" s="109"/>
      <c r="FR74" s="109" t="s">
        <v>43</v>
      </c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77">
        <f t="shared" si="52"/>
        <v>46</v>
      </c>
      <c r="IM74" s="13">
        <f t="shared" si="53"/>
        <v>6</v>
      </c>
      <c r="IN74" s="13">
        <f t="shared" si="54"/>
        <v>2</v>
      </c>
      <c r="IO74" s="13">
        <f t="shared" si="55"/>
        <v>7</v>
      </c>
      <c r="IP74" s="13">
        <f t="shared" si="56"/>
        <v>1</v>
      </c>
      <c r="IQ74" s="13">
        <f t="shared" si="57"/>
        <v>1</v>
      </c>
      <c r="IR74" s="13">
        <f t="shared" si="58"/>
        <v>0</v>
      </c>
      <c r="IS74" s="21">
        <f t="shared" si="59"/>
        <v>3611</v>
      </c>
      <c r="IU74" s="139" t="str">
        <f t="shared" si="60"/>
        <v>x</v>
      </c>
      <c r="IV74" s="140" t="str">
        <f t="shared" si="61"/>
        <v>x</v>
      </c>
      <c r="IW74" s="51" t="str">
        <f t="shared" si="62"/>
        <v/>
      </c>
      <c r="IX74" s="51" t="str">
        <f t="shared" si="51"/>
        <v/>
      </c>
      <c r="IY74" s="52" t="str">
        <f t="shared" si="63"/>
        <v/>
      </c>
    </row>
    <row r="75" spans="1:259" ht="15.5">
      <c r="A75" s="5" t="s">
        <v>101</v>
      </c>
      <c r="B75" s="35" t="s">
        <v>104</v>
      </c>
      <c r="C75" s="85"/>
      <c r="D75" s="85"/>
      <c r="E75" s="85"/>
      <c r="F75" s="85"/>
      <c r="G75" s="86"/>
      <c r="H75" s="108"/>
      <c r="I75" s="108"/>
      <c r="J75" s="108"/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109"/>
      <c r="AP75" s="227"/>
      <c r="AQ75" s="227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10"/>
      <c r="BF75" s="111"/>
      <c r="BG75" s="112"/>
      <c r="BH75" s="112"/>
      <c r="BI75" s="113" t="s">
        <v>43</v>
      </c>
      <c r="BJ75" s="113"/>
      <c r="BK75" s="109"/>
      <c r="BL75" s="112"/>
      <c r="BM75" s="112"/>
      <c r="BN75" s="112"/>
      <c r="BO75" s="112"/>
      <c r="BP75" s="109"/>
      <c r="BQ75" s="112"/>
      <c r="BR75" s="112"/>
      <c r="BS75" s="109"/>
      <c r="BT75" s="109"/>
      <c r="BU75" s="112"/>
      <c r="BV75" s="109"/>
      <c r="BW75" s="109"/>
      <c r="BX75" s="109"/>
      <c r="BY75" s="109"/>
      <c r="BZ75" s="109"/>
      <c r="CA75" s="112"/>
      <c r="CB75" s="112"/>
      <c r="CC75" s="109"/>
      <c r="CD75" s="112"/>
      <c r="CE75" s="109"/>
      <c r="CF75" s="112"/>
      <c r="CG75" s="109"/>
      <c r="CH75" s="109"/>
      <c r="CI75" s="109"/>
      <c r="CJ75" s="109"/>
      <c r="CK75" s="109"/>
      <c r="CL75" s="109" t="s">
        <v>43</v>
      </c>
      <c r="CM75" s="109"/>
      <c r="CN75" s="109"/>
      <c r="CO75" s="109"/>
      <c r="CP75" s="109"/>
      <c r="CQ75" s="109"/>
      <c r="CR75" s="112"/>
      <c r="CS75" s="109"/>
      <c r="CT75" s="112"/>
      <c r="CU75" s="109"/>
      <c r="CV75" s="109"/>
      <c r="CW75" s="112"/>
      <c r="CX75" s="109"/>
      <c r="CY75" s="109"/>
      <c r="CZ75" s="109"/>
      <c r="DA75" s="109"/>
      <c r="DB75" s="109"/>
      <c r="DC75" s="109"/>
      <c r="DD75" s="109"/>
      <c r="DE75" s="109"/>
      <c r="DF75" s="109"/>
      <c r="DG75" s="147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12"/>
      <c r="DU75" s="109"/>
      <c r="DV75" s="112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12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77">
        <f t="shared" si="52"/>
        <v>6</v>
      </c>
      <c r="IM75" s="13">
        <f t="shared" si="53"/>
        <v>0</v>
      </c>
      <c r="IN75" s="13">
        <f t="shared" si="54"/>
        <v>2</v>
      </c>
      <c r="IO75" s="13">
        <f t="shared" si="55"/>
        <v>0</v>
      </c>
      <c r="IP75" s="13">
        <f t="shared" si="56"/>
        <v>0</v>
      </c>
      <c r="IQ75" s="13">
        <f t="shared" si="57"/>
        <v>0</v>
      </c>
      <c r="IR75" s="13">
        <f t="shared" si="58"/>
        <v>0</v>
      </c>
      <c r="IS75" s="21">
        <f t="shared" si="59"/>
        <v>2547</v>
      </c>
      <c r="IU75" s="44" t="str">
        <f t="shared" si="60"/>
        <v/>
      </c>
      <c r="IV75" s="51" t="str">
        <f t="shared" si="61"/>
        <v/>
      </c>
      <c r="IW75" s="51" t="str">
        <f t="shared" si="62"/>
        <v/>
      </c>
      <c r="IX75" s="51" t="str">
        <f t="shared" si="51"/>
        <v/>
      </c>
      <c r="IY75" s="52" t="str">
        <f t="shared" si="63"/>
        <v/>
      </c>
    </row>
    <row r="76" spans="1:259" ht="15.5">
      <c r="A76" s="5" t="s">
        <v>101</v>
      </c>
      <c r="B76" s="35" t="s">
        <v>167</v>
      </c>
      <c r="C76" s="85"/>
      <c r="D76" s="85"/>
      <c r="E76" s="85"/>
      <c r="F76" s="85"/>
      <c r="G76" s="86"/>
      <c r="H76" s="108"/>
      <c r="I76" s="108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109"/>
      <c r="AP76" s="227"/>
      <c r="AQ76" s="227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10"/>
      <c r="BF76" s="111"/>
      <c r="BG76" s="112"/>
      <c r="BH76" s="112"/>
      <c r="BI76" s="113"/>
      <c r="BJ76" s="113"/>
      <c r="BK76" s="109"/>
      <c r="BL76" s="112"/>
      <c r="BM76" s="112"/>
      <c r="BN76" s="112"/>
      <c r="BO76" s="112"/>
      <c r="BP76" s="109"/>
      <c r="BQ76" s="112"/>
      <c r="BR76" s="112"/>
      <c r="BS76" s="109"/>
      <c r="BT76" s="109"/>
      <c r="BU76" s="112"/>
      <c r="BV76" s="109"/>
      <c r="BW76" s="109"/>
      <c r="BX76" s="109"/>
      <c r="BY76" s="109"/>
      <c r="BZ76" s="109"/>
      <c r="CA76" s="112"/>
      <c r="CB76" s="112"/>
      <c r="CC76" s="109"/>
      <c r="CD76" s="112"/>
      <c r="CE76" s="109"/>
      <c r="CF76" s="112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12"/>
      <c r="CS76" s="109"/>
      <c r="CT76" s="112"/>
      <c r="CU76" s="109"/>
      <c r="CV76" s="109"/>
      <c r="CW76" s="112"/>
      <c r="CX76" s="109"/>
      <c r="CY76" s="109"/>
      <c r="CZ76" s="109"/>
      <c r="DA76" s="109"/>
      <c r="DB76" s="109"/>
      <c r="DC76" s="109"/>
      <c r="DD76" s="109"/>
      <c r="DE76" s="109"/>
      <c r="DF76" s="109"/>
      <c r="DG76" s="147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12"/>
      <c r="DU76" s="109"/>
      <c r="DV76" s="112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12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77">
        <f t="shared" si="52"/>
        <v>0</v>
      </c>
      <c r="IM76" s="13">
        <f t="shared" si="53"/>
        <v>0</v>
      </c>
      <c r="IN76" s="13">
        <f t="shared" si="54"/>
        <v>0</v>
      </c>
      <c r="IO76" s="13">
        <f t="shared" si="55"/>
        <v>0</v>
      </c>
      <c r="IP76" s="13">
        <f t="shared" si="56"/>
        <v>0</v>
      </c>
      <c r="IQ76" s="13">
        <f t="shared" si="57"/>
        <v>0</v>
      </c>
      <c r="IR76" s="13">
        <f t="shared" si="58"/>
        <v>0</v>
      </c>
      <c r="IS76" s="21">
        <f t="shared" si="59"/>
        <v>0</v>
      </c>
      <c r="IU76" s="44" t="str">
        <f t="shared" si="60"/>
        <v/>
      </c>
      <c r="IV76" s="51" t="str">
        <f t="shared" si="61"/>
        <v/>
      </c>
      <c r="IW76" s="51" t="str">
        <f t="shared" si="62"/>
        <v/>
      </c>
      <c r="IX76" s="51" t="str">
        <f t="shared" si="51"/>
        <v/>
      </c>
      <c r="IY76" s="52" t="str">
        <f t="shared" si="63"/>
        <v/>
      </c>
    </row>
    <row r="77" spans="1:259" ht="15.5">
      <c r="A77" s="5" t="s">
        <v>554</v>
      </c>
      <c r="B77" s="35" t="s">
        <v>106</v>
      </c>
      <c r="C77" s="85"/>
      <c r="D77" s="85"/>
      <c r="E77" s="85"/>
      <c r="F77" s="85"/>
      <c r="G77" s="86"/>
      <c r="H77" s="108"/>
      <c r="I77" s="108"/>
      <c r="J77" s="108"/>
      <c r="K77" s="108"/>
      <c r="L77" s="227"/>
      <c r="M77" s="227"/>
      <c r="N77" s="227"/>
      <c r="O77" s="227" t="s">
        <v>43</v>
      </c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 t="s">
        <v>43</v>
      </c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109"/>
      <c r="AP77" s="227" t="s">
        <v>43</v>
      </c>
      <c r="AQ77" s="227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10"/>
      <c r="BF77" s="111"/>
      <c r="BG77" s="112"/>
      <c r="BH77" s="112"/>
      <c r="BI77" s="113"/>
      <c r="BJ77" s="113"/>
      <c r="BK77" s="109"/>
      <c r="BL77" s="112"/>
      <c r="BM77" s="112"/>
      <c r="BN77" s="112"/>
      <c r="BO77" s="112"/>
      <c r="BP77" s="109"/>
      <c r="BQ77" s="112"/>
      <c r="BR77" s="112"/>
      <c r="BS77" s="109"/>
      <c r="BT77" s="109"/>
      <c r="BU77" s="112"/>
      <c r="BV77" s="109"/>
      <c r="BW77" s="109"/>
      <c r="BX77" s="109"/>
      <c r="BY77" s="109"/>
      <c r="BZ77" s="109"/>
      <c r="CA77" s="112"/>
      <c r="CB77" s="112"/>
      <c r="CC77" s="109"/>
      <c r="CD77" s="112"/>
      <c r="CE77" s="109"/>
      <c r="CF77" s="112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12"/>
      <c r="CS77" s="109"/>
      <c r="CT77" s="112"/>
      <c r="CU77" s="109"/>
      <c r="CV77" s="109"/>
      <c r="CW77" s="112"/>
      <c r="CX77" s="109"/>
      <c r="CY77" s="109"/>
      <c r="CZ77" s="109"/>
      <c r="DA77" s="109"/>
      <c r="DB77" s="109"/>
      <c r="DC77" s="109" t="s">
        <v>43</v>
      </c>
      <c r="DD77" s="109"/>
      <c r="DE77" s="109"/>
      <c r="DF77" s="109"/>
      <c r="DG77" s="147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12"/>
      <c r="DU77" s="109"/>
      <c r="DV77" s="112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12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77">
        <f t="shared" si="52"/>
        <v>4</v>
      </c>
      <c r="IM77" s="13">
        <f t="shared" si="53"/>
        <v>0</v>
      </c>
      <c r="IN77" s="13">
        <f t="shared" si="54"/>
        <v>0</v>
      </c>
      <c r="IO77" s="13">
        <f t="shared" si="55"/>
        <v>0</v>
      </c>
      <c r="IP77" s="13">
        <f t="shared" si="56"/>
        <v>0</v>
      </c>
      <c r="IQ77" s="13">
        <f t="shared" si="57"/>
        <v>0</v>
      </c>
      <c r="IR77" s="13">
        <f t="shared" si="58"/>
        <v>0</v>
      </c>
      <c r="IS77" s="21">
        <f t="shared" si="59"/>
        <v>0</v>
      </c>
      <c r="IU77" s="44" t="str">
        <f t="shared" si="60"/>
        <v/>
      </c>
      <c r="IV77" s="51" t="str">
        <f t="shared" si="61"/>
        <v/>
      </c>
      <c r="IW77" s="51" t="str">
        <f t="shared" si="62"/>
        <v/>
      </c>
      <c r="IX77" s="51" t="str">
        <f t="shared" si="51"/>
        <v/>
      </c>
      <c r="IY77" s="52" t="str">
        <f t="shared" si="63"/>
        <v/>
      </c>
    </row>
    <row r="78" spans="1:259" ht="15.5">
      <c r="A78" s="5" t="s">
        <v>776</v>
      </c>
      <c r="B78" s="35" t="s">
        <v>75</v>
      </c>
      <c r="C78" s="85"/>
      <c r="D78" s="85"/>
      <c r="E78" s="85"/>
      <c r="F78" s="85"/>
      <c r="G78" s="86"/>
      <c r="H78" s="108"/>
      <c r="I78" s="108"/>
      <c r="J78" s="108"/>
      <c r="K78" s="108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109"/>
      <c r="AP78" s="227"/>
      <c r="AQ78" s="227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10"/>
      <c r="BF78" s="109"/>
      <c r="BG78" s="112"/>
      <c r="BH78" s="112"/>
      <c r="BI78" s="113"/>
      <c r="BJ78" s="113"/>
      <c r="BK78" s="109"/>
      <c r="BL78" s="112"/>
      <c r="BM78" s="112"/>
      <c r="BN78" s="112"/>
      <c r="BO78" s="112"/>
      <c r="BP78" s="109"/>
      <c r="BQ78" s="112"/>
      <c r="BR78" s="112"/>
      <c r="BS78" s="109"/>
      <c r="BT78" s="109"/>
      <c r="BU78" s="112"/>
      <c r="BV78" s="109"/>
      <c r="BW78" s="109"/>
      <c r="BX78" s="109"/>
      <c r="BY78" s="109"/>
      <c r="BZ78" s="109"/>
      <c r="CA78" s="112"/>
      <c r="CB78" s="112"/>
      <c r="CC78" s="109"/>
      <c r="CD78" s="112"/>
      <c r="CE78" s="109"/>
      <c r="CF78" s="112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12"/>
      <c r="CS78" s="109"/>
      <c r="CT78" s="112"/>
      <c r="CU78" s="109"/>
      <c r="CV78" s="109"/>
      <c r="CW78" s="112"/>
      <c r="CX78" s="109"/>
      <c r="CY78" s="109"/>
      <c r="CZ78" s="109"/>
      <c r="DA78" s="109"/>
      <c r="DB78" s="109"/>
      <c r="DC78" s="109"/>
      <c r="DD78" s="109"/>
      <c r="DE78" s="109"/>
      <c r="DF78" s="109"/>
      <c r="DG78" s="147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12"/>
      <c r="DU78" s="109"/>
      <c r="DV78" s="112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12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77">
        <f t="shared" si="52"/>
        <v>0</v>
      </c>
      <c r="IM78" s="13">
        <f t="shared" si="53"/>
        <v>0</v>
      </c>
      <c r="IN78" s="13">
        <f t="shared" si="54"/>
        <v>0</v>
      </c>
      <c r="IO78" s="13">
        <f t="shared" si="55"/>
        <v>0</v>
      </c>
      <c r="IP78" s="13">
        <f t="shared" si="56"/>
        <v>0</v>
      </c>
      <c r="IQ78" s="13">
        <f t="shared" si="57"/>
        <v>0</v>
      </c>
      <c r="IR78" s="13">
        <f t="shared" si="58"/>
        <v>0</v>
      </c>
      <c r="IS78" s="21">
        <f t="shared" si="59"/>
        <v>0</v>
      </c>
      <c r="IU78" s="44" t="str">
        <f t="shared" si="60"/>
        <v/>
      </c>
      <c r="IV78" s="51" t="str">
        <f t="shared" si="61"/>
        <v/>
      </c>
      <c r="IW78" s="51" t="str">
        <f t="shared" si="62"/>
        <v/>
      </c>
      <c r="IX78" s="51" t="str">
        <f>IF(ISBLANK(F78),IF(IW78="x",IF(AND(((IM78+(IN78-$JC$5))&gt;=$JB$5),(IN78&gt;=$JC$5),OR(IO78&gt;=$JD$5,H78="x"),IQ78),"Yes!",""),IF(AND(IW78="Yes!",IV78="x"),IF(AND(((IM78+(IN78-($JC75+$JC76)))&gt;=$JB$5+$JB$4),(IN78&gt;=$JC$5+$JC$4),OR(IO78&gt;=($JD$5+$JD$4),H78="x"),IP78,IQ78),"Yes!",""),IF(AND(IW78="Yes!",IV78="Yes!"),IF(AND((IM78+(IN78-($JC$5+$JC$4+$JC$3))&gt;=$JB$5+$JB$4+$JB$3),(IN78&gt;=$JC$5+$JC$4+$JC$3),OR(IO78&gt;=($JD$5+$JD$4+$JD$3),H78="x"),IP78,IQ78),"Yes!",""),""))),"x")</f>
        <v/>
      </c>
      <c r="IY78" s="52" t="str">
        <f t="shared" si="63"/>
        <v/>
      </c>
    </row>
    <row r="79" spans="1:259" ht="15.5">
      <c r="A79" s="6" t="s">
        <v>777</v>
      </c>
      <c r="B79" s="37" t="s">
        <v>778</v>
      </c>
      <c r="C79" s="87"/>
      <c r="D79" s="87"/>
      <c r="E79" s="87"/>
      <c r="F79" s="87"/>
      <c r="G79" s="88"/>
      <c r="H79" s="108"/>
      <c r="I79" s="108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109"/>
      <c r="AP79" s="227"/>
      <c r="AQ79" s="227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10"/>
      <c r="BF79" s="111"/>
      <c r="BG79" s="112"/>
      <c r="BH79" s="112"/>
      <c r="BI79" s="113"/>
      <c r="BJ79" s="113"/>
      <c r="BK79" s="109"/>
      <c r="BL79" s="112"/>
      <c r="BM79" s="112"/>
      <c r="BN79" s="112"/>
      <c r="BO79" s="112"/>
      <c r="BP79" s="109"/>
      <c r="BQ79" s="112"/>
      <c r="BR79" s="112"/>
      <c r="BS79" s="109"/>
      <c r="BT79" s="109"/>
      <c r="BU79" s="112"/>
      <c r="BV79" s="109"/>
      <c r="BW79" s="109" t="s">
        <v>43</v>
      </c>
      <c r="BX79" s="109"/>
      <c r="BY79" s="109"/>
      <c r="BZ79" s="109"/>
      <c r="CA79" s="112"/>
      <c r="CB79" s="112"/>
      <c r="CC79" s="109"/>
      <c r="CD79" s="112"/>
      <c r="CE79" s="109" t="s">
        <v>43</v>
      </c>
      <c r="CF79" s="112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12"/>
      <c r="CS79" s="109"/>
      <c r="CT79" s="112"/>
      <c r="CU79" s="109"/>
      <c r="CV79" s="109"/>
      <c r="CW79" s="112"/>
      <c r="CX79" s="109"/>
      <c r="CY79" s="109"/>
      <c r="CZ79" s="109"/>
      <c r="DA79" s="109"/>
      <c r="DB79" s="109"/>
      <c r="DC79" s="109"/>
      <c r="DD79" s="109"/>
      <c r="DE79" s="109"/>
      <c r="DF79" s="109"/>
      <c r="DG79" s="147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12"/>
      <c r="DU79" s="109"/>
      <c r="DV79" s="112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12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77">
        <f t="shared" ref="IL79" si="64">SUMIF(H79:IK79,"x",$H$2:$IK$2)</f>
        <v>3</v>
      </c>
      <c r="IM79" s="13">
        <f t="shared" ref="IM79" si="65">COUNTIFS(H79:IK79,"x",H$4:IK$4,"d")</f>
        <v>1</v>
      </c>
      <c r="IN79" s="13">
        <f t="shared" ref="IN79" si="66">COUNTIFS(H79:IK79,"x",H$4:IK$4,"w")</f>
        <v>0</v>
      </c>
      <c r="IO79" s="13">
        <f t="shared" ref="IO79" si="67">COUNTIFS(H79:IK79,"x",H$4:IK$4,"v")</f>
        <v>0</v>
      </c>
      <c r="IP79" s="13">
        <f t="shared" ref="IP79" si="68">COUNTIFS(H79:IK79,"x",H$4:IK$4,"s")</f>
        <v>0</v>
      </c>
      <c r="IQ79" s="13">
        <f t="shared" ref="IQ79" si="69">COUNTIFS(H79:IK79,"x",H$4:IK$4,"m")</f>
        <v>0</v>
      </c>
      <c r="IR79" s="13">
        <f t="shared" ref="IR79" si="70">COUNTIFS(H79:IK79,"x",H$4:IK$4,"r")</f>
        <v>0</v>
      </c>
      <c r="IS79" s="21">
        <f t="shared" ref="IS79" si="71">SUMIF(H79:IK79,"x",$H$3:$IK$3)</f>
        <v>36</v>
      </c>
      <c r="IU79" s="44" t="str">
        <f t="shared" ref="IU79" si="72">IF(ISBLANK(C79),IF(AND((IM79+IN79)&gt;=($JB$2+$JC$2),OR(IO79&gt;=$JD$2,H79="x")),"Yes!",""),"x")</f>
        <v/>
      </c>
      <c r="IV79" s="51" t="str">
        <f t="shared" ref="IV79" si="73">IF(ISBLANK(D79),IF(IU79="x",IF(AND((IM79+IN79)&gt;=($JB$3+$JC$3),OR(IO79&gt;=$JD$3,H79="x")),"Yes!",""),IF(IU79="Yes!",IF(AND((IM79+IN79)&gt;=($JB$2+$JB$3+$JC$2+$JC$3),OR(IO79&gt;=($JD$3+$JD$2),H79="x")),"Yes!",""),"")),"x")</f>
        <v/>
      </c>
      <c r="IW79" s="51" t="str">
        <f t="shared" ref="IW79" si="74">IF(ISBLANK(E79),IF(IV79="x",IF(AND((IM79+(IN79-$JC$4)&gt;=$JB$4),(IN79&gt;=$JC$4),OR(IO79&gt;=$JD$4,H79="x"),OR(IP79,IQ79)),"Yes!",""),IF(AND(IV79="Yes!",IU79="x"),IF(AND((IM79+(IN79-($JC$4+$JC$3))&gt;=$JB$3+$JB$4),(IN79&gt;=$JC$4),OR(IO79&gt;=($JD$3+$JD$4),H79="x"),OR(IP79,IQ79)),"Yes!",""),IF(AND(IV79="Yes!",IU79="Yes!"),IF(AND((IM79+(IN79-($JC$4+$JC$3+$JC$2))&gt;=$JB$2+$JB$3+$JB$4),(IN79&gt;=$JC$2+$JC$3+$JC$4),OR(IO79&gt;=($JD$2+$JD$3+$JD$4),H79="x"),OR(IP79,IQ79)),"Yes!",""),""))),"x")</f>
        <v/>
      </c>
      <c r="IX79" s="51" t="str">
        <f t="shared" ref="IX79" si="75">IF(ISBLANK(F79),IF(IW79="x",IF(AND(((IM79+(IN79-$JC$5))&gt;=$JB$5),(IN79&gt;=$JC$5),OR(IO79&gt;=$JD$5,H79="x"),IQ79),"Yes!",""),IF(AND(IW79="Yes!",IV79="x"),IF(AND(((IM79+(IN79-($JC76+$JC77)))&gt;=$JB$5+$JB$4),(IN79&gt;=$JC$5+$JC$4),OR(IO79&gt;=($JD$5+$JD$4),H79="x"),IP79,IQ79),"Yes!",""),IF(AND(IW79="Yes!",IV79="Yes!"),IF(AND((IM79+(IN79-($JC$5+$JC$4+$JC$3))&gt;=$JB$5+$JB$4+$JB$3),(IN79&gt;=$JC$5+$JC$4+$JC$3),OR(IO79&gt;=($JD$5+$JD$4+$JD$3),H79="x"),IP79,IQ79),"Yes!",""),""))),"x")</f>
        <v/>
      </c>
      <c r="IY79" s="52" t="str">
        <f t="shared" si="63"/>
        <v/>
      </c>
    </row>
    <row r="80" spans="1:259" ht="15.5">
      <c r="A80" s="5" t="s">
        <v>107</v>
      </c>
      <c r="B80" s="35" t="s">
        <v>108</v>
      </c>
      <c r="C80" s="85" t="s">
        <v>43</v>
      </c>
      <c r="D80" s="85"/>
      <c r="E80" s="85"/>
      <c r="F80" s="85"/>
      <c r="G80" s="86"/>
      <c r="H80" s="108"/>
      <c r="I80" s="108"/>
      <c r="J80" s="108"/>
      <c r="K80" s="108"/>
      <c r="L80" s="227"/>
      <c r="M80" s="227"/>
      <c r="N80" s="227"/>
      <c r="O80" s="227" t="s">
        <v>43</v>
      </c>
      <c r="P80" s="227"/>
      <c r="Q80" s="227" t="s">
        <v>43</v>
      </c>
      <c r="R80" s="227" t="s">
        <v>43</v>
      </c>
      <c r="S80" s="227" t="s">
        <v>43</v>
      </c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109"/>
      <c r="AP80" s="227"/>
      <c r="AQ80" s="227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10"/>
      <c r="BF80" s="111"/>
      <c r="BG80" s="112"/>
      <c r="BH80" s="112"/>
      <c r="BI80" s="113"/>
      <c r="BJ80" s="113"/>
      <c r="BK80" s="109"/>
      <c r="BL80" s="112"/>
      <c r="BM80" s="112"/>
      <c r="BN80" s="112"/>
      <c r="BO80" s="112"/>
      <c r="BP80" s="109"/>
      <c r="BQ80" s="112"/>
      <c r="BR80" s="112"/>
      <c r="BS80" s="109"/>
      <c r="BT80" s="109"/>
      <c r="BU80" s="112"/>
      <c r="BV80" s="109"/>
      <c r="BW80" s="109"/>
      <c r="BX80" s="109"/>
      <c r="BY80" s="109"/>
      <c r="BZ80" s="109"/>
      <c r="CA80" s="112"/>
      <c r="CB80" s="112"/>
      <c r="CC80" s="109"/>
      <c r="CD80" s="112"/>
      <c r="CE80" s="109"/>
      <c r="CF80" s="112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12"/>
      <c r="CS80" s="109"/>
      <c r="CT80" s="112"/>
      <c r="CU80" s="109"/>
      <c r="CV80" s="109"/>
      <c r="CW80" s="112"/>
      <c r="CX80" s="109"/>
      <c r="CY80" s="109"/>
      <c r="CZ80" s="109"/>
      <c r="DA80" s="109"/>
      <c r="DB80" s="109"/>
      <c r="DC80" s="109"/>
      <c r="DD80" s="109"/>
      <c r="DE80" s="109"/>
      <c r="DF80" s="109"/>
      <c r="DG80" s="147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12"/>
      <c r="DU80" s="109"/>
      <c r="DV80" s="112" t="s">
        <v>43</v>
      </c>
      <c r="DW80" s="109"/>
      <c r="DX80" s="109"/>
      <c r="DY80" s="109"/>
      <c r="DZ80" s="109"/>
      <c r="EA80" s="109"/>
      <c r="EB80" s="109"/>
      <c r="EC80" s="109"/>
      <c r="ED80" s="109" t="s">
        <v>43</v>
      </c>
      <c r="EE80" s="109"/>
      <c r="EF80" s="109"/>
      <c r="EG80" s="109"/>
      <c r="EH80" s="109"/>
      <c r="EI80" s="109"/>
      <c r="EJ80" s="109" t="s">
        <v>43</v>
      </c>
      <c r="EK80" s="109"/>
      <c r="EL80" s="112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 t="s">
        <v>43</v>
      </c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77">
        <f t="shared" si="52"/>
        <v>9</v>
      </c>
      <c r="IM80" s="13">
        <f t="shared" si="53"/>
        <v>1</v>
      </c>
      <c r="IN80" s="13">
        <f t="shared" si="54"/>
        <v>0</v>
      </c>
      <c r="IO80" s="13">
        <f t="shared" si="55"/>
        <v>0</v>
      </c>
      <c r="IP80" s="13">
        <f t="shared" si="56"/>
        <v>0</v>
      </c>
      <c r="IQ80" s="13">
        <f t="shared" si="57"/>
        <v>0</v>
      </c>
      <c r="IR80" s="13">
        <f t="shared" si="58"/>
        <v>0</v>
      </c>
      <c r="IS80" s="21">
        <f t="shared" si="59"/>
        <v>104</v>
      </c>
      <c r="IU80" s="139" t="str">
        <f t="shared" si="60"/>
        <v>x</v>
      </c>
      <c r="IV80" s="51" t="str">
        <f t="shared" si="61"/>
        <v/>
      </c>
      <c r="IW80" s="51" t="str">
        <f t="shared" si="62"/>
        <v/>
      </c>
      <c r="IX80" s="51" t="str">
        <f>IF(ISBLANK(F80),IF(IW80="x",IF(AND(((IM80+(IN80-$JC$5))&gt;=$JB$5),(IN80&gt;=$JC$5),OR(IO80&gt;=$JD$5,H80="x"),IQ80),"Yes!",""),IF(AND(IW80="Yes!",IV80="x"),IF(AND(((IM80+(IN80-($JC76+$JC77)))&gt;=$JB$5+$JB$4),(IN80&gt;=$JC$5+$JC$4),OR(IO80&gt;=($JD$5+$JD$4),H80="x"),IP80,IQ80),"Yes!",""),IF(AND(IW80="Yes!",IV80="Yes!"),IF(AND((IM80+(IN80-($JC$5+$JC$4+$JC$3))&gt;=$JB$5+$JB$4+$JB$3),(IN80&gt;=$JC$5+$JC$4+$JC$3),OR(IO80&gt;=($JD$5+$JD$4+$JD$3),H80="x"),IP80,IQ80),"Yes!",""),""))),"x")</f>
        <v/>
      </c>
      <c r="IY80" s="52" t="str">
        <f t="shared" si="63"/>
        <v/>
      </c>
    </row>
    <row r="81" spans="1:259" ht="15.5">
      <c r="A81" s="5" t="s">
        <v>107</v>
      </c>
      <c r="B81" s="35" t="s">
        <v>109</v>
      </c>
      <c r="C81" s="85" t="s">
        <v>43</v>
      </c>
      <c r="D81" s="85" t="s">
        <v>43</v>
      </c>
      <c r="E81" s="85"/>
      <c r="F81" s="85"/>
      <c r="G81" s="86"/>
      <c r="H81" s="108"/>
      <c r="I81" s="108" t="s">
        <v>43</v>
      </c>
      <c r="J81" s="108"/>
      <c r="K81" s="108"/>
      <c r="L81" s="227"/>
      <c r="M81" s="227"/>
      <c r="N81" s="227"/>
      <c r="O81" s="227" t="s">
        <v>43</v>
      </c>
      <c r="P81" s="227"/>
      <c r="Q81" s="227" t="s">
        <v>43</v>
      </c>
      <c r="R81" s="227" t="s">
        <v>43</v>
      </c>
      <c r="S81" s="227" t="s">
        <v>43</v>
      </c>
      <c r="T81" s="227"/>
      <c r="U81" s="227"/>
      <c r="V81" s="227"/>
      <c r="W81" s="227"/>
      <c r="X81" s="227"/>
      <c r="Y81" s="227"/>
      <c r="Z81" s="227" t="s">
        <v>43</v>
      </c>
      <c r="AA81" s="227" t="s">
        <v>43</v>
      </c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109"/>
      <c r="AP81" s="227"/>
      <c r="AQ81" s="227"/>
      <c r="AR81" s="109"/>
      <c r="AS81" s="109"/>
      <c r="AT81" s="109"/>
      <c r="AU81" s="109" t="s">
        <v>43</v>
      </c>
      <c r="AV81" s="109"/>
      <c r="AW81" s="109"/>
      <c r="AX81" s="109"/>
      <c r="AY81" s="109"/>
      <c r="AZ81" s="109"/>
      <c r="BA81" s="109"/>
      <c r="BB81" s="109"/>
      <c r="BC81" s="109"/>
      <c r="BD81" s="109"/>
      <c r="BE81" s="110"/>
      <c r="BF81" s="111"/>
      <c r="BG81" s="112"/>
      <c r="BH81" s="112"/>
      <c r="BI81" s="113"/>
      <c r="BJ81" s="113"/>
      <c r="BK81" s="109"/>
      <c r="BL81" s="112"/>
      <c r="BM81" s="112"/>
      <c r="BN81" s="112"/>
      <c r="BO81" s="112"/>
      <c r="BP81" s="109"/>
      <c r="BQ81" s="112" t="s">
        <v>43</v>
      </c>
      <c r="BR81" s="112"/>
      <c r="BS81" s="109"/>
      <c r="BT81" s="109"/>
      <c r="BU81" s="112"/>
      <c r="BV81" s="109"/>
      <c r="BW81" s="109"/>
      <c r="BX81" s="109"/>
      <c r="BY81" s="109"/>
      <c r="BZ81" s="109"/>
      <c r="CA81" s="112"/>
      <c r="CB81" s="112"/>
      <c r="CC81" s="109"/>
      <c r="CD81" s="112" t="s">
        <v>43</v>
      </c>
      <c r="CE81" s="109"/>
      <c r="CF81" s="112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12"/>
      <c r="CS81" s="109"/>
      <c r="CT81" s="112"/>
      <c r="CU81" s="109"/>
      <c r="CV81" s="109"/>
      <c r="CW81" s="112"/>
      <c r="CX81" s="109"/>
      <c r="CY81" s="109" t="s">
        <v>43</v>
      </c>
      <c r="CZ81" s="109"/>
      <c r="DA81" s="109"/>
      <c r="DB81" s="109"/>
      <c r="DC81" s="109"/>
      <c r="DD81" s="109"/>
      <c r="DE81" s="109"/>
      <c r="DF81" s="109"/>
      <c r="DG81" s="147"/>
      <c r="DH81" s="109"/>
      <c r="DI81" s="109"/>
      <c r="DJ81" s="109"/>
      <c r="DK81" s="109"/>
      <c r="DL81" s="109"/>
      <c r="DM81" s="109" t="s">
        <v>43</v>
      </c>
      <c r="DN81" s="109"/>
      <c r="DO81" s="109"/>
      <c r="DP81" s="109"/>
      <c r="DQ81" s="109"/>
      <c r="DR81" s="109"/>
      <c r="DS81" s="109"/>
      <c r="DT81" s="112"/>
      <c r="DU81" s="109"/>
      <c r="DV81" s="112" t="s">
        <v>43</v>
      </c>
      <c r="DW81" s="109" t="s">
        <v>43</v>
      </c>
      <c r="DX81" s="109" t="s">
        <v>43</v>
      </c>
      <c r="DY81" s="109"/>
      <c r="DZ81" s="109"/>
      <c r="EA81" s="109"/>
      <c r="EB81" s="109"/>
      <c r="EC81" s="109"/>
      <c r="ED81" s="109" t="s">
        <v>43</v>
      </c>
      <c r="EE81" s="109"/>
      <c r="EF81" s="109"/>
      <c r="EG81" s="109"/>
      <c r="EH81" s="109"/>
      <c r="EI81" s="109"/>
      <c r="EJ81" s="109" t="s">
        <v>43</v>
      </c>
      <c r="EK81" s="109"/>
      <c r="EL81" s="112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 t="s">
        <v>43</v>
      </c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77">
        <f t="shared" si="52"/>
        <v>19</v>
      </c>
      <c r="IM81" s="13">
        <f t="shared" si="53"/>
        <v>2</v>
      </c>
      <c r="IN81" s="13">
        <f t="shared" si="54"/>
        <v>0</v>
      </c>
      <c r="IO81" s="13">
        <f t="shared" si="55"/>
        <v>3</v>
      </c>
      <c r="IP81" s="13">
        <f t="shared" si="56"/>
        <v>1</v>
      </c>
      <c r="IQ81" s="13">
        <f t="shared" si="57"/>
        <v>1</v>
      </c>
      <c r="IR81" s="13">
        <f t="shared" si="58"/>
        <v>0</v>
      </c>
      <c r="IS81" s="21">
        <f t="shared" si="59"/>
        <v>342</v>
      </c>
      <c r="IU81" s="139" t="str">
        <f t="shared" si="60"/>
        <v>x</v>
      </c>
      <c r="IV81" s="140" t="str">
        <f t="shared" si="61"/>
        <v>x</v>
      </c>
      <c r="IW81" s="51" t="str">
        <f t="shared" si="62"/>
        <v/>
      </c>
      <c r="IX81" s="51" t="str">
        <f>IF(ISBLANK(F81),IF(IW81="x",IF(AND(((IM81+(IN81-$JC$5))&gt;=$JB$5),(IN81&gt;=$JC$5),OR(IO81&gt;=$JD$5,H81="x"),IQ81),"Yes!",""),IF(AND(IW81="Yes!",IV81="x"),IF(AND(((IM81+(IN81-($JC77+$JC78)))&gt;=$JB$5+$JB$4),(IN81&gt;=$JC$5+$JC$4),OR(IO81&gt;=($JD$5+$JD$4),H81="x"),IP81,IQ81),"Yes!",""),IF(AND(IW81="Yes!",IV81="Yes!"),IF(AND((IM81+(IN81-($JC$5+$JC$4+$JC$3))&gt;=$JB$5+$JB$4+$JB$3),(IN81&gt;=$JC$5+$JC$4+$JC$3),OR(IO81&gt;=($JD$5+$JD$4+$JD$3),H81="x"),IP81,IQ81),"Yes!",""),""))),"x")</f>
        <v/>
      </c>
      <c r="IY81" s="52" t="str">
        <f t="shared" si="63"/>
        <v/>
      </c>
    </row>
    <row r="82" spans="1:259" ht="15.5">
      <c r="A82" s="5" t="s">
        <v>779</v>
      </c>
      <c r="B82" s="35" t="s">
        <v>780</v>
      </c>
      <c r="C82" s="85"/>
      <c r="D82" s="85"/>
      <c r="E82" s="85"/>
      <c r="F82" s="85"/>
      <c r="G82" s="86"/>
      <c r="H82" s="108"/>
      <c r="I82" s="108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109"/>
      <c r="AP82" s="227"/>
      <c r="AQ82" s="227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10"/>
      <c r="BF82" s="111"/>
      <c r="BG82" s="112"/>
      <c r="BH82" s="112"/>
      <c r="BI82" s="113"/>
      <c r="BJ82" s="113"/>
      <c r="BK82" s="109"/>
      <c r="BL82" s="112"/>
      <c r="BM82" s="112"/>
      <c r="BN82" s="112"/>
      <c r="BO82" s="112"/>
      <c r="BP82" s="109"/>
      <c r="BQ82" s="112"/>
      <c r="BR82" s="112"/>
      <c r="BS82" s="109"/>
      <c r="BT82" s="109"/>
      <c r="BU82" s="112"/>
      <c r="BV82" s="109"/>
      <c r="BW82" s="109"/>
      <c r="BX82" s="109"/>
      <c r="BY82" s="109"/>
      <c r="BZ82" s="109"/>
      <c r="CA82" s="112"/>
      <c r="CB82" s="112"/>
      <c r="CC82" s="109"/>
      <c r="CD82" s="112"/>
      <c r="CE82" s="109"/>
      <c r="CF82" s="112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12"/>
      <c r="CS82" s="109"/>
      <c r="CT82" s="112"/>
      <c r="CU82" s="109"/>
      <c r="CV82" s="109"/>
      <c r="CW82" s="112"/>
      <c r="CX82" s="109"/>
      <c r="CY82" s="109"/>
      <c r="CZ82" s="109"/>
      <c r="DA82" s="109"/>
      <c r="DB82" s="109"/>
      <c r="DC82" s="109"/>
      <c r="DD82" s="109"/>
      <c r="DE82" s="109"/>
      <c r="DF82" s="109"/>
      <c r="DG82" s="147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12"/>
      <c r="DU82" s="109"/>
      <c r="DV82" s="112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12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77">
        <f t="shared" si="52"/>
        <v>0</v>
      </c>
      <c r="IM82" s="13">
        <f t="shared" si="53"/>
        <v>0</v>
      </c>
      <c r="IN82" s="13">
        <f t="shared" si="54"/>
        <v>0</v>
      </c>
      <c r="IO82" s="13">
        <f t="shared" si="55"/>
        <v>0</v>
      </c>
      <c r="IP82" s="13">
        <f t="shared" si="56"/>
        <v>0</v>
      </c>
      <c r="IQ82" s="13">
        <f t="shared" si="57"/>
        <v>0</v>
      </c>
      <c r="IR82" s="13">
        <f t="shared" si="58"/>
        <v>0</v>
      </c>
      <c r="IS82" s="21">
        <f t="shared" si="59"/>
        <v>0</v>
      </c>
      <c r="IU82" s="44" t="str">
        <f t="shared" si="60"/>
        <v/>
      </c>
      <c r="IV82" s="51" t="str">
        <f t="shared" si="61"/>
        <v/>
      </c>
      <c r="IW82" s="51" t="str">
        <f t="shared" si="62"/>
        <v/>
      </c>
      <c r="IX82" s="51" t="str">
        <f>IF(ISBLANK(F82),IF(IW82="x",IF(AND(((IM82+(IN82-$JC$5))&gt;=$JB$5),(IN82&gt;=$JC$5),OR(IO82&gt;=$JD$5,H82="x"),IQ82),"Yes!",""),IF(AND(IW82="Yes!",IV82="x"),IF(AND(((IM82+(IN82-($JC78+$JC80)))&gt;=$JB$5+$JB$4),(IN82&gt;=$JC$5+$JC$4),OR(IO82&gt;=($JD$5+$JD$4),H82="x"),IP82,IQ82),"Yes!",""),IF(AND(IW82="Yes!",IV82="Yes!"),IF(AND((IM82+(IN82-($JC$5+$JC$4+$JC$3))&gt;=$JB$5+$JB$4+$JB$3),(IN82&gt;=$JC$5+$JC$4+$JC$3),OR(IO82&gt;=($JD$5+$JD$4+$JD$3),H82="x"),IP82,IQ82),"Yes!",""),""))),"x")</f>
        <v/>
      </c>
      <c r="IY82" s="52" t="str">
        <f t="shared" si="63"/>
        <v/>
      </c>
    </row>
    <row r="83" spans="1:259" ht="15.5">
      <c r="A83" s="6" t="s">
        <v>781</v>
      </c>
      <c r="B83" s="37" t="s">
        <v>543</v>
      </c>
      <c r="C83" s="87"/>
      <c r="D83" s="87"/>
      <c r="E83" s="87"/>
      <c r="F83" s="87"/>
      <c r="G83" s="88"/>
      <c r="H83" s="108"/>
      <c r="I83" s="108"/>
      <c r="J83" s="108"/>
      <c r="K83" s="108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109"/>
      <c r="AP83" s="227"/>
      <c r="AQ83" s="227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10"/>
      <c r="BF83" s="111"/>
      <c r="BG83" s="112"/>
      <c r="BH83" s="112"/>
      <c r="BI83" s="113"/>
      <c r="BJ83" s="113"/>
      <c r="BK83" s="109"/>
      <c r="BL83" s="112"/>
      <c r="BM83" s="112"/>
      <c r="BN83" s="112"/>
      <c r="BO83" s="112"/>
      <c r="BP83" s="109"/>
      <c r="BQ83" s="112"/>
      <c r="BR83" s="112"/>
      <c r="BS83" s="109"/>
      <c r="BT83" s="109"/>
      <c r="BU83" s="112"/>
      <c r="BV83" s="109"/>
      <c r="BW83" s="109"/>
      <c r="BX83" s="109"/>
      <c r="BY83" s="109"/>
      <c r="BZ83" s="109"/>
      <c r="CA83" s="112"/>
      <c r="CB83" s="112"/>
      <c r="CC83" s="109"/>
      <c r="CD83" s="112"/>
      <c r="CE83" s="109"/>
      <c r="CF83" s="112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12"/>
      <c r="CS83" s="109"/>
      <c r="CT83" s="112"/>
      <c r="CU83" s="109"/>
      <c r="CV83" s="109"/>
      <c r="CW83" s="112"/>
      <c r="CX83" s="109"/>
      <c r="CY83" s="109"/>
      <c r="CZ83" s="109"/>
      <c r="DA83" s="109"/>
      <c r="DB83" s="109"/>
      <c r="DC83" s="109"/>
      <c r="DD83" s="109"/>
      <c r="DE83" s="109"/>
      <c r="DF83" s="109"/>
      <c r="DG83" s="147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12"/>
      <c r="DU83" s="109"/>
      <c r="DV83" s="112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12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77">
        <f t="shared" si="52"/>
        <v>0</v>
      </c>
      <c r="IM83" s="13">
        <f t="shared" si="53"/>
        <v>0</v>
      </c>
      <c r="IN83" s="13">
        <f t="shared" si="54"/>
        <v>0</v>
      </c>
      <c r="IO83" s="13">
        <f t="shared" si="55"/>
        <v>0</v>
      </c>
      <c r="IP83" s="13">
        <f t="shared" si="56"/>
        <v>0</v>
      </c>
      <c r="IQ83" s="13">
        <f t="shared" si="57"/>
        <v>0</v>
      </c>
      <c r="IR83" s="13">
        <f t="shared" si="58"/>
        <v>0</v>
      </c>
      <c r="IS83" s="21">
        <f t="shared" si="59"/>
        <v>0</v>
      </c>
      <c r="IU83" s="44" t="str">
        <f t="shared" si="60"/>
        <v/>
      </c>
      <c r="IV83" s="51" t="str">
        <f t="shared" si="61"/>
        <v/>
      </c>
      <c r="IW83" s="51" t="str">
        <f t="shared" si="62"/>
        <v/>
      </c>
      <c r="IX83" s="51" t="str">
        <f t="shared" si="51"/>
        <v/>
      </c>
      <c r="IY83" s="52" t="str">
        <f t="shared" si="63"/>
        <v/>
      </c>
    </row>
    <row r="84" spans="1:259" ht="15.5">
      <c r="A84" s="5" t="s">
        <v>555</v>
      </c>
      <c r="B84" s="35" t="s">
        <v>556</v>
      </c>
      <c r="C84" s="85"/>
      <c r="D84" s="85"/>
      <c r="E84" s="85"/>
      <c r="F84" s="85"/>
      <c r="G84" s="86"/>
      <c r="H84" s="108"/>
      <c r="I84" s="108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 t="s">
        <v>43</v>
      </c>
      <c r="Z84" s="227"/>
      <c r="AA84" s="227"/>
      <c r="AB84" s="227"/>
      <c r="AC84" s="227" t="s">
        <v>43</v>
      </c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109"/>
      <c r="AP84" s="227"/>
      <c r="AQ84" s="227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10"/>
      <c r="BF84" s="111"/>
      <c r="BG84" s="112"/>
      <c r="BH84" s="112"/>
      <c r="BI84" s="113"/>
      <c r="BJ84" s="113"/>
      <c r="BK84" s="109"/>
      <c r="BL84" s="112"/>
      <c r="BM84" s="112"/>
      <c r="BN84" s="112"/>
      <c r="BO84" s="112"/>
      <c r="BP84" s="109"/>
      <c r="BQ84" s="112"/>
      <c r="BR84" s="112"/>
      <c r="BS84" s="109"/>
      <c r="BT84" s="109"/>
      <c r="BU84" s="112"/>
      <c r="BV84" s="109"/>
      <c r="BW84" s="109"/>
      <c r="BX84" s="109"/>
      <c r="BY84" s="109"/>
      <c r="BZ84" s="109"/>
      <c r="CA84" s="112"/>
      <c r="CB84" s="112"/>
      <c r="CC84" s="109"/>
      <c r="CD84" s="112"/>
      <c r="CE84" s="109"/>
      <c r="CF84" s="112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12"/>
      <c r="CS84" s="109"/>
      <c r="CT84" s="112"/>
      <c r="CU84" s="109"/>
      <c r="CV84" s="109"/>
      <c r="CW84" s="112"/>
      <c r="CX84" s="109"/>
      <c r="CY84" s="109"/>
      <c r="CZ84" s="109"/>
      <c r="DA84" s="109"/>
      <c r="DB84" s="109"/>
      <c r="DC84" s="109"/>
      <c r="DD84" s="109"/>
      <c r="DE84" s="109"/>
      <c r="DF84" s="109"/>
      <c r="DG84" s="147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12"/>
      <c r="DU84" s="109"/>
      <c r="DV84" s="112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12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 t="s">
        <v>43</v>
      </c>
      <c r="FA84" s="109"/>
      <c r="FB84" s="109" t="s">
        <v>43</v>
      </c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 t="s">
        <v>43</v>
      </c>
      <c r="FP84" s="109"/>
      <c r="FQ84" s="109"/>
      <c r="FR84" s="109" t="s">
        <v>43</v>
      </c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77">
        <f t="shared" si="52"/>
        <v>8</v>
      </c>
      <c r="IM84" s="13">
        <f t="shared" si="53"/>
        <v>0</v>
      </c>
      <c r="IN84" s="13">
        <f t="shared" si="54"/>
        <v>1</v>
      </c>
      <c r="IO84" s="13">
        <f t="shared" si="55"/>
        <v>1</v>
      </c>
      <c r="IP84" s="13">
        <f t="shared" si="56"/>
        <v>0</v>
      </c>
      <c r="IQ84" s="13">
        <f t="shared" si="57"/>
        <v>0</v>
      </c>
      <c r="IR84" s="13">
        <f t="shared" si="58"/>
        <v>0</v>
      </c>
      <c r="IS84" s="21">
        <f t="shared" si="59"/>
        <v>404</v>
      </c>
      <c r="IU84" s="44" t="str">
        <f t="shared" si="60"/>
        <v/>
      </c>
      <c r="IV84" s="51" t="str">
        <f t="shared" si="61"/>
        <v/>
      </c>
      <c r="IW84" s="51" t="str">
        <f t="shared" si="62"/>
        <v/>
      </c>
      <c r="IX84" s="51" t="str">
        <f t="shared" si="51"/>
        <v/>
      </c>
      <c r="IY84" s="52" t="str">
        <f t="shared" si="63"/>
        <v/>
      </c>
    </row>
    <row r="85" spans="1:259" ht="15.5">
      <c r="A85" s="5" t="s">
        <v>557</v>
      </c>
      <c r="B85" s="35" t="s">
        <v>56</v>
      </c>
      <c r="C85" s="85"/>
      <c r="D85" s="85"/>
      <c r="E85" s="85"/>
      <c r="F85" s="85"/>
      <c r="G85" s="86"/>
      <c r="H85" s="108"/>
      <c r="I85" s="108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109"/>
      <c r="AP85" s="227"/>
      <c r="AQ85" s="227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10"/>
      <c r="BF85" s="111"/>
      <c r="BG85" s="112"/>
      <c r="BH85" s="112"/>
      <c r="BI85" s="113"/>
      <c r="BJ85" s="113"/>
      <c r="BK85" s="109"/>
      <c r="BL85" s="112"/>
      <c r="BM85" s="112"/>
      <c r="BN85" s="112"/>
      <c r="BO85" s="112"/>
      <c r="BP85" s="109"/>
      <c r="BQ85" s="112"/>
      <c r="BR85" s="112"/>
      <c r="BS85" s="109"/>
      <c r="BT85" s="109"/>
      <c r="BU85" s="112"/>
      <c r="BV85" s="109"/>
      <c r="BW85" s="109"/>
      <c r="BX85" s="109"/>
      <c r="BY85" s="109"/>
      <c r="BZ85" s="109"/>
      <c r="CA85" s="112"/>
      <c r="CB85" s="112"/>
      <c r="CC85" s="109"/>
      <c r="CD85" s="112"/>
      <c r="CE85" s="109"/>
      <c r="CF85" s="112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12"/>
      <c r="CS85" s="109"/>
      <c r="CT85" s="112"/>
      <c r="CU85" s="109"/>
      <c r="CV85" s="109"/>
      <c r="CW85" s="112"/>
      <c r="CX85" s="109"/>
      <c r="CY85" s="109"/>
      <c r="CZ85" s="109"/>
      <c r="DA85" s="109"/>
      <c r="DB85" s="109"/>
      <c r="DC85" s="109"/>
      <c r="DD85" s="109"/>
      <c r="DE85" s="109"/>
      <c r="DF85" s="109"/>
      <c r="DG85" s="147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12"/>
      <c r="DU85" s="109"/>
      <c r="DV85" s="112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12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77">
        <f t="shared" si="52"/>
        <v>0</v>
      </c>
      <c r="IM85" s="13">
        <f t="shared" si="53"/>
        <v>0</v>
      </c>
      <c r="IN85" s="13">
        <f t="shared" si="54"/>
        <v>0</v>
      </c>
      <c r="IO85" s="13">
        <f t="shared" si="55"/>
        <v>0</v>
      </c>
      <c r="IP85" s="13">
        <f t="shared" si="56"/>
        <v>0</v>
      </c>
      <c r="IQ85" s="13">
        <f t="shared" si="57"/>
        <v>0</v>
      </c>
      <c r="IR85" s="13">
        <f t="shared" si="58"/>
        <v>0</v>
      </c>
      <c r="IS85" s="21">
        <f t="shared" si="59"/>
        <v>0</v>
      </c>
      <c r="IU85" s="44" t="str">
        <f t="shared" si="60"/>
        <v/>
      </c>
      <c r="IV85" s="51" t="str">
        <f t="shared" si="61"/>
        <v/>
      </c>
      <c r="IW85" s="51" t="str">
        <f t="shared" si="62"/>
        <v/>
      </c>
      <c r="IX85" s="51" t="str">
        <f t="shared" si="51"/>
        <v/>
      </c>
      <c r="IY85" s="52" t="str">
        <f t="shared" si="63"/>
        <v/>
      </c>
    </row>
    <row r="86" spans="1:259" ht="15.5">
      <c r="A86" s="5" t="s">
        <v>782</v>
      </c>
      <c r="B86" s="35" t="s">
        <v>104</v>
      </c>
      <c r="C86" s="85"/>
      <c r="D86" s="85"/>
      <c r="E86" s="85"/>
      <c r="F86" s="85"/>
      <c r="G86" s="86"/>
      <c r="H86" s="108"/>
      <c r="I86" s="108"/>
      <c r="J86" s="108"/>
      <c r="K86" s="108"/>
      <c r="L86" s="227"/>
      <c r="M86" s="227"/>
      <c r="N86" s="227"/>
      <c r="O86" s="227"/>
      <c r="P86" s="227"/>
      <c r="Q86" s="227"/>
      <c r="R86" s="227"/>
      <c r="S86" s="227" t="s">
        <v>43</v>
      </c>
      <c r="T86" s="227"/>
      <c r="U86" s="227"/>
      <c r="V86" s="227"/>
      <c r="W86" s="227" t="s">
        <v>43</v>
      </c>
      <c r="X86" s="227"/>
      <c r="Y86" s="227"/>
      <c r="Z86" s="227" t="s">
        <v>43</v>
      </c>
      <c r="AA86" s="227"/>
      <c r="AB86" s="227"/>
      <c r="AC86" s="227"/>
      <c r="AD86" s="227"/>
      <c r="AE86" s="227" t="s">
        <v>43</v>
      </c>
      <c r="AF86" s="227"/>
      <c r="AG86" s="227"/>
      <c r="AH86" s="227"/>
      <c r="AI86" s="227"/>
      <c r="AJ86" s="227"/>
      <c r="AK86" s="227"/>
      <c r="AL86" s="227"/>
      <c r="AM86" s="227"/>
      <c r="AN86" s="227"/>
      <c r="AO86" s="109"/>
      <c r="AP86" s="227"/>
      <c r="AQ86" s="227"/>
      <c r="AR86" s="109"/>
      <c r="AS86" s="109"/>
      <c r="AT86" s="109" t="s">
        <v>43</v>
      </c>
      <c r="AU86" s="109"/>
      <c r="AV86" s="109"/>
      <c r="AW86" s="109"/>
      <c r="AX86" s="109"/>
      <c r="AY86" s="109"/>
      <c r="AZ86" s="109"/>
      <c r="BA86" s="109" t="s">
        <v>43</v>
      </c>
      <c r="BB86" s="109"/>
      <c r="BC86" s="109"/>
      <c r="BD86" s="109"/>
      <c r="BE86" s="110" t="s">
        <v>43</v>
      </c>
      <c r="BF86" s="111"/>
      <c r="BG86" s="112"/>
      <c r="BH86" s="112"/>
      <c r="BI86" s="113"/>
      <c r="BJ86" s="113"/>
      <c r="BK86" s="109"/>
      <c r="BL86" s="112"/>
      <c r="BM86" s="112"/>
      <c r="BN86" s="112"/>
      <c r="BO86" s="112"/>
      <c r="BP86" s="109"/>
      <c r="BQ86" s="112"/>
      <c r="BR86" s="112"/>
      <c r="BS86" s="109"/>
      <c r="BT86" s="109"/>
      <c r="BU86" s="112" t="s">
        <v>43</v>
      </c>
      <c r="BV86" s="109"/>
      <c r="BW86" s="109"/>
      <c r="BX86" s="109"/>
      <c r="BY86" s="109"/>
      <c r="BZ86" s="109"/>
      <c r="CA86" s="112"/>
      <c r="CB86" s="112"/>
      <c r="CC86" s="109"/>
      <c r="CD86" s="112"/>
      <c r="CE86" s="109"/>
      <c r="CF86" s="112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12"/>
      <c r="CS86" s="109"/>
      <c r="CT86" s="112"/>
      <c r="CU86" s="109"/>
      <c r="CV86" s="109"/>
      <c r="CW86" s="112"/>
      <c r="CX86" s="109"/>
      <c r="CY86" s="109"/>
      <c r="CZ86" s="109"/>
      <c r="DA86" s="109"/>
      <c r="DB86" s="109"/>
      <c r="DC86" s="109"/>
      <c r="DD86" s="109"/>
      <c r="DE86" s="109" t="s">
        <v>43</v>
      </c>
      <c r="DF86" s="109"/>
      <c r="DG86" s="147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12"/>
      <c r="DU86" s="109"/>
      <c r="DV86" s="112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12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77">
        <f t="shared" si="52"/>
        <v>16</v>
      </c>
      <c r="IM86" s="13">
        <f t="shared" si="53"/>
        <v>8</v>
      </c>
      <c r="IN86" s="13">
        <f t="shared" si="54"/>
        <v>0</v>
      </c>
      <c r="IO86" s="13">
        <f t="shared" si="55"/>
        <v>0</v>
      </c>
      <c r="IP86" s="13">
        <f t="shared" si="56"/>
        <v>0</v>
      </c>
      <c r="IQ86" s="13">
        <f t="shared" si="57"/>
        <v>0</v>
      </c>
      <c r="IR86" s="13">
        <f t="shared" si="58"/>
        <v>0</v>
      </c>
      <c r="IS86" s="21">
        <f t="shared" si="59"/>
        <v>1198</v>
      </c>
      <c r="IU86" s="44" t="str">
        <f t="shared" si="60"/>
        <v/>
      </c>
      <c r="IV86" s="51" t="str">
        <f t="shared" si="61"/>
        <v/>
      </c>
      <c r="IW86" s="51" t="str">
        <f t="shared" si="62"/>
        <v/>
      </c>
      <c r="IX86" s="51" t="str">
        <f t="shared" si="51"/>
        <v/>
      </c>
      <c r="IY86" s="52" t="str">
        <f t="shared" si="63"/>
        <v/>
      </c>
    </row>
    <row r="87" spans="1:259">
      <c r="A87" s="11" t="s">
        <v>783</v>
      </c>
      <c r="B87" s="151" t="s">
        <v>784</v>
      </c>
      <c r="C87" s="95"/>
      <c r="D87" s="95"/>
      <c r="E87" s="95"/>
      <c r="F87" s="95"/>
      <c r="G87" s="96"/>
      <c r="H87" s="108"/>
      <c r="I87" s="108"/>
      <c r="J87" s="108"/>
      <c r="K87" s="108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109"/>
      <c r="AP87" s="227"/>
      <c r="AQ87" s="227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 t="s">
        <v>43</v>
      </c>
      <c r="CZ87" s="109"/>
      <c r="DA87" s="109"/>
      <c r="DB87" s="109"/>
      <c r="DC87" s="109"/>
      <c r="DD87" s="109"/>
      <c r="DE87" s="109"/>
      <c r="DF87" s="109"/>
      <c r="DG87" s="143"/>
      <c r="DH87" s="109"/>
      <c r="DI87" s="109"/>
      <c r="DJ87" s="109"/>
      <c r="DK87" s="109"/>
      <c r="DL87" s="109"/>
      <c r="DM87" s="109" t="s">
        <v>43</v>
      </c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 t="s">
        <v>43</v>
      </c>
      <c r="EY87" s="109"/>
      <c r="EZ87" s="109" t="s">
        <v>43</v>
      </c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 t="s">
        <v>43</v>
      </c>
      <c r="FS87" s="109"/>
      <c r="FT87" s="109" t="s">
        <v>43</v>
      </c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77">
        <f t="shared" si="52"/>
        <v>7</v>
      </c>
      <c r="IM87" s="13">
        <f t="shared" si="53"/>
        <v>1</v>
      </c>
      <c r="IN87" s="13">
        <f t="shared" si="54"/>
        <v>0</v>
      </c>
      <c r="IO87" s="13">
        <f t="shared" si="55"/>
        <v>0</v>
      </c>
      <c r="IP87" s="13">
        <f t="shared" si="56"/>
        <v>0</v>
      </c>
      <c r="IQ87" s="13">
        <f t="shared" si="57"/>
        <v>0</v>
      </c>
      <c r="IR87" s="13">
        <f t="shared" si="58"/>
        <v>0</v>
      </c>
      <c r="IS87" s="21">
        <f t="shared" si="59"/>
        <v>126</v>
      </c>
      <c r="IU87" s="44" t="str">
        <f t="shared" si="60"/>
        <v/>
      </c>
      <c r="IV87" s="51" t="str">
        <f t="shared" si="61"/>
        <v/>
      </c>
      <c r="IW87" s="51" t="str">
        <f t="shared" si="62"/>
        <v/>
      </c>
      <c r="IX87" s="51" t="str">
        <f>IF(ISBLANK(F87),IF(IW87="x",IF(AND(((IM87+(IN87-$JC$5))&gt;=$JB$5),(IN87&gt;=$JC$5),OR(IO87&gt;=$JD$5,H87="x"),IQ87),"Yes!",""),IF(AND(IW87="Yes!",IV87="x"),IF(AND(((IM87+(IN87-($JC83+$JC84)))&gt;=$JB$5+$JB$4),(IN87&gt;=$JC$5+$JC$4),OR(IO87&gt;=($JD$5+$JD$4),H87="x"),IP87,IQ87),"Yes!",""),IF(AND(IW87="Yes!",IV87="Yes!"),IF(AND((IM87+(IN87-($JC$5+$JC$4+$JC$3))&gt;=$JB$5+$JB$4+$JB$3),(IN87&gt;=$JC$5+$JC$4+$JC$3),OR(IO87&gt;=($JD$5+$JD$4+$JD$3),H87="x"),IP87,IQ87),"Yes!",""),""))),"x")</f>
        <v/>
      </c>
      <c r="IY87" s="52" t="str">
        <f t="shared" si="63"/>
        <v/>
      </c>
    </row>
    <row r="88" spans="1:259" ht="15.5">
      <c r="A88" s="5" t="s">
        <v>111</v>
      </c>
      <c r="B88" s="35" t="s">
        <v>49</v>
      </c>
      <c r="C88" s="85" t="s">
        <v>43</v>
      </c>
      <c r="D88" s="85"/>
      <c r="E88" s="85"/>
      <c r="F88" s="85"/>
      <c r="G88" s="86"/>
      <c r="H88" s="108"/>
      <c r="I88" s="108"/>
      <c r="J88" s="108"/>
      <c r="K88" s="108"/>
      <c r="L88" s="227"/>
      <c r="M88" s="227"/>
      <c r="N88" s="227"/>
      <c r="O88" s="227" t="s">
        <v>43</v>
      </c>
      <c r="P88" s="227"/>
      <c r="Q88" s="227"/>
      <c r="R88" s="227" t="s">
        <v>43</v>
      </c>
      <c r="S88" s="227" t="s">
        <v>43</v>
      </c>
      <c r="T88" s="227"/>
      <c r="U88" s="227"/>
      <c r="V88" s="227"/>
      <c r="W88" s="227"/>
      <c r="X88" s="227"/>
      <c r="Y88" s="227"/>
      <c r="Z88" s="227"/>
      <c r="AA88" s="227"/>
      <c r="AB88" s="227"/>
      <c r="AC88" s="227" t="s">
        <v>43</v>
      </c>
      <c r="AD88" s="227" t="s">
        <v>43</v>
      </c>
      <c r="AE88" s="227"/>
      <c r="AF88" s="227"/>
      <c r="AG88" s="227"/>
      <c r="AH88" s="227" t="s">
        <v>43</v>
      </c>
      <c r="AI88" s="227"/>
      <c r="AJ88" s="227"/>
      <c r="AK88" s="227" t="s">
        <v>43</v>
      </c>
      <c r="AL88" s="227"/>
      <c r="AM88" s="227"/>
      <c r="AN88" s="227"/>
      <c r="AO88" s="109"/>
      <c r="AP88" s="227"/>
      <c r="AQ88" s="227"/>
      <c r="AR88" s="109"/>
      <c r="AS88" s="109"/>
      <c r="AT88" s="109"/>
      <c r="AU88" s="109"/>
      <c r="AV88" s="109"/>
      <c r="AW88" s="109" t="s">
        <v>43</v>
      </c>
      <c r="AX88" s="109"/>
      <c r="AY88" s="109"/>
      <c r="AZ88" s="109"/>
      <c r="BA88" s="109"/>
      <c r="BB88" s="109"/>
      <c r="BC88" s="109"/>
      <c r="BD88" s="109"/>
      <c r="BE88" s="110" t="s">
        <v>43</v>
      </c>
      <c r="BF88" s="111"/>
      <c r="BG88" s="112"/>
      <c r="BH88" s="112"/>
      <c r="BI88" s="113"/>
      <c r="BJ88" s="113"/>
      <c r="BK88" s="109"/>
      <c r="BL88" s="112"/>
      <c r="BM88" s="112"/>
      <c r="BN88" s="112"/>
      <c r="BO88" s="112"/>
      <c r="BP88" s="109"/>
      <c r="BQ88" s="112"/>
      <c r="BR88" s="112"/>
      <c r="BS88" s="109"/>
      <c r="BT88" s="109"/>
      <c r="BU88" s="112"/>
      <c r="BV88" s="109"/>
      <c r="BW88" s="109" t="s">
        <v>43</v>
      </c>
      <c r="BX88" s="109"/>
      <c r="BY88" s="109"/>
      <c r="BZ88" s="109"/>
      <c r="CA88" s="112"/>
      <c r="CB88" s="112"/>
      <c r="CC88" s="109"/>
      <c r="CD88" s="112"/>
      <c r="CE88" s="109" t="s">
        <v>43</v>
      </c>
      <c r="CF88" s="112"/>
      <c r="CG88" s="109"/>
      <c r="CH88" s="109"/>
      <c r="CI88" s="109"/>
      <c r="CJ88" s="109" t="s">
        <v>43</v>
      </c>
      <c r="CK88" s="109"/>
      <c r="CL88" s="109"/>
      <c r="CM88" s="109"/>
      <c r="CN88" s="109"/>
      <c r="CO88" s="109"/>
      <c r="CP88" s="109"/>
      <c r="CQ88" s="109"/>
      <c r="CR88" s="112"/>
      <c r="CS88" s="109"/>
      <c r="CT88" s="112"/>
      <c r="CU88" s="109"/>
      <c r="CV88" s="109"/>
      <c r="CW88" s="112"/>
      <c r="CX88" s="109" t="s">
        <v>43</v>
      </c>
      <c r="CY88" s="109" t="s">
        <v>43</v>
      </c>
      <c r="CZ88" s="109"/>
      <c r="DA88" s="109"/>
      <c r="DB88" s="109" t="s">
        <v>43</v>
      </c>
      <c r="DC88" s="109" t="s">
        <v>43</v>
      </c>
      <c r="DD88" s="109"/>
      <c r="DE88" s="109"/>
      <c r="DF88" s="109"/>
      <c r="DG88" s="147"/>
      <c r="DH88" s="109"/>
      <c r="DI88" s="109"/>
      <c r="DJ88" s="109"/>
      <c r="DK88" s="109"/>
      <c r="DL88" s="109"/>
      <c r="DM88" s="109"/>
      <c r="DN88" s="109"/>
      <c r="DO88" s="109"/>
      <c r="DP88" s="109" t="s">
        <v>43</v>
      </c>
      <c r="DQ88" s="109"/>
      <c r="DR88" s="109"/>
      <c r="DS88" s="109"/>
      <c r="DT88" s="112"/>
      <c r="DU88" s="109"/>
      <c r="DV88" s="112" t="s">
        <v>43</v>
      </c>
      <c r="DW88" s="109"/>
      <c r="DX88" s="109"/>
      <c r="DY88" s="109"/>
      <c r="DZ88" s="109"/>
      <c r="EA88" s="109" t="s">
        <v>43</v>
      </c>
      <c r="EB88" s="109"/>
      <c r="EC88" s="109"/>
      <c r="ED88" s="109" t="s">
        <v>43</v>
      </c>
      <c r="EE88" s="109"/>
      <c r="EF88" s="109"/>
      <c r="EG88" s="109"/>
      <c r="EH88" s="109"/>
      <c r="EI88" s="109" t="s">
        <v>43</v>
      </c>
      <c r="EJ88" s="109" t="s">
        <v>43</v>
      </c>
      <c r="EK88" s="109"/>
      <c r="EL88" s="112"/>
      <c r="EM88" s="109"/>
      <c r="EN88" s="109" t="s">
        <v>43</v>
      </c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 t="s">
        <v>43</v>
      </c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 t="s">
        <v>43</v>
      </c>
      <c r="FS88" s="109" t="s">
        <v>43</v>
      </c>
      <c r="FT88" s="109" t="s">
        <v>43</v>
      </c>
      <c r="FU88" s="109" t="s">
        <v>43</v>
      </c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77">
        <f t="shared" si="52"/>
        <v>32</v>
      </c>
      <c r="IM88" s="13">
        <f t="shared" si="53"/>
        <v>5</v>
      </c>
      <c r="IN88" s="13">
        <f t="shared" si="54"/>
        <v>0</v>
      </c>
      <c r="IO88" s="13">
        <f t="shared" si="55"/>
        <v>7</v>
      </c>
      <c r="IP88" s="13">
        <f t="shared" si="56"/>
        <v>0</v>
      </c>
      <c r="IQ88" s="13">
        <f t="shared" si="57"/>
        <v>0</v>
      </c>
      <c r="IR88" s="13">
        <f t="shared" si="58"/>
        <v>0</v>
      </c>
      <c r="IS88" s="21">
        <f t="shared" si="59"/>
        <v>431</v>
      </c>
      <c r="IU88" s="139" t="str">
        <f t="shared" si="60"/>
        <v>x</v>
      </c>
      <c r="IV88" s="51" t="str">
        <f t="shared" si="61"/>
        <v/>
      </c>
      <c r="IW88" s="51" t="str">
        <f t="shared" si="62"/>
        <v/>
      </c>
      <c r="IX88" s="51" t="str">
        <f>IF(ISBLANK(F88),IF(IW88="x",IF(AND(((IM88+(IN88-$JC$5))&gt;=$JB$5),(IN88&gt;=$JC$5),OR(IO88&gt;=$JD$5,H88="x"),IQ88),"Yes!",""),IF(AND(IW88="Yes!",IV88="x"),IF(AND(((IM88+(IN88-($JC84+$JC85)))&gt;=$JB$5+$JB$4),(IN88&gt;=$JC$5+$JC$4),OR(IO88&gt;=($JD$5+$JD$4),H88="x"),IP88,IQ88),"Yes!",""),IF(AND(IW88="Yes!",IV88="Yes!"),IF(AND((IM88+(IN88-($JC$5+$JC$4+$JC$3))&gt;=$JB$5+$JB$4+$JB$3),(IN88&gt;=$JC$5+$JC$4+$JC$3),OR(IO88&gt;=($JD$5+$JD$4+$JD$3),H88="x"),IP88,IQ88),"Yes!",""),""))),"x")</f>
        <v/>
      </c>
      <c r="IY88" s="52" t="str">
        <f t="shared" si="63"/>
        <v/>
      </c>
    </row>
    <row r="89" spans="1:259" ht="15.5">
      <c r="A89" s="5" t="s">
        <v>112</v>
      </c>
      <c r="B89" s="35" t="s">
        <v>113</v>
      </c>
      <c r="C89" s="85"/>
      <c r="D89" s="85"/>
      <c r="E89" s="85"/>
      <c r="F89" s="85"/>
      <c r="G89" s="86"/>
      <c r="H89" s="108"/>
      <c r="I89" s="108"/>
      <c r="J89" s="108"/>
      <c r="K89" s="108"/>
      <c r="L89" s="227"/>
      <c r="M89" s="227"/>
      <c r="N89" s="227"/>
      <c r="O89" s="227"/>
      <c r="P89" s="227"/>
      <c r="Q89" s="227" t="s">
        <v>43</v>
      </c>
      <c r="R89" s="227"/>
      <c r="S89" s="227" t="s">
        <v>43</v>
      </c>
      <c r="T89" s="227"/>
      <c r="U89" s="227"/>
      <c r="V89" s="227"/>
      <c r="W89" s="227"/>
      <c r="X89" s="227"/>
      <c r="Y89" s="227" t="s">
        <v>43</v>
      </c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109"/>
      <c r="AP89" s="227"/>
      <c r="AQ89" s="227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10"/>
      <c r="BF89" s="111"/>
      <c r="BG89" s="112"/>
      <c r="BH89" s="112"/>
      <c r="BI89" s="113"/>
      <c r="BJ89" s="113"/>
      <c r="BK89" s="109"/>
      <c r="BL89" s="112"/>
      <c r="BM89" s="112"/>
      <c r="BN89" s="112"/>
      <c r="BO89" s="112"/>
      <c r="BP89" s="109"/>
      <c r="BQ89" s="112"/>
      <c r="BR89" s="112"/>
      <c r="BS89" s="109"/>
      <c r="BT89" s="109"/>
      <c r="BU89" s="112"/>
      <c r="BV89" s="109"/>
      <c r="BW89" s="109"/>
      <c r="BX89" s="109"/>
      <c r="BY89" s="109"/>
      <c r="BZ89" s="109"/>
      <c r="CA89" s="112"/>
      <c r="CB89" s="112"/>
      <c r="CC89" s="109"/>
      <c r="CD89" s="112"/>
      <c r="CE89" s="109" t="s">
        <v>43</v>
      </c>
      <c r="CF89" s="112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12"/>
      <c r="CS89" s="109"/>
      <c r="CT89" s="112"/>
      <c r="CU89" s="109"/>
      <c r="CV89" s="109"/>
      <c r="CW89" s="112"/>
      <c r="CX89" s="109"/>
      <c r="CY89" s="109" t="s">
        <v>43</v>
      </c>
      <c r="CZ89" s="109"/>
      <c r="DA89" s="109"/>
      <c r="DB89" s="109"/>
      <c r="DC89" s="109" t="s">
        <v>43</v>
      </c>
      <c r="DD89" s="109"/>
      <c r="DE89" s="109"/>
      <c r="DF89" s="109"/>
      <c r="DG89" s="147"/>
      <c r="DH89" s="109"/>
      <c r="DI89" s="109"/>
      <c r="DJ89" s="109"/>
      <c r="DK89" s="109"/>
      <c r="DL89" s="109"/>
      <c r="DM89" s="109" t="s">
        <v>43</v>
      </c>
      <c r="DN89" s="109"/>
      <c r="DO89" s="109"/>
      <c r="DP89" s="109"/>
      <c r="DQ89" s="109"/>
      <c r="DR89" s="109"/>
      <c r="DS89" s="109"/>
      <c r="DT89" s="112"/>
      <c r="DU89" s="109"/>
      <c r="DV89" s="112"/>
      <c r="DW89" s="109"/>
      <c r="DX89" s="109" t="s">
        <v>43</v>
      </c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 t="s">
        <v>43</v>
      </c>
      <c r="EK89" s="109"/>
      <c r="EL89" s="112"/>
      <c r="EM89" s="109"/>
      <c r="EN89" s="109" t="s">
        <v>43</v>
      </c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 t="s">
        <v>43</v>
      </c>
      <c r="FP89" s="109"/>
      <c r="FQ89" s="109"/>
      <c r="FR89" s="109" t="s">
        <v>43</v>
      </c>
      <c r="FS89" s="109"/>
      <c r="FT89" s="109" t="s">
        <v>43</v>
      </c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77">
        <f t="shared" si="52"/>
        <v>15</v>
      </c>
      <c r="IM89" s="13">
        <f t="shared" si="53"/>
        <v>0</v>
      </c>
      <c r="IN89" s="13">
        <f t="shared" si="54"/>
        <v>1</v>
      </c>
      <c r="IO89" s="13">
        <f t="shared" si="55"/>
        <v>0</v>
      </c>
      <c r="IP89" s="13">
        <f t="shared" si="56"/>
        <v>0</v>
      </c>
      <c r="IQ89" s="13">
        <f t="shared" si="57"/>
        <v>0</v>
      </c>
      <c r="IR89" s="13">
        <f t="shared" si="58"/>
        <v>0</v>
      </c>
      <c r="IS89" s="21">
        <f t="shared" si="59"/>
        <v>404</v>
      </c>
      <c r="IU89" s="44" t="str">
        <f t="shared" si="60"/>
        <v/>
      </c>
      <c r="IV89" s="51" t="str">
        <f t="shared" si="61"/>
        <v/>
      </c>
      <c r="IW89" s="51" t="str">
        <f t="shared" si="62"/>
        <v/>
      </c>
      <c r="IX89" s="51" t="str">
        <f>IF(ISBLANK(F89),IF(IW89="x",IF(AND(((IM89+(IN89-$JC$5))&gt;=$JB$5),(IN89&gt;=$JC$5),OR(IO89&gt;=$JD$5,H89="x"),IQ89),"Yes!",""),IF(AND(IW89="Yes!",IV89="x"),IF(AND(((IM89+(IN89-($JC85+$JC86)))&gt;=$JB$5+$JB$4),(IN89&gt;=$JC$5+$JC$4),OR(IO89&gt;=($JD$5+$JD$4),H89="x"),IP89,IQ89),"Yes!",""),IF(AND(IW89="Yes!",IV89="Yes!"),IF(AND((IM89+(IN89-($JC$5+$JC$4+$JC$3))&gt;=$JB$5+$JB$4+$JB$3),(IN89&gt;=$JC$5+$JC$4+$JC$3),OR(IO89&gt;=($JD$5+$JD$4+$JD$3),H89="x"),IP89,IQ89),"Yes!",""),""))),"x")</f>
        <v/>
      </c>
      <c r="IY89" s="52" t="str">
        <f t="shared" si="63"/>
        <v/>
      </c>
    </row>
    <row r="90" spans="1:259" ht="15.5">
      <c r="A90" s="5" t="s">
        <v>112</v>
      </c>
      <c r="B90" s="35" t="s">
        <v>114</v>
      </c>
      <c r="C90" s="85"/>
      <c r="D90" s="85"/>
      <c r="E90" s="85"/>
      <c r="F90" s="85"/>
      <c r="G90" s="86"/>
      <c r="H90" s="108"/>
      <c r="I90" s="108" t="s">
        <v>43</v>
      </c>
      <c r="J90" s="108"/>
      <c r="K90" s="108"/>
      <c r="L90" s="227"/>
      <c r="M90" s="227"/>
      <c r="N90" s="227"/>
      <c r="O90" s="227"/>
      <c r="P90" s="227"/>
      <c r="Q90" s="227" t="s">
        <v>43</v>
      </c>
      <c r="R90" s="227"/>
      <c r="S90" s="227" t="s">
        <v>43</v>
      </c>
      <c r="T90" s="227"/>
      <c r="U90" s="227"/>
      <c r="V90" s="227"/>
      <c r="W90" s="227"/>
      <c r="X90" s="227"/>
      <c r="Y90" s="227" t="s">
        <v>43</v>
      </c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 t="s">
        <v>43</v>
      </c>
      <c r="AM90" s="227"/>
      <c r="AN90" s="227"/>
      <c r="AO90" s="109"/>
      <c r="AP90" s="227"/>
      <c r="AQ90" s="227"/>
      <c r="AR90" s="109"/>
      <c r="AS90" s="109"/>
      <c r="AT90" s="109"/>
      <c r="AU90" s="109" t="s">
        <v>43</v>
      </c>
      <c r="AV90" s="109"/>
      <c r="AW90" s="109"/>
      <c r="AX90" s="109"/>
      <c r="AY90" s="109"/>
      <c r="AZ90" s="109"/>
      <c r="BA90" s="109"/>
      <c r="BB90" s="109"/>
      <c r="BC90" s="109"/>
      <c r="BD90" s="109"/>
      <c r="BE90" s="110"/>
      <c r="BF90" s="111"/>
      <c r="BG90" s="112"/>
      <c r="BH90" s="112"/>
      <c r="BI90" s="113"/>
      <c r="BJ90" s="113"/>
      <c r="BK90" s="109"/>
      <c r="BL90" s="112"/>
      <c r="BM90" s="112"/>
      <c r="BN90" s="112"/>
      <c r="BO90" s="112"/>
      <c r="BP90" s="109"/>
      <c r="BQ90" s="112"/>
      <c r="BR90" s="112"/>
      <c r="BS90" s="109"/>
      <c r="BT90" s="109"/>
      <c r="BU90" s="112"/>
      <c r="BV90" s="109"/>
      <c r="BW90" s="109"/>
      <c r="BX90" s="109"/>
      <c r="BY90" s="109"/>
      <c r="BZ90" s="109" t="s">
        <v>43</v>
      </c>
      <c r="CA90" s="112"/>
      <c r="CB90" s="112"/>
      <c r="CC90" s="109"/>
      <c r="CD90" s="112"/>
      <c r="CE90" s="109" t="s">
        <v>43</v>
      </c>
      <c r="CF90" s="112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12"/>
      <c r="CS90" s="109"/>
      <c r="CT90" s="112"/>
      <c r="CU90" s="109"/>
      <c r="CV90" s="109"/>
      <c r="CW90" s="112"/>
      <c r="CX90" s="109"/>
      <c r="CY90" s="109" t="s">
        <v>43</v>
      </c>
      <c r="CZ90" s="109"/>
      <c r="DA90" s="109"/>
      <c r="DB90" s="109" t="s">
        <v>43</v>
      </c>
      <c r="DC90" s="109" t="s">
        <v>43</v>
      </c>
      <c r="DD90" s="109"/>
      <c r="DE90" s="109"/>
      <c r="DF90" s="109"/>
      <c r="DG90" s="147"/>
      <c r="DH90" s="109"/>
      <c r="DI90" s="109"/>
      <c r="DJ90" s="109"/>
      <c r="DK90" s="109"/>
      <c r="DL90" s="109"/>
      <c r="DM90" s="109" t="s">
        <v>43</v>
      </c>
      <c r="DN90" s="109"/>
      <c r="DO90" s="109"/>
      <c r="DP90" s="109"/>
      <c r="DQ90" s="109"/>
      <c r="DR90" s="109"/>
      <c r="DS90" s="109"/>
      <c r="DT90" s="112"/>
      <c r="DU90" s="109"/>
      <c r="DV90" s="112"/>
      <c r="DW90" s="109"/>
      <c r="DX90" s="109" t="s">
        <v>43</v>
      </c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 t="s">
        <v>43</v>
      </c>
      <c r="EK90" s="109"/>
      <c r="EL90" s="112"/>
      <c r="EM90" s="109"/>
      <c r="EN90" s="109" t="s">
        <v>43</v>
      </c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 t="s">
        <v>43</v>
      </c>
      <c r="FP90" s="109"/>
      <c r="FQ90" s="109"/>
      <c r="FR90" s="109" t="s">
        <v>43</v>
      </c>
      <c r="FS90" s="109" t="s">
        <v>43</v>
      </c>
      <c r="FT90" s="109" t="s">
        <v>43</v>
      </c>
      <c r="FU90" s="109" t="s">
        <v>43</v>
      </c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77">
        <f t="shared" si="52"/>
        <v>23</v>
      </c>
      <c r="IM90" s="13">
        <f t="shared" si="53"/>
        <v>2</v>
      </c>
      <c r="IN90" s="13">
        <f t="shared" si="54"/>
        <v>1</v>
      </c>
      <c r="IO90" s="13">
        <f t="shared" si="55"/>
        <v>3</v>
      </c>
      <c r="IP90" s="13">
        <f t="shared" si="56"/>
        <v>0</v>
      </c>
      <c r="IQ90" s="13">
        <f t="shared" si="57"/>
        <v>1</v>
      </c>
      <c r="IR90" s="13">
        <f t="shared" si="58"/>
        <v>0</v>
      </c>
      <c r="IS90" s="21">
        <f t="shared" si="59"/>
        <v>746</v>
      </c>
      <c r="IU90" s="44" t="str">
        <f t="shared" si="60"/>
        <v/>
      </c>
      <c r="IV90" s="51" t="str">
        <f t="shared" si="61"/>
        <v/>
      </c>
      <c r="IW90" s="51" t="str">
        <f t="shared" si="62"/>
        <v/>
      </c>
      <c r="IX90" s="51" t="str">
        <f>IF(ISBLANK(F90),IF(IW90="x",IF(AND(((IM90+(IN90-$JC$5))&gt;=$JB$5),(IN90&gt;=$JC$5),OR(IO90&gt;=$JD$5,H90="x"),IQ90),"Yes!",""),IF(AND(IW90="Yes!",IV90="x"),IF(AND(((IM90+(IN90-($JC86+$JC88)))&gt;=$JB$5+$JB$4),(IN90&gt;=$JC$5+$JC$4),OR(IO90&gt;=($JD$5+$JD$4),H90="x"),IP90,IQ90),"Yes!",""),IF(AND(IW90="Yes!",IV90="Yes!"),IF(AND((IM90+(IN90-($JC$5+$JC$4+$JC$3))&gt;=$JB$5+$JB$4+$JB$3),(IN90&gt;=$JC$5+$JC$4+$JC$3),OR(IO90&gt;=($JD$5+$JD$4+$JD$3),H90="x"),IP90,IQ90),"Yes!",""),""))),"x")</f>
        <v/>
      </c>
      <c r="IY90" s="52" t="str">
        <f t="shared" si="63"/>
        <v/>
      </c>
    </row>
    <row r="91" spans="1:259" ht="15.5">
      <c r="A91" s="5" t="s">
        <v>785</v>
      </c>
      <c r="B91" s="35" t="s">
        <v>130</v>
      </c>
      <c r="C91" s="85"/>
      <c r="D91" s="85"/>
      <c r="E91" s="85"/>
      <c r="F91" s="85"/>
      <c r="G91" s="86"/>
      <c r="H91" s="108"/>
      <c r="I91" s="108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109"/>
      <c r="AP91" s="227"/>
      <c r="AQ91" s="227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10"/>
      <c r="BF91" s="111"/>
      <c r="BG91" s="112"/>
      <c r="BH91" s="112"/>
      <c r="BI91" s="113"/>
      <c r="BJ91" s="113"/>
      <c r="BK91" s="109"/>
      <c r="BL91" s="112"/>
      <c r="BM91" s="112"/>
      <c r="BN91" s="112"/>
      <c r="BO91" s="112"/>
      <c r="BP91" s="109"/>
      <c r="BQ91" s="112"/>
      <c r="BR91" s="112"/>
      <c r="BS91" s="109"/>
      <c r="BT91" s="109"/>
      <c r="BU91" s="112"/>
      <c r="BV91" s="109"/>
      <c r="BW91" s="109"/>
      <c r="BX91" s="109"/>
      <c r="BY91" s="109"/>
      <c r="BZ91" s="109"/>
      <c r="CA91" s="112"/>
      <c r="CB91" s="112"/>
      <c r="CC91" s="109"/>
      <c r="CD91" s="112"/>
      <c r="CE91" s="109"/>
      <c r="CF91" s="112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12"/>
      <c r="CS91" s="109"/>
      <c r="CT91" s="112"/>
      <c r="CU91" s="109"/>
      <c r="CV91" s="109"/>
      <c r="CW91" s="112"/>
      <c r="CX91" s="109"/>
      <c r="CY91" s="109"/>
      <c r="CZ91" s="109"/>
      <c r="DA91" s="109"/>
      <c r="DB91" s="109"/>
      <c r="DC91" s="109"/>
      <c r="DD91" s="109"/>
      <c r="DE91" s="109"/>
      <c r="DF91" s="109"/>
      <c r="DG91" s="147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12"/>
      <c r="DU91" s="109"/>
      <c r="DV91" s="112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12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77">
        <f t="shared" si="52"/>
        <v>0</v>
      </c>
      <c r="IM91" s="13">
        <f t="shared" si="53"/>
        <v>0</v>
      </c>
      <c r="IN91" s="13">
        <f t="shared" si="54"/>
        <v>0</v>
      </c>
      <c r="IO91" s="13">
        <f t="shared" si="55"/>
        <v>0</v>
      </c>
      <c r="IP91" s="13">
        <f t="shared" si="56"/>
        <v>0</v>
      </c>
      <c r="IQ91" s="13">
        <f t="shared" si="57"/>
        <v>0</v>
      </c>
      <c r="IR91" s="13">
        <f t="shared" si="58"/>
        <v>0</v>
      </c>
      <c r="IS91" s="21">
        <f t="shared" si="59"/>
        <v>0</v>
      </c>
      <c r="IU91" s="44" t="str">
        <f t="shared" si="60"/>
        <v/>
      </c>
      <c r="IV91" s="51" t="str">
        <f t="shared" si="61"/>
        <v/>
      </c>
      <c r="IW91" s="51" t="str">
        <f t="shared" si="62"/>
        <v/>
      </c>
      <c r="IX91" s="51" t="str">
        <f t="shared" si="51"/>
        <v/>
      </c>
      <c r="IY91" s="52" t="str">
        <f t="shared" si="63"/>
        <v/>
      </c>
    </row>
    <row r="92" spans="1:259" ht="15.5">
      <c r="A92" s="5" t="s">
        <v>785</v>
      </c>
      <c r="B92" s="35" t="s">
        <v>786</v>
      </c>
      <c r="C92" s="85"/>
      <c r="D92" s="85"/>
      <c r="E92" s="85"/>
      <c r="F92" s="85"/>
      <c r="G92" s="86"/>
      <c r="H92" s="108"/>
      <c r="I92" s="108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109"/>
      <c r="AP92" s="227"/>
      <c r="AQ92" s="227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10"/>
      <c r="BF92" s="111"/>
      <c r="BG92" s="112"/>
      <c r="BH92" s="112"/>
      <c r="BI92" s="113"/>
      <c r="BJ92" s="113"/>
      <c r="BK92" s="109"/>
      <c r="BL92" s="112"/>
      <c r="BM92" s="112"/>
      <c r="BN92" s="112"/>
      <c r="BO92" s="112"/>
      <c r="BP92" s="109"/>
      <c r="BQ92" s="112"/>
      <c r="BR92" s="112"/>
      <c r="BS92" s="109"/>
      <c r="BT92" s="109"/>
      <c r="BU92" s="112"/>
      <c r="BV92" s="109"/>
      <c r="BW92" s="109"/>
      <c r="BX92" s="109"/>
      <c r="BY92" s="109"/>
      <c r="BZ92" s="109"/>
      <c r="CA92" s="112"/>
      <c r="CB92" s="112"/>
      <c r="CC92" s="109"/>
      <c r="CD92" s="112"/>
      <c r="CE92" s="109"/>
      <c r="CF92" s="112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12"/>
      <c r="CS92" s="109"/>
      <c r="CT92" s="112"/>
      <c r="CU92" s="109"/>
      <c r="CV92" s="109"/>
      <c r="CW92" s="112"/>
      <c r="CX92" s="109"/>
      <c r="CY92" s="109"/>
      <c r="CZ92" s="109"/>
      <c r="DA92" s="109"/>
      <c r="DB92" s="109"/>
      <c r="DC92" s="109"/>
      <c r="DD92" s="109"/>
      <c r="DE92" s="109"/>
      <c r="DF92" s="109"/>
      <c r="DG92" s="147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12"/>
      <c r="DU92" s="109"/>
      <c r="DV92" s="112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12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77">
        <f t="shared" si="52"/>
        <v>0</v>
      </c>
      <c r="IM92" s="13">
        <f t="shared" si="53"/>
        <v>0</v>
      </c>
      <c r="IN92" s="13">
        <f t="shared" si="54"/>
        <v>0</v>
      </c>
      <c r="IO92" s="13">
        <f t="shared" si="55"/>
        <v>0</v>
      </c>
      <c r="IP92" s="13">
        <f t="shared" si="56"/>
        <v>0</v>
      </c>
      <c r="IQ92" s="13">
        <f t="shared" si="57"/>
        <v>0</v>
      </c>
      <c r="IR92" s="13">
        <f t="shared" si="58"/>
        <v>0</v>
      </c>
      <c r="IS92" s="21">
        <f t="shared" si="59"/>
        <v>0</v>
      </c>
      <c r="IU92" s="44" t="str">
        <f t="shared" si="60"/>
        <v/>
      </c>
      <c r="IV92" s="51" t="str">
        <f t="shared" si="61"/>
        <v/>
      </c>
      <c r="IW92" s="51" t="str">
        <f t="shared" si="62"/>
        <v/>
      </c>
      <c r="IX92" s="51" t="str">
        <f t="shared" si="51"/>
        <v/>
      </c>
      <c r="IY92" s="52" t="str">
        <f t="shared" si="63"/>
        <v/>
      </c>
    </row>
    <row r="93" spans="1:259" ht="15.5">
      <c r="A93" s="5" t="s">
        <v>787</v>
      </c>
      <c r="B93" s="35" t="s">
        <v>138</v>
      </c>
      <c r="C93" s="85"/>
      <c r="D93" s="85"/>
      <c r="E93" s="85"/>
      <c r="F93" s="85"/>
      <c r="G93" s="86"/>
      <c r="H93" s="108"/>
      <c r="I93" s="108" t="s">
        <v>43</v>
      </c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109"/>
      <c r="AP93" s="227"/>
      <c r="AQ93" s="227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10"/>
      <c r="BF93" s="111"/>
      <c r="BG93" s="112"/>
      <c r="BH93" s="112"/>
      <c r="BI93" s="113"/>
      <c r="BJ93" s="113"/>
      <c r="BK93" s="109"/>
      <c r="BL93" s="112"/>
      <c r="BM93" s="112"/>
      <c r="BN93" s="112"/>
      <c r="BO93" s="112"/>
      <c r="BP93" s="109"/>
      <c r="BQ93" s="112"/>
      <c r="BR93" s="112"/>
      <c r="BS93" s="109"/>
      <c r="BT93" s="109"/>
      <c r="BU93" s="112"/>
      <c r="BV93" s="109"/>
      <c r="BW93" s="109"/>
      <c r="BX93" s="109"/>
      <c r="BY93" s="109"/>
      <c r="BZ93" s="109"/>
      <c r="CA93" s="112"/>
      <c r="CB93" s="112"/>
      <c r="CC93" s="109"/>
      <c r="CD93" s="112"/>
      <c r="CE93" s="109"/>
      <c r="CF93" s="112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12"/>
      <c r="CS93" s="109"/>
      <c r="CT93" s="112"/>
      <c r="CU93" s="109"/>
      <c r="CV93" s="109"/>
      <c r="CW93" s="112"/>
      <c r="CX93" s="109"/>
      <c r="CY93" s="109"/>
      <c r="CZ93" s="109"/>
      <c r="DA93" s="109"/>
      <c r="DB93" s="109"/>
      <c r="DC93" s="109"/>
      <c r="DD93" s="109"/>
      <c r="DE93" s="109"/>
      <c r="DF93" s="109"/>
      <c r="DG93" s="147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12"/>
      <c r="DU93" s="109"/>
      <c r="DV93" s="112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12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77">
        <f t="shared" si="52"/>
        <v>0</v>
      </c>
      <c r="IM93" s="13">
        <f t="shared" si="53"/>
        <v>0</v>
      </c>
      <c r="IN93" s="13">
        <f t="shared" si="54"/>
        <v>0</v>
      </c>
      <c r="IO93" s="13">
        <f t="shared" si="55"/>
        <v>0</v>
      </c>
      <c r="IP93" s="13">
        <f t="shared" si="56"/>
        <v>0</v>
      </c>
      <c r="IQ93" s="13">
        <f t="shared" si="57"/>
        <v>1</v>
      </c>
      <c r="IR93" s="13">
        <f t="shared" si="58"/>
        <v>0</v>
      </c>
      <c r="IS93" s="21">
        <f t="shared" si="59"/>
        <v>0</v>
      </c>
      <c r="IU93" s="44" t="str">
        <f t="shared" si="60"/>
        <v/>
      </c>
      <c r="IV93" s="51" t="str">
        <f t="shared" si="61"/>
        <v/>
      </c>
      <c r="IW93" s="51" t="str">
        <f t="shared" si="62"/>
        <v/>
      </c>
      <c r="IX93" s="51" t="str">
        <f>IF(ISBLANK(F93),IF(IW93="x",IF(AND(((IM93+(IN93-$JC$5))&gt;=$JB$5),(IN93&gt;=$JC$5),OR(IO93&gt;=$JD$5,H93="x"),IQ93),"Yes!",""),IF(AND(IW93="Yes!",IV93="x"),IF(AND(((IM93+(IN93-($JC90+$JC91)))&gt;=$JB$5+$JB$4),(IN93&gt;=$JC$5+$JC$4),OR(IO93&gt;=($JD$5+$JD$4),H93="x"),IP93,IQ93),"Yes!",""),IF(AND(IW93="Yes!",IV93="Yes!"),IF(AND((IM93+(IN93-($JC$5+$JC$4+$JC$3))&gt;=$JB$5+$JB$4+$JB$3),(IN93&gt;=$JC$5+$JC$4+$JC$3),OR(IO93&gt;=($JD$5+$JD$4+$JD$3),H93="x"),IP93,IQ93),"Yes!",""),""))),"x")</f>
        <v/>
      </c>
      <c r="IY93" s="52" t="str">
        <f t="shared" si="63"/>
        <v/>
      </c>
    </row>
    <row r="94" spans="1:259" ht="15.5">
      <c r="A94" s="5" t="s">
        <v>115</v>
      </c>
      <c r="B94" s="35" t="s">
        <v>116</v>
      </c>
      <c r="C94" s="85" t="s">
        <v>43</v>
      </c>
      <c r="D94" s="85" t="s">
        <v>43</v>
      </c>
      <c r="E94" s="85"/>
      <c r="F94" s="85"/>
      <c r="G94" s="86"/>
      <c r="H94" s="108"/>
      <c r="I94" s="108"/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109"/>
      <c r="AP94" s="227"/>
      <c r="AQ94" s="227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10"/>
      <c r="BF94" s="111"/>
      <c r="BG94" s="112"/>
      <c r="BH94" s="112"/>
      <c r="BI94" s="113"/>
      <c r="BJ94" s="113"/>
      <c r="BK94" s="109"/>
      <c r="BL94" s="112"/>
      <c r="BM94" s="112"/>
      <c r="BN94" s="112"/>
      <c r="BO94" s="112"/>
      <c r="BP94" s="109"/>
      <c r="BQ94" s="112"/>
      <c r="BR94" s="112"/>
      <c r="BS94" s="109"/>
      <c r="BT94" s="109"/>
      <c r="BU94" s="112"/>
      <c r="BV94" s="109"/>
      <c r="BW94" s="109"/>
      <c r="BX94" s="109" t="s">
        <v>43</v>
      </c>
      <c r="BY94" s="109"/>
      <c r="BZ94" s="109"/>
      <c r="CA94" s="112"/>
      <c r="CB94" s="112"/>
      <c r="CC94" s="109"/>
      <c r="CD94" s="112"/>
      <c r="CE94" s="109" t="s">
        <v>43</v>
      </c>
      <c r="CF94" s="112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12"/>
      <c r="CS94" s="109"/>
      <c r="CT94" s="112"/>
      <c r="CU94" s="109"/>
      <c r="CV94" s="109"/>
      <c r="CW94" s="112"/>
      <c r="CX94" s="109" t="s">
        <v>43</v>
      </c>
      <c r="CY94" s="109"/>
      <c r="CZ94" s="109"/>
      <c r="DA94" s="109"/>
      <c r="DB94" s="109"/>
      <c r="DC94" s="109"/>
      <c r="DD94" s="109" t="s">
        <v>43</v>
      </c>
      <c r="DE94" s="109"/>
      <c r="DF94" s="109"/>
      <c r="DG94" s="147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12"/>
      <c r="DU94" s="109"/>
      <c r="DV94" s="112" t="s">
        <v>43</v>
      </c>
      <c r="DW94" s="109"/>
      <c r="DX94" s="109" t="s">
        <v>43</v>
      </c>
      <c r="DY94" s="109"/>
      <c r="DZ94" s="109"/>
      <c r="EA94" s="109" t="s">
        <v>43</v>
      </c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12"/>
      <c r="EM94" s="109"/>
      <c r="EN94" s="109" t="s">
        <v>43</v>
      </c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 t="s">
        <v>43</v>
      </c>
      <c r="FA94" s="109"/>
      <c r="FB94" s="109" t="s">
        <v>43</v>
      </c>
      <c r="FC94" s="109"/>
      <c r="FD94" s="109"/>
      <c r="FE94" s="109"/>
      <c r="FF94" s="109"/>
      <c r="FG94" s="109" t="s">
        <v>43</v>
      </c>
      <c r="FH94" s="109"/>
      <c r="FI94" s="109"/>
      <c r="FJ94" s="109" t="s">
        <v>43</v>
      </c>
      <c r="FK94" s="109" t="s">
        <v>43</v>
      </c>
      <c r="FL94" s="109"/>
      <c r="FM94" s="109"/>
      <c r="FN94" s="109"/>
      <c r="FO94" s="109"/>
      <c r="FP94" s="109"/>
      <c r="FQ94" s="109"/>
      <c r="FR94" s="109" t="s">
        <v>43</v>
      </c>
      <c r="FS94" s="109"/>
      <c r="FT94" s="109" t="s">
        <v>43</v>
      </c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77">
        <f t="shared" si="52"/>
        <v>17</v>
      </c>
      <c r="IM94" s="13">
        <f t="shared" si="53"/>
        <v>2</v>
      </c>
      <c r="IN94" s="13">
        <f t="shared" si="54"/>
        <v>0</v>
      </c>
      <c r="IO94" s="13">
        <f t="shared" si="55"/>
        <v>6</v>
      </c>
      <c r="IP94" s="13">
        <f t="shared" si="56"/>
        <v>0</v>
      </c>
      <c r="IQ94" s="13">
        <f t="shared" si="57"/>
        <v>0</v>
      </c>
      <c r="IR94" s="13">
        <f t="shared" si="58"/>
        <v>0</v>
      </c>
      <c r="IS94" s="21">
        <f t="shared" si="59"/>
        <v>218</v>
      </c>
      <c r="IU94" s="139" t="str">
        <f t="shared" si="60"/>
        <v>x</v>
      </c>
      <c r="IV94" s="140" t="str">
        <f t="shared" si="61"/>
        <v>x</v>
      </c>
      <c r="IW94" s="51" t="str">
        <f t="shared" si="62"/>
        <v/>
      </c>
      <c r="IX94" s="51" t="str">
        <f>IF(ISBLANK(F94),IF(IW94="x",IF(AND(((IM94+(IN94-$JC$5))&gt;=$JB$5),(IN94&gt;=$JC$5),OR(IO94&gt;=$JD$5,H94="x"),IQ94),"Yes!",""),IF(AND(IW94="Yes!",IV94="x"),IF(AND(((IM94+(IN94-($JC91+$JC92)))&gt;=$JB$5+$JB$4),(IN94&gt;=$JC$5+$JC$4),OR(IO94&gt;=($JD$5+$JD$4),H94="x"),IP94,IQ94),"Yes!",""),IF(AND(IW94="Yes!",IV94="Yes!"),IF(AND((IM94+(IN94-($JC$5+$JC$4+$JC$3))&gt;=$JB$5+$JB$4+$JB$3),(IN94&gt;=$JC$5+$JC$4+$JC$3),OR(IO94&gt;=($JD$5+$JD$4+$JD$3),H94="x"),IP94,IQ94),"Yes!",""),""))),"x")</f>
        <v/>
      </c>
      <c r="IY94" s="52" t="str">
        <f t="shared" si="63"/>
        <v/>
      </c>
    </row>
    <row r="95" spans="1:259" ht="15.5">
      <c r="A95" s="6" t="s">
        <v>750</v>
      </c>
      <c r="B95" s="37" t="s">
        <v>94</v>
      </c>
      <c r="C95" s="87"/>
      <c r="D95" s="87"/>
      <c r="E95" s="87"/>
      <c r="F95" s="87"/>
      <c r="G95" s="88"/>
      <c r="H95" s="108"/>
      <c r="I95" s="108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109"/>
      <c r="AP95" s="227"/>
      <c r="AQ95" s="227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10"/>
      <c r="BF95" s="111"/>
      <c r="BG95" s="112"/>
      <c r="BH95" s="112"/>
      <c r="BI95" s="113"/>
      <c r="BJ95" s="113"/>
      <c r="BK95" s="109"/>
      <c r="BL95" s="112"/>
      <c r="BM95" s="112"/>
      <c r="BN95" s="112"/>
      <c r="BO95" s="112"/>
      <c r="BP95" s="109"/>
      <c r="BQ95" s="112"/>
      <c r="BR95" s="112"/>
      <c r="BS95" s="109"/>
      <c r="BT95" s="109"/>
      <c r="BU95" s="112"/>
      <c r="BV95" s="109"/>
      <c r="BW95" s="109"/>
      <c r="BX95" s="109"/>
      <c r="BY95" s="109"/>
      <c r="BZ95" s="109"/>
      <c r="CA95" s="112"/>
      <c r="CB95" s="112"/>
      <c r="CC95" s="109"/>
      <c r="CD95" s="112"/>
      <c r="CE95" s="109"/>
      <c r="CF95" s="112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12"/>
      <c r="CS95" s="109"/>
      <c r="CT95" s="112"/>
      <c r="CU95" s="109"/>
      <c r="CV95" s="109"/>
      <c r="CW95" s="112"/>
      <c r="CX95" s="109"/>
      <c r="CY95" s="109"/>
      <c r="CZ95" s="109"/>
      <c r="DA95" s="109"/>
      <c r="DB95" s="109"/>
      <c r="DC95" s="109"/>
      <c r="DD95" s="109"/>
      <c r="DE95" s="109"/>
      <c r="DF95" s="109"/>
      <c r="DG95" s="147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12"/>
      <c r="DU95" s="109"/>
      <c r="DV95" s="112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12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77">
        <f t="shared" si="52"/>
        <v>0</v>
      </c>
      <c r="IM95" s="13">
        <f t="shared" si="53"/>
        <v>0</v>
      </c>
      <c r="IN95" s="13">
        <f t="shared" si="54"/>
        <v>0</v>
      </c>
      <c r="IO95" s="13">
        <f t="shared" si="55"/>
        <v>0</v>
      </c>
      <c r="IP95" s="13">
        <f t="shared" si="56"/>
        <v>0</v>
      </c>
      <c r="IQ95" s="13">
        <f t="shared" si="57"/>
        <v>0</v>
      </c>
      <c r="IR95" s="13">
        <f t="shared" si="58"/>
        <v>0</v>
      </c>
      <c r="IS95" s="21">
        <f t="shared" si="59"/>
        <v>0</v>
      </c>
      <c r="IU95" s="44" t="str">
        <f t="shared" si="60"/>
        <v/>
      </c>
      <c r="IV95" s="51" t="str">
        <f t="shared" si="61"/>
        <v/>
      </c>
      <c r="IW95" s="51" t="str">
        <f t="shared" si="62"/>
        <v/>
      </c>
      <c r="IX95" s="51" t="str">
        <f>IF(ISBLANK(F95),IF(IW95="x",IF(AND(((IM95+(IN95-$JC$5))&gt;=$JB$5),(IN95&gt;=$JC$5),OR(IO95&gt;=$JD$5,H95="x"),IQ95),"Yes!",""),IF(AND(IW95="Yes!",IV95="x"),IF(AND(((IM95+(IN95-($JC91+$JC92)))&gt;=$JB$5+$JB$4),(IN95&gt;=$JC$5+$JC$4),OR(IO95&gt;=($JD$5+$JD$4),H95="x"),IP95,IQ95),"Yes!",""),IF(AND(IW95="Yes!",IV95="Yes!"),IF(AND((IM95+(IN95-($JC$5+$JC$4+$JC$3))&gt;=$JB$5+$JB$4+$JB$3),(IN95&gt;=$JC$5+$JC$4+$JC$3),OR(IO95&gt;=($JD$5+$JD$4+$JD$3),H95="x"),IP95,IQ95),"Yes!",""),""))),"x")</f>
        <v/>
      </c>
      <c r="IY95" s="52" t="str">
        <f t="shared" si="63"/>
        <v/>
      </c>
    </row>
    <row r="96" spans="1:259" ht="15.5">
      <c r="A96" s="6" t="s">
        <v>788</v>
      </c>
      <c r="B96" s="37" t="s">
        <v>789</v>
      </c>
      <c r="C96" s="87"/>
      <c r="D96" s="87"/>
      <c r="E96" s="87"/>
      <c r="F96" s="87"/>
      <c r="G96" s="88"/>
      <c r="H96" s="108"/>
      <c r="I96" s="108"/>
      <c r="J96" s="108"/>
      <c r="K96" s="108"/>
      <c r="L96" s="227"/>
      <c r="M96" s="227"/>
      <c r="N96" s="227"/>
      <c r="O96" s="227"/>
      <c r="P96" s="227"/>
      <c r="Q96" s="227" t="s">
        <v>43</v>
      </c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109"/>
      <c r="AP96" s="227"/>
      <c r="AQ96" s="227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10"/>
      <c r="BF96" s="111"/>
      <c r="BG96" s="112"/>
      <c r="BH96" s="112"/>
      <c r="BI96" s="113"/>
      <c r="BJ96" s="113"/>
      <c r="BK96" s="109"/>
      <c r="BL96" s="112"/>
      <c r="BM96" s="112"/>
      <c r="BN96" s="112"/>
      <c r="BO96" s="112"/>
      <c r="BP96" s="109"/>
      <c r="BQ96" s="112"/>
      <c r="BR96" s="112"/>
      <c r="BS96" s="109"/>
      <c r="BT96" s="109"/>
      <c r="BU96" s="112"/>
      <c r="BV96" s="109"/>
      <c r="BW96" s="109"/>
      <c r="BX96" s="109"/>
      <c r="BY96" s="109"/>
      <c r="BZ96" s="109"/>
      <c r="CA96" s="112"/>
      <c r="CB96" s="112"/>
      <c r="CC96" s="109"/>
      <c r="CD96" s="112"/>
      <c r="CE96" s="109"/>
      <c r="CF96" s="112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12"/>
      <c r="CS96" s="109"/>
      <c r="CT96" s="112"/>
      <c r="CU96" s="109"/>
      <c r="CV96" s="109"/>
      <c r="CW96" s="112"/>
      <c r="CX96" s="109"/>
      <c r="CY96" s="109"/>
      <c r="CZ96" s="109"/>
      <c r="DA96" s="109"/>
      <c r="DB96" s="109"/>
      <c r="DC96" s="109"/>
      <c r="DD96" s="109"/>
      <c r="DE96" s="109"/>
      <c r="DF96" s="109"/>
      <c r="DG96" s="147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12"/>
      <c r="DU96" s="109"/>
      <c r="DV96" s="112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12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77">
        <f t="shared" si="52"/>
        <v>1</v>
      </c>
      <c r="IM96" s="13">
        <f t="shared" si="53"/>
        <v>0</v>
      </c>
      <c r="IN96" s="13">
        <f t="shared" si="54"/>
        <v>0</v>
      </c>
      <c r="IO96" s="13">
        <f t="shared" si="55"/>
        <v>0</v>
      </c>
      <c r="IP96" s="13">
        <f t="shared" si="56"/>
        <v>0</v>
      </c>
      <c r="IQ96" s="13">
        <f t="shared" si="57"/>
        <v>0</v>
      </c>
      <c r="IR96" s="13">
        <f t="shared" si="58"/>
        <v>0</v>
      </c>
      <c r="IS96" s="21">
        <f t="shared" si="59"/>
        <v>0</v>
      </c>
      <c r="IU96" s="44" t="str">
        <f t="shared" si="60"/>
        <v/>
      </c>
      <c r="IV96" s="51" t="str">
        <f t="shared" si="61"/>
        <v/>
      </c>
      <c r="IW96" s="51" t="str">
        <f t="shared" si="62"/>
        <v/>
      </c>
      <c r="IX96" s="51" t="str">
        <f>IF(ISBLANK(F96),IF(IW96="x",IF(AND(((IM96+(IN96-$JC$5))&gt;=$JB$5),(IN96&gt;=$JC$5),OR(IO96&gt;=$JD$5,H96="x"),IQ96),"Yes!",""),IF(AND(IW96="Yes!",IV96="x"),IF(AND(((IM96+(IN96-($JC92+$JC93)))&gt;=$JB$5+$JB$4),(IN96&gt;=$JC$5+$JC$4),OR(IO96&gt;=($JD$5+$JD$4),H96="x"),IP96,IQ96),"Yes!",""),IF(AND(IW96="Yes!",IV96="Yes!"),IF(AND((IM96+(IN96-($JC$5+$JC$4+$JC$3))&gt;=$JB$5+$JB$4+$JB$3),(IN96&gt;=$JC$5+$JC$4+$JC$3),OR(IO96&gt;=($JD$5+$JD$4+$JD$3),H96="x"),IP96,IQ96),"Yes!",""),""))),"x")</f>
        <v/>
      </c>
      <c r="IY96" s="52" t="str">
        <f t="shared" si="63"/>
        <v/>
      </c>
    </row>
    <row r="97" spans="1:259" ht="15.5">
      <c r="A97" s="5" t="s">
        <v>117</v>
      </c>
      <c r="B97" s="35" t="s">
        <v>118</v>
      </c>
      <c r="C97" s="85"/>
      <c r="D97" s="85"/>
      <c r="E97" s="85"/>
      <c r="F97" s="85"/>
      <c r="G97" s="86"/>
      <c r="H97" s="108"/>
      <c r="I97" s="108"/>
      <c r="J97" s="108"/>
      <c r="K97" s="108"/>
      <c r="L97" s="227"/>
      <c r="M97" s="227"/>
      <c r="N97" s="227"/>
      <c r="O97" s="227"/>
      <c r="P97" s="227"/>
      <c r="Q97" s="227"/>
      <c r="R97" s="227" t="s">
        <v>43</v>
      </c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109"/>
      <c r="AP97" s="227"/>
      <c r="AQ97" s="227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10"/>
      <c r="BF97" s="111"/>
      <c r="BG97" s="112"/>
      <c r="BH97" s="112"/>
      <c r="BI97" s="113"/>
      <c r="BJ97" s="113"/>
      <c r="BK97" s="109"/>
      <c r="BL97" s="112"/>
      <c r="BM97" s="112"/>
      <c r="BN97" s="112"/>
      <c r="BO97" s="112"/>
      <c r="BP97" s="109"/>
      <c r="BQ97" s="112" t="s">
        <v>43</v>
      </c>
      <c r="BR97" s="112"/>
      <c r="BS97" s="109"/>
      <c r="BT97" s="109"/>
      <c r="BU97" s="112"/>
      <c r="BV97" s="109"/>
      <c r="BW97" s="109"/>
      <c r="BX97" s="109"/>
      <c r="BY97" s="109"/>
      <c r="BZ97" s="109"/>
      <c r="CA97" s="112"/>
      <c r="CB97" s="112"/>
      <c r="CC97" s="109"/>
      <c r="CD97" s="112" t="s">
        <v>43</v>
      </c>
      <c r="CE97" s="109"/>
      <c r="CF97" s="112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12"/>
      <c r="CS97" s="109"/>
      <c r="CT97" s="112"/>
      <c r="CU97" s="109"/>
      <c r="CV97" s="109"/>
      <c r="CW97" s="112"/>
      <c r="CX97" s="109"/>
      <c r="CY97" s="109"/>
      <c r="CZ97" s="109"/>
      <c r="DA97" s="109"/>
      <c r="DB97" s="109"/>
      <c r="DC97" s="109"/>
      <c r="DD97" s="109"/>
      <c r="DE97" s="109"/>
      <c r="DF97" s="109"/>
      <c r="DG97" s="147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12"/>
      <c r="DU97" s="109"/>
      <c r="DV97" s="112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12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 t="s">
        <v>43</v>
      </c>
      <c r="FS97" s="109"/>
      <c r="FT97" s="109" t="s">
        <v>43</v>
      </c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77">
        <f t="shared" si="52"/>
        <v>5</v>
      </c>
      <c r="IM97" s="13">
        <f t="shared" si="53"/>
        <v>0</v>
      </c>
      <c r="IN97" s="13">
        <f t="shared" si="54"/>
        <v>0</v>
      </c>
      <c r="IO97" s="13">
        <f t="shared" si="55"/>
        <v>0</v>
      </c>
      <c r="IP97" s="13">
        <f t="shared" si="56"/>
        <v>1</v>
      </c>
      <c r="IQ97" s="13">
        <f t="shared" si="57"/>
        <v>0</v>
      </c>
      <c r="IR97" s="13">
        <f t="shared" si="58"/>
        <v>0</v>
      </c>
      <c r="IS97" s="21">
        <f t="shared" si="59"/>
        <v>0</v>
      </c>
      <c r="IU97" s="44" t="str">
        <f t="shared" si="60"/>
        <v/>
      </c>
      <c r="IV97" s="51" t="str">
        <f t="shared" si="61"/>
        <v/>
      </c>
      <c r="IW97" s="51" t="str">
        <f t="shared" si="62"/>
        <v/>
      </c>
      <c r="IX97" s="51" t="str">
        <f>IF(ISBLANK(F97),IF(IW97="x",IF(AND(((IM97+(IN97-$JC$5))&gt;=$JB$5),(IN97&gt;=$JC$5),OR(IO97&gt;=$JD$5,H97="x"),IQ97),"Yes!",""),IF(AND(IW97="Yes!",IV97="x"),IF(AND(((IM97+(IN97-($JC93+$JC95)))&gt;=$JB$5+$JB$4),(IN97&gt;=$JC$5+$JC$4),OR(IO97&gt;=($JD$5+$JD$4),H97="x"),IP97,IQ97),"Yes!",""),IF(AND(IW97="Yes!",IV97="Yes!"),IF(AND((IM97+(IN97-($JC$5+$JC$4+$JC$3))&gt;=$JB$5+$JB$4+$JB$3),(IN97&gt;=$JC$5+$JC$4+$JC$3),OR(IO97&gt;=($JD$5+$JD$4+$JD$3),H97="x"),IP97,IQ97),"Yes!",""),""))),"x")</f>
        <v/>
      </c>
      <c r="IY97" s="52" t="str">
        <f t="shared" si="63"/>
        <v/>
      </c>
    </row>
    <row r="98" spans="1:259" ht="15.5">
      <c r="A98" s="5" t="s">
        <v>560</v>
      </c>
      <c r="B98" s="35" t="s">
        <v>561</v>
      </c>
      <c r="C98" s="85"/>
      <c r="D98" s="85"/>
      <c r="E98" s="85"/>
      <c r="F98" s="85"/>
      <c r="G98" s="86"/>
      <c r="H98" s="108"/>
      <c r="I98" s="108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 t="s">
        <v>43</v>
      </c>
      <c r="AI98" s="227"/>
      <c r="AJ98" s="227"/>
      <c r="AK98" s="227"/>
      <c r="AL98" s="227"/>
      <c r="AM98" s="227"/>
      <c r="AN98" s="227"/>
      <c r="AO98" s="109"/>
      <c r="AP98" s="227"/>
      <c r="AQ98" s="227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10"/>
      <c r="BF98" s="111"/>
      <c r="BG98" s="112"/>
      <c r="BH98" s="112"/>
      <c r="BI98" s="113"/>
      <c r="BJ98" s="113"/>
      <c r="BK98" s="109"/>
      <c r="BL98" s="112"/>
      <c r="BM98" s="112"/>
      <c r="BN98" s="112"/>
      <c r="BO98" s="112"/>
      <c r="BP98" s="109"/>
      <c r="BQ98" s="112"/>
      <c r="BR98" s="112"/>
      <c r="BS98" s="109"/>
      <c r="BT98" s="109"/>
      <c r="BU98" s="112"/>
      <c r="BV98" s="109"/>
      <c r="BW98" s="109"/>
      <c r="BX98" s="109"/>
      <c r="BY98" s="109"/>
      <c r="BZ98" s="109"/>
      <c r="CA98" s="112"/>
      <c r="CB98" s="112"/>
      <c r="CC98" s="109"/>
      <c r="CD98" s="112"/>
      <c r="CE98" s="109"/>
      <c r="CF98" s="112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12"/>
      <c r="CS98" s="109"/>
      <c r="CT98" s="112"/>
      <c r="CU98" s="109"/>
      <c r="CV98" s="109"/>
      <c r="CW98" s="112"/>
      <c r="CX98" s="109"/>
      <c r="CY98" s="109"/>
      <c r="CZ98" s="109"/>
      <c r="DA98" s="109"/>
      <c r="DB98" s="109"/>
      <c r="DC98" s="109"/>
      <c r="DD98" s="109"/>
      <c r="DE98" s="109"/>
      <c r="DF98" s="109"/>
      <c r="DG98" s="147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12"/>
      <c r="DU98" s="109"/>
      <c r="DV98" s="112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12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77">
        <f t="shared" si="52"/>
        <v>1</v>
      </c>
      <c r="IM98" s="13">
        <f t="shared" si="53"/>
        <v>1</v>
      </c>
      <c r="IN98" s="13">
        <f t="shared" si="54"/>
        <v>0</v>
      </c>
      <c r="IO98" s="13">
        <f t="shared" si="55"/>
        <v>0</v>
      </c>
      <c r="IP98" s="13">
        <f t="shared" si="56"/>
        <v>0</v>
      </c>
      <c r="IQ98" s="13">
        <f t="shared" si="57"/>
        <v>0</v>
      </c>
      <c r="IR98" s="13">
        <f t="shared" si="58"/>
        <v>0</v>
      </c>
      <c r="IS98" s="21">
        <f t="shared" si="59"/>
        <v>123</v>
      </c>
      <c r="IU98" s="44" t="str">
        <f t="shared" si="60"/>
        <v/>
      </c>
      <c r="IV98" s="51" t="str">
        <f t="shared" si="61"/>
        <v/>
      </c>
      <c r="IW98" s="51" t="str">
        <f t="shared" si="62"/>
        <v/>
      </c>
      <c r="IX98" s="51" t="str">
        <f t="shared" si="51"/>
        <v/>
      </c>
      <c r="IY98" s="52" t="str">
        <f t="shared" si="63"/>
        <v/>
      </c>
    </row>
    <row r="99" spans="1:259" ht="15.5">
      <c r="A99" s="5" t="s">
        <v>119</v>
      </c>
      <c r="B99" s="35" t="s">
        <v>790</v>
      </c>
      <c r="C99" s="85" t="s">
        <v>43</v>
      </c>
      <c r="D99" s="85"/>
      <c r="E99" s="85"/>
      <c r="F99" s="85"/>
      <c r="G99" s="86"/>
      <c r="H99" s="108"/>
      <c r="I99" s="108"/>
      <c r="J99" s="108"/>
      <c r="K99" s="108"/>
      <c r="L99" s="227"/>
      <c r="M99" s="227"/>
      <c r="N99" s="227"/>
      <c r="O99" s="227"/>
      <c r="P99" s="227"/>
      <c r="Q99" s="227" t="s">
        <v>43</v>
      </c>
      <c r="R99" s="227"/>
      <c r="S99" s="227"/>
      <c r="T99" s="227"/>
      <c r="U99" s="227"/>
      <c r="V99" s="227"/>
      <c r="W99" s="227"/>
      <c r="X99" s="227"/>
      <c r="Y99" s="227" t="s">
        <v>43</v>
      </c>
      <c r="Z99" s="227" t="s">
        <v>43</v>
      </c>
      <c r="AA99" s="227"/>
      <c r="AB99" s="227"/>
      <c r="AC99" s="227"/>
      <c r="AD99" s="227"/>
      <c r="AE99" s="227"/>
      <c r="AF99" s="227"/>
      <c r="AG99" s="227"/>
      <c r="AH99" s="227" t="s">
        <v>43</v>
      </c>
      <c r="AI99" s="227"/>
      <c r="AJ99" s="227"/>
      <c r="AK99" s="227"/>
      <c r="AL99" s="227"/>
      <c r="AM99" s="227"/>
      <c r="AN99" s="227"/>
      <c r="AO99" s="109"/>
      <c r="AP99" s="227"/>
      <c r="AQ99" s="227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10" t="s">
        <v>43</v>
      </c>
      <c r="BF99" s="111"/>
      <c r="BG99" s="112"/>
      <c r="BH99" s="112"/>
      <c r="BI99" s="113"/>
      <c r="BJ99" s="113"/>
      <c r="BK99" s="109"/>
      <c r="BL99" s="112"/>
      <c r="BM99" s="112"/>
      <c r="BN99" s="112"/>
      <c r="BO99" s="112"/>
      <c r="BP99" s="109"/>
      <c r="BQ99" s="112"/>
      <c r="BR99" s="112"/>
      <c r="BS99" s="109"/>
      <c r="BT99" s="109"/>
      <c r="BU99" s="112"/>
      <c r="BV99" s="109"/>
      <c r="BW99" s="109" t="s">
        <v>43</v>
      </c>
      <c r="BX99" s="109" t="s">
        <v>43</v>
      </c>
      <c r="BY99" s="109"/>
      <c r="BZ99" s="109"/>
      <c r="CA99" s="112"/>
      <c r="CB99" s="112"/>
      <c r="CC99" s="109"/>
      <c r="CD99" s="112"/>
      <c r="CE99" s="109"/>
      <c r="CF99" s="112"/>
      <c r="CG99" s="109"/>
      <c r="CH99" s="109"/>
      <c r="CI99" s="109"/>
      <c r="CJ99" s="109" t="s">
        <v>43</v>
      </c>
      <c r="CK99" s="109"/>
      <c r="CL99" s="109"/>
      <c r="CM99" s="109"/>
      <c r="CN99" s="109"/>
      <c r="CO99" s="109"/>
      <c r="CP99" s="109"/>
      <c r="CQ99" s="109"/>
      <c r="CR99" s="112"/>
      <c r="CS99" s="109"/>
      <c r="CT99" s="112"/>
      <c r="CU99" s="109"/>
      <c r="CV99" s="109"/>
      <c r="CW99" s="112"/>
      <c r="CX99" s="109"/>
      <c r="CY99" s="109"/>
      <c r="CZ99" s="109"/>
      <c r="DA99" s="109"/>
      <c r="DB99" s="109"/>
      <c r="DC99" s="109"/>
      <c r="DD99" s="109"/>
      <c r="DE99" s="109"/>
      <c r="DF99" s="109"/>
      <c r="DG99" s="147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12"/>
      <c r="DU99" s="109"/>
      <c r="DV99" s="112"/>
      <c r="DW99" s="109"/>
      <c r="DX99" s="109"/>
      <c r="DY99" s="109"/>
      <c r="DZ99" s="109"/>
      <c r="EA99" s="109"/>
      <c r="EB99" s="109"/>
      <c r="EC99" s="109"/>
      <c r="ED99" s="109" t="s">
        <v>43</v>
      </c>
      <c r="EE99" s="109"/>
      <c r="EF99" s="109"/>
      <c r="EG99" s="109"/>
      <c r="EH99" s="109"/>
      <c r="EI99" s="109"/>
      <c r="EJ99" s="109"/>
      <c r="EK99" s="109"/>
      <c r="EL99" s="112"/>
      <c r="EM99" s="109"/>
      <c r="EN99" s="109"/>
      <c r="EO99" s="109"/>
      <c r="EP99" s="109"/>
      <c r="EQ99" s="109"/>
      <c r="ER99" s="109"/>
      <c r="ES99" s="109"/>
      <c r="ET99" s="109"/>
      <c r="EU99" s="109" t="s">
        <v>43</v>
      </c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77">
        <f t="shared" si="52"/>
        <v>15</v>
      </c>
      <c r="IM99" s="13">
        <f t="shared" si="53"/>
        <v>6</v>
      </c>
      <c r="IN99" s="13">
        <f t="shared" si="54"/>
        <v>0</v>
      </c>
      <c r="IO99" s="13">
        <f t="shared" si="55"/>
        <v>1</v>
      </c>
      <c r="IP99" s="13">
        <f t="shared" si="56"/>
        <v>0</v>
      </c>
      <c r="IQ99" s="13">
        <f t="shared" si="57"/>
        <v>0</v>
      </c>
      <c r="IR99" s="13">
        <f t="shared" si="58"/>
        <v>0</v>
      </c>
      <c r="IS99" s="21">
        <f t="shared" si="59"/>
        <v>715</v>
      </c>
      <c r="IU99" s="139" t="str">
        <f t="shared" si="60"/>
        <v>x</v>
      </c>
      <c r="IV99" s="51" t="str">
        <f t="shared" si="61"/>
        <v/>
      </c>
      <c r="IW99" s="51" t="str">
        <f t="shared" si="62"/>
        <v/>
      </c>
      <c r="IX99" s="51" t="str">
        <f t="shared" si="51"/>
        <v/>
      </c>
      <c r="IY99" s="52" t="str">
        <f t="shared" si="63"/>
        <v/>
      </c>
    </row>
    <row r="100" spans="1:259" ht="15.5">
      <c r="A100" s="5" t="s">
        <v>119</v>
      </c>
      <c r="B100" s="35" t="s">
        <v>64</v>
      </c>
      <c r="C100" s="85" t="s">
        <v>43</v>
      </c>
      <c r="D100" s="85" t="s">
        <v>43</v>
      </c>
      <c r="E100" s="85"/>
      <c r="F100" s="85"/>
      <c r="G100" s="86"/>
      <c r="H100" s="108"/>
      <c r="I100" s="108"/>
      <c r="J100" s="108"/>
      <c r="K100" s="108"/>
      <c r="L100" s="227"/>
      <c r="M100" s="227"/>
      <c r="N100" s="227"/>
      <c r="O100" s="227"/>
      <c r="P100" s="227"/>
      <c r="Q100" s="227" t="s">
        <v>43</v>
      </c>
      <c r="R100" s="227"/>
      <c r="S100" s="227"/>
      <c r="T100" s="227"/>
      <c r="U100" s="227"/>
      <c r="V100" s="227"/>
      <c r="W100" s="227"/>
      <c r="X100" s="227"/>
      <c r="Y100" s="227" t="s">
        <v>43</v>
      </c>
      <c r="Z100" s="227" t="s">
        <v>43</v>
      </c>
      <c r="AA100" s="227"/>
      <c r="AB100" s="227"/>
      <c r="AC100" s="227"/>
      <c r="AD100" s="227"/>
      <c r="AE100" s="227"/>
      <c r="AF100" s="227"/>
      <c r="AG100" s="227"/>
      <c r="AH100" s="227" t="s">
        <v>43</v>
      </c>
      <c r="AI100" s="227"/>
      <c r="AJ100" s="227"/>
      <c r="AK100" s="227"/>
      <c r="AL100" s="227"/>
      <c r="AM100" s="227"/>
      <c r="AN100" s="227"/>
      <c r="AO100" s="109"/>
      <c r="AP100" s="227"/>
      <c r="AQ100" s="227"/>
      <c r="AR100" s="109"/>
      <c r="AS100" s="109"/>
      <c r="AT100" s="109"/>
      <c r="AU100" s="109"/>
      <c r="AV100" s="109"/>
      <c r="AW100" s="109" t="s">
        <v>43</v>
      </c>
      <c r="AX100" s="109"/>
      <c r="AY100" s="109"/>
      <c r="AZ100" s="109"/>
      <c r="BA100" s="109"/>
      <c r="BB100" s="109"/>
      <c r="BC100" s="109"/>
      <c r="BD100" s="109"/>
      <c r="BE100" s="110" t="s">
        <v>43</v>
      </c>
      <c r="BF100" s="111"/>
      <c r="BG100" s="112"/>
      <c r="BH100" s="112"/>
      <c r="BI100" s="113"/>
      <c r="BJ100" s="113"/>
      <c r="BK100" s="109"/>
      <c r="BL100" s="112"/>
      <c r="BM100" s="112" t="s">
        <v>43</v>
      </c>
      <c r="BN100" s="112"/>
      <c r="BO100" s="112"/>
      <c r="BP100" s="109"/>
      <c r="BQ100" s="112"/>
      <c r="BR100" s="112"/>
      <c r="BS100" s="109"/>
      <c r="BT100" s="109"/>
      <c r="BU100" s="112" t="s">
        <v>43</v>
      </c>
      <c r="BV100" s="109"/>
      <c r="BW100" s="109" t="s">
        <v>43</v>
      </c>
      <c r="BX100" s="109" t="s">
        <v>43</v>
      </c>
      <c r="BY100" s="109"/>
      <c r="BZ100" s="109"/>
      <c r="CA100" s="112"/>
      <c r="CB100" s="112"/>
      <c r="CC100" s="109"/>
      <c r="CD100" s="112"/>
      <c r="CE100" s="109"/>
      <c r="CF100" s="112"/>
      <c r="CG100" s="109"/>
      <c r="CH100" s="109"/>
      <c r="CI100" s="109"/>
      <c r="CJ100" s="109" t="s">
        <v>43</v>
      </c>
      <c r="CK100" s="109"/>
      <c r="CL100" s="109"/>
      <c r="CM100" s="109"/>
      <c r="CN100" s="109"/>
      <c r="CO100" s="109"/>
      <c r="CP100" s="109"/>
      <c r="CQ100" s="109"/>
      <c r="CR100" s="112"/>
      <c r="CS100" s="109"/>
      <c r="CT100" s="112"/>
      <c r="CU100" s="109"/>
      <c r="CV100" s="109" t="s">
        <v>43</v>
      </c>
      <c r="CW100" s="112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47"/>
      <c r="DH100" s="109" t="s">
        <v>43</v>
      </c>
      <c r="DI100" s="109"/>
      <c r="DJ100" s="109"/>
      <c r="DK100" s="109"/>
      <c r="DL100" s="109"/>
      <c r="DM100" s="109"/>
      <c r="DN100" s="109" t="s">
        <v>43</v>
      </c>
      <c r="DO100" s="109"/>
      <c r="DP100" s="109"/>
      <c r="DQ100" s="109"/>
      <c r="DR100" s="109"/>
      <c r="DS100" s="109" t="s">
        <v>43</v>
      </c>
      <c r="DT100" s="112"/>
      <c r="DU100" s="109"/>
      <c r="DV100" s="112"/>
      <c r="DW100" s="109"/>
      <c r="DX100" s="109"/>
      <c r="DY100" s="109"/>
      <c r="DZ100" s="109"/>
      <c r="EA100" s="109"/>
      <c r="EB100" s="109"/>
      <c r="EC100" s="109"/>
      <c r="ED100" s="109" t="s">
        <v>43</v>
      </c>
      <c r="EE100" s="109"/>
      <c r="EF100" s="109"/>
      <c r="EG100" s="109" t="s">
        <v>43</v>
      </c>
      <c r="EH100" s="109"/>
      <c r="EI100" s="109"/>
      <c r="EJ100" s="109"/>
      <c r="EK100" s="109"/>
      <c r="EL100" s="112"/>
      <c r="EM100" s="109"/>
      <c r="EN100" s="109"/>
      <c r="EO100" s="109"/>
      <c r="EP100" s="109"/>
      <c r="EQ100" s="109"/>
      <c r="ER100" s="109"/>
      <c r="ES100" s="109"/>
      <c r="ET100" s="109"/>
      <c r="EU100" s="109" t="s">
        <v>43</v>
      </c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77">
        <f t="shared" si="52"/>
        <v>30</v>
      </c>
      <c r="IM100" s="13">
        <f t="shared" si="53"/>
        <v>13</v>
      </c>
      <c r="IN100" s="13">
        <f t="shared" si="54"/>
        <v>0</v>
      </c>
      <c r="IO100" s="13">
        <f t="shared" si="55"/>
        <v>2</v>
      </c>
      <c r="IP100" s="13">
        <f t="shared" si="56"/>
        <v>0</v>
      </c>
      <c r="IQ100" s="13">
        <f t="shared" si="57"/>
        <v>0</v>
      </c>
      <c r="IR100" s="13">
        <f t="shared" si="58"/>
        <v>0</v>
      </c>
      <c r="IS100" s="21">
        <f t="shared" si="59"/>
        <v>2036</v>
      </c>
      <c r="IU100" s="139" t="str">
        <f t="shared" si="60"/>
        <v>x</v>
      </c>
      <c r="IV100" s="140" t="s">
        <v>43</v>
      </c>
      <c r="IW100" s="51" t="str">
        <f t="shared" si="62"/>
        <v/>
      </c>
      <c r="IX100" s="51" t="str">
        <f t="shared" si="51"/>
        <v/>
      </c>
      <c r="IY100" s="52" t="str">
        <f t="shared" si="63"/>
        <v/>
      </c>
    </row>
    <row r="101" spans="1:259" ht="15.5">
      <c r="A101" s="5" t="s">
        <v>119</v>
      </c>
      <c r="B101" s="35" t="s">
        <v>120</v>
      </c>
      <c r="C101" s="85"/>
      <c r="D101" s="85"/>
      <c r="E101" s="85"/>
      <c r="F101" s="85"/>
      <c r="G101" s="86"/>
      <c r="H101" s="108"/>
      <c r="I101" s="108"/>
      <c r="J101" s="108"/>
      <c r="K101" s="108"/>
      <c r="L101" s="227" t="s">
        <v>43</v>
      </c>
      <c r="M101" s="227"/>
      <c r="N101" s="227"/>
      <c r="O101" s="227" t="s">
        <v>43</v>
      </c>
      <c r="P101" s="227"/>
      <c r="Q101" s="227" t="s">
        <v>43</v>
      </c>
      <c r="R101" s="227" t="s">
        <v>43</v>
      </c>
      <c r="S101" s="227"/>
      <c r="T101" s="227"/>
      <c r="U101" s="227"/>
      <c r="V101" s="227"/>
      <c r="W101" s="227"/>
      <c r="X101" s="227"/>
      <c r="Y101" s="227"/>
      <c r="Z101" s="227" t="s">
        <v>43</v>
      </c>
      <c r="AA101" s="227"/>
      <c r="AB101" s="227"/>
      <c r="AC101" s="227"/>
      <c r="AD101" s="227"/>
      <c r="AE101" s="227"/>
      <c r="AF101" s="227"/>
      <c r="AG101" s="227"/>
      <c r="AH101" s="227" t="s">
        <v>43</v>
      </c>
      <c r="AI101" s="227"/>
      <c r="AJ101" s="227"/>
      <c r="AK101" s="227" t="s">
        <v>43</v>
      </c>
      <c r="AL101" s="227"/>
      <c r="AM101" s="227"/>
      <c r="AN101" s="227"/>
      <c r="AO101" s="109"/>
      <c r="AP101" s="227"/>
      <c r="AQ101" s="227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10" t="s">
        <v>43</v>
      </c>
      <c r="BF101" s="111"/>
      <c r="BG101" s="112"/>
      <c r="BH101" s="112"/>
      <c r="BI101" s="113"/>
      <c r="BJ101" s="113"/>
      <c r="BK101" s="109"/>
      <c r="BL101" s="112"/>
      <c r="BM101" s="112"/>
      <c r="BN101" s="112"/>
      <c r="BO101" s="112"/>
      <c r="BP101" s="109"/>
      <c r="BQ101" s="112" t="s">
        <v>43</v>
      </c>
      <c r="BR101" s="112" t="s">
        <v>43</v>
      </c>
      <c r="BS101" s="109" t="s">
        <v>43</v>
      </c>
      <c r="BT101" s="109"/>
      <c r="BU101" s="112"/>
      <c r="BV101" s="109"/>
      <c r="BW101" s="109"/>
      <c r="BX101" s="109"/>
      <c r="BY101" s="109"/>
      <c r="BZ101" s="109"/>
      <c r="CA101" s="112"/>
      <c r="CB101" s="112"/>
      <c r="CC101" s="109"/>
      <c r="CD101" s="112"/>
      <c r="CE101" s="109"/>
      <c r="CF101" s="112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12"/>
      <c r="CS101" s="109"/>
      <c r="CT101" s="112"/>
      <c r="CU101" s="109"/>
      <c r="CV101" s="109"/>
      <c r="CW101" s="112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47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12"/>
      <c r="DU101" s="109"/>
      <c r="DV101" s="112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12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 t="s">
        <v>43</v>
      </c>
      <c r="FH101" s="109"/>
      <c r="FI101" s="109"/>
      <c r="FJ101" s="109" t="s">
        <v>43</v>
      </c>
      <c r="FK101" s="109"/>
      <c r="FL101" s="109"/>
      <c r="FM101" s="109"/>
      <c r="FN101" s="109"/>
      <c r="FO101" s="109"/>
      <c r="FP101" s="109"/>
      <c r="FQ101" s="109"/>
      <c r="FR101" s="109" t="s">
        <v>43</v>
      </c>
      <c r="FS101" s="109"/>
      <c r="FT101" s="109" t="s">
        <v>43</v>
      </c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77">
        <f t="shared" si="52"/>
        <v>21</v>
      </c>
      <c r="IM101" s="13">
        <f t="shared" si="53"/>
        <v>5</v>
      </c>
      <c r="IN101" s="13">
        <f t="shared" si="54"/>
        <v>1</v>
      </c>
      <c r="IO101" s="13">
        <f t="shared" si="55"/>
        <v>0</v>
      </c>
      <c r="IP101" s="13">
        <f t="shared" si="56"/>
        <v>0</v>
      </c>
      <c r="IQ101" s="13">
        <f t="shared" si="57"/>
        <v>0</v>
      </c>
      <c r="IR101" s="13">
        <f t="shared" si="58"/>
        <v>0</v>
      </c>
      <c r="IS101" s="21">
        <f t="shared" si="59"/>
        <v>1345</v>
      </c>
      <c r="IU101" s="44" t="str">
        <f t="shared" si="60"/>
        <v/>
      </c>
      <c r="IV101" s="51" t="str">
        <f t="shared" si="61"/>
        <v/>
      </c>
      <c r="IW101" s="51" t="str">
        <f t="shared" si="62"/>
        <v/>
      </c>
      <c r="IX101" s="51" t="str">
        <f t="shared" si="51"/>
        <v/>
      </c>
      <c r="IY101" s="52" t="str">
        <f t="shared" si="63"/>
        <v/>
      </c>
    </row>
    <row r="102" spans="1:259" ht="15.5">
      <c r="A102" s="5" t="s">
        <v>121</v>
      </c>
      <c r="B102" s="35" t="s">
        <v>122</v>
      </c>
      <c r="C102" s="85" t="s">
        <v>43</v>
      </c>
      <c r="D102" s="85"/>
      <c r="E102" s="85"/>
      <c r="F102" s="85"/>
      <c r="G102" s="86"/>
      <c r="H102" s="108"/>
      <c r="I102" s="108"/>
      <c r="J102" s="108"/>
      <c r="K102" s="108"/>
      <c r="L102" s="227" t="s">
        <v>43</v>
      </c>
      <c r="M102" s="227" t="s">
        <v>43</v>
      </c>
      <c r="N102" s="227" t="s">
        <v>43</v>
      </c>
      <c r="O102" s="227" t="s">
        <v>43</v>
      </c>
      <c r="P102" s="227"/>
      <c r="Q102" s="227" t="s">
        <v>43</v>
      </c>
      <c r="R102" s="227" t="s">
        <v>43</v>
      </c>
      <c r="S102" s="227"/>
      <c r="T102" s="227"/>
      <c r="U102" s="227"/>
      <c r="V102" s="227"/>
      <c r="W102" s="227" t="s">
        <v>43</v>
      </c>
      <c r="X102" s="227"/>
      <c r="Y102" s="227"/>
      <c r="Z102" s="227" t="s">
        <v>43</v>
      </c>
      <c r="AA102" s="227"/>
      <c r="AB102" s="227"/>
      <c r="AC102" s="227"/>
      <c r="AD102" s="227"/>
      <c r="AE102" s="227"/>
      <c r="AF102" s="227"/>
      <c r="AG102" s="227"/>
      <c r="AH102" s="227" t="s">
        <v>43</v>
      </c>
      <c r="AI102" s="227"/>
      <c r="AJ102" s="227"/>
      <c r="AK102" s="227" t="s">
        <v>43</v>
      </c>
      <c r="AL102" s="227"/>
      <c r="AM102" s="227"/>
      <c r="AN102" s="227"/>
      <c r="AO102" s="109"/>
      <c r="AP102" s="227"/>
      <c r="AQ102" s="227" t="s">
        <v>43</v>
      </c>
      <c r="AR102" s="109"/>
      <c r="AS102" s="109"/>
      <c r="AT102" s="109" t="s">
        <v>43</v>
      </c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10" t="s">
        <v>43</v>
      </c>
      <c r="BF102" s="111"/>
      <c r="BG102" s="112"/>
      <c r="BH102" s="112"/>
      <c r="BI102" s="113" t="s">
        <v>43</v>
      </c>
      <c r="BJ102" s="113"/>
      <c r="BK102" s="109"/>
      <c r="BL102" s="112"/>
      <c r="BM102" s="112"/>
      <c r="BN102" s="112"/>
      <c r="BO102" s="112" t="s">
        <v>43</v>
      </c>
      <c r="BP102" s="109"/>
      <c r="BQ102" s="112" t="s">
        <v>43</v>
      </c>
      <c r="BR102" s="112" t="s">
        <v>43</v>
      </c>
      <c r="BS102" s="109" t="s">
        <v>43</v>
      </c>
      <c r="BT102" s="109"/>
      <c r="BU102" s="112"/>
      <c r="BV102" s="109"/>
      <c r="BW102" s="109"/>
      <c r="BX102" s="109"/>
      <c r="BY102" s="109"/>
      <c r="BZ102" s="109"/>
      <c r="CA102" s="112"/>
      <c r="CB102" s="112"/>
      <c r="CC102" s="109"/>
      <c r="CD102" s="112"/>
      <c r="CE102" s="109"/>
      <c r="CF102" s="112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12"/>
      <c r="CS102" s="109"/>
      <c r="CT102" s="112"/>
      <c r="CU102" s="109"/>
      <c r="CV102" s="109"/>
      <c r="CW102" s="112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47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12"/>
      <c r="DU102" s="109"/>
      <c r="DV102" s="112" t="s">
        <v>43</v>
      </c>
      <c r="DW102" s="109"/>
      <c r="DX102" s="109"/>
      <c r="DY102" s="109"/>
      <c r="DZ102" s="109"/>
      <c r="EA102" s="109"/>
      <c r="EB102" s="109" t="s">
        <v>43</v>
      </c>
      <c r="EC102" s="109"/>
      <c r="ED102" s="109"/>
      <c r="EE102" s="109"/>
      <c r="EF102" s="109"/>
      <c r="EG102" s="109"/>
      <c r="EH102" s="109"/>
      <c r="EI102" s="109" t="s">
        <v>43</v>
      </c>
      <c r="EJ102" s="109"/>
      <c r="EK102" s="109"/>
      <c r="EL102" s="112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 t="s">
        <v>43</v>
      </c>
      <c r="FS102" s="109"/>
      <c r="FT102" s="109" t="s">
        <v>43</v>
      </c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77">
        <f t="shared" si="52"/>
        <v>38</v>
      </c>
      <c r="IM102" s="13">
        <f t="shared" si="53"/>
        <v>12</v>
      </c>
      <c r="IN102" s="13">
        <f t="shared" si="54"/>
        <v>2</v>
      </c>
      <c r="IO102" s="13">
        <f t="shared" si="55"/>
        <v>1</v>
      </c>
      <c r="IP102" s="13">
        <f t="shared" si="56"/>
        <v>0</v>
      </c>
      <c r="IQ102" s="13">
        <f t="shared" si="57"/>
        <v>0</v>
      </c>
      <c r="IR102" s="13">
        <f t="shared" si="58"/>
        <v>0</v>
      </c>
      <c r="IS102" s="21">
        <f t="shared" si="59"/>
        <v>3409</v>
      </c>
      <c r="IU102" s="139" t="str">
        <f t="shared" si="60"/>
        <v>x</v>
      </c>
      <c r="IV102" s="51" t="str">
        <f t="shared" si="61"/>
        <v/>
      </c>
      <c r="IW102" s="51" t="str">
        <f t="shared" si="62"/>
        <v/>
      </c>
      <c r="IX102" s="51" t="str">
        <f>IF(ISBLANK(F102),IF(IW102="x",IF(AND(((IM102+(IN102-$JC$5))&gt;=$JB$5),(IN102&gt;=$JC$5),OR(IO102&gt;=$JD$5,H102="x"),IQ102),"Yes!",""),IF(AND(IW102="Yes!",IV102="x"),IF(AND(((IM102+(IN102-($JC98+$JC99)))&gt;=$JB$5+$JB$4),(IN102&gt;=$JC$5+$JC$4),OR(IO102&gt;=($JD$5+$JD$4),H102="x"),IP102,IQ102),"Yes!",""),IF(AND(IW102="Yes!",IV102="Yes!"),IF(AND((IM102+(IN102-($JC$5+$JC$4+$JC$3))&gt;=$JB$5+$JB$4+$JB$3),(IN102&gt;=$JC$5+$JC$4+$JC$3),OR(IO102&gt;=($JD$5+$JD$4+$JD$3),H102="x"),IP102,IQ102),"Yes!",""),""))),"x")</f>
        <v/>
      </c>
      <c r="IY102" s="52" t="str">
        <f t="shared" si="63"/>
        <v/>
      </c>
    </row>
    <row r="103" spans="1:259" ht="15.5">
      <c r="A103" s="5" t="s">
        <v>123</v>
      </c>
      <c r="B103" s="35" t="s">
        <v>124</v>
      </c>
      <c r="C103" s="85"/>
      <c r="D103" s="85"/>
      <c r="E103" s="85"/>
      <c r="F103" s="85"/>
      <c r="G103" s="86"/>
      <c r="H103" s="108"/>
      <c r="I103" s="108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109"/>
      <c r="AP103" s="227"/>
      <c r="AQ103" s="227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10"/>
      <c r="BF103" s="111"/>
      <c r="BG103" s="112"/>
      <c r="BH103" s="112"/>
      <c r="BI103" s="113"/>
      <c r="BJ103" s="113"/>
      <c r="BK103" s="109"/>
      <c r="BL103" s="112"/>
      <c r="BM103" s="112"/>
      <c r="BN103" s="112"/>
      <c r="BO103" s="112"/>
      <c r="BP103" s="109"/>
      <c r="BQ103" s="112"/>
      <c r="BR103" s="112"/>
      <c r="BS103" s="109"/>
      <c r="BT103" s="109"/>
      <c r="BU103" s="112"/>
      <c r="BV103" s="109"/>
      <c r="BW103" s="109"/>
      <c r="BX103" s="109"/>
      <c r="BY103" s="109"/>
      <c r="BZ103" s="109"/>
      <c r="CA103" s="112"/>
      <c r="CB103" s="112"/>
      <c r="CC103" s="109"/>
      <c r="CD103" s="112"/>
      <c r="CE103" s="109"/>
      <c r="CF103" s="112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12"/>
      <c r="CS103" s="109"/>
      <c r="CT103" s="112"/>
      <c r="CU103" s="109"/>
      <c r="CV103" s="109"/>
      <c r="CW103" s="112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47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12"/>
      <c r="DU103" s="109"/>
      <c r="DV103" s="112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12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77">
        <f t="shared" si="52"/>
        <v>0</v>
      </c>
      <c r="IM103" s="13">
        <f t="shared" si="53"/>
        <v>0</v>
      </c>
      <c r="IN103" s="13">
        <f t="shared" si="54"/>
        <v>0</v>
      </c>
      <c r="IO103" s="13">
        <f t="shared" si="55"/>
        <v>0</v>
      </c>
      <c r="IP103" s="13">
        <f t="shared" si="56"/>
        <v>0</v>
      </c>
      <c r="IQ103" s="13">
        <f t="shared" si="57"/>
        <v>0</v>
      </c>
      <c r="IR103" s="13">
        <f t="shared" si="58"/>
        <v>0</v>
      </c>
      <c r="IS103" s="21">
        <f t="shared" si="59"/>
        <v>0</v>
      </c>
      <c r="IU103" s="44" t="str">
        <f t="shared" si="60"/>
        <v/>
      </c>
      <c r="IV103" s="51" t="str">
        <f t="shared" si="61"/>
        <v/>
      </c>
      <c r="IW103" s="51" t="str">
        <f t="shared" si="62"/>
        <v/>
      </c>
      <c r="IX103" s="51" t="str">
        <f>IF(ISBLANK(F103),IF(IW103="x",IF(AND(((IM103+(IN103-$JC$5))&gt;=$JB$5),(IN103&gt;=$JC$5),OR(IO103&gt;=$JD$5,H103="x"),IQ103),"Yes!",""),IF(AND(IW103="Yes!",IV103="x"),IF(AND(((IM103+(IN103-($JC99+$JC100)))&gt;=$JB$5+$JB$4),(IN103&gt;=$JC$5+$JC$4),OR(IO103&gt;=($JD$5+$JD$4),H103="x"),IP103,IQ103),"Yes!",""),IF(AND(IW103="Yes!",IV103="Yes!"),IF(AND((IM103+(IN103-($JC$5+$JC$4+$JC$3))&gt;=$JB$5+$JB$4+$JB$3),(IN103&gt;=$JC$5+$JC$4+$JC$3),OR(IO103&gt;=($JD$5+$JD$4+$JD$3),H103="x"),IP103,IQ103),"Yes!",""),""))),"x")</f>
        <v/>
      </c>
      <c r="IY103" s="52" t="str">
        <f t="shared" si="63"/>
        <v/>
      </c>
    </row>
    <row r="104" spans="1:259" ht="15.5">
      <c r="A104" s="5" t="s">
        <v>562</v>
      </c>
      <c r="B104" s="35" t="s">
        <v>44</v>
      </c>
      <c r="C104" s="85"/>
      <c r="D104" s="85"/>
      <c r="E104" s="85"/>
      <c r="F104" s="85"/>
      <c r="G104" s="86"/>
      <c r="H104" s="108"/>
      <c r="I104" s="108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109"/>
      <c r="AP104" s="227"/>
      <c r="AQ104" s="227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10"/>
      <c r="BF104" s="111"/>
      <c r="BG104" s="112"/>
      <c r="BH104" s="112"/>
      <c r="BI104" s="113"/>
      <c r="BJ104" s="113"/>
      <c r="BK104" s="109"/>
      <c r="BL104" s="112"/>
      <c r="BM104" s="112"/>
      <c r="BN104" s="112"/>
      <c r="BO104" s="112"/>
      <c r="BP104" s="109"/>
      <c r="BQ104" s="112"/>
      <c r="BR104" s="112"/>
      <c r="BS104" s="109"/>
      <c r="BT104" s="109"/>
      <c r="BU104" s="112"/>
      <c r="BV104" s="109"/>
      <c r="BW104" s="109"/>
      <c r="BX104" s="109"/>
      <c r="BY104" s="109"/>
      <c r="BZ104" s="109"/>
      <c r="CA104" s="112"/>
      <c r="CB104" s="112"/>
      <c r="CC104" s="109"/>
      <c r="CD104" s="112"/>
      <c r="CE104" s="109"/>
      <c r="CF104" s="112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12"/>
      <c r="CS104" s="109"/>
      <c r="CT104" s="112"/>
      <c r="CU104" s="109"/>
      <c r="CV104" s="109"/>
      <c r="CW104" s="112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47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12"/>
      <c r="DU104" s="109"/>
      <c r="DV104" s="112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12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77">
        <f t="shared" si="52"/>
        <v>0</v>
      </c>
      <c r="IM104" s="13">
        <f t="shared" si="53"/>
        <v>0</v>
      </c>
      <c r="IN104" s="13">
        <f t="shared" si="54"/>
        <v>0</v>
      </c>
      <c r="IO104" s="13">
        <f t="shared" si="55"/>
        <v>0</v>
      </c>
      <c r="IP104" s="13">
        <f t="shared" si="56"/>
        <v>0</v>
      </c>
      <c r="IQ104" s="13">
        <f t="shared" si="57"/>
        <v>0</v>
      </c>
      <c r="IR104" s="13">
        <f t="shared" si="58"/>
        <v>0</v>
      </c>
      <c r="IS104" s="21">
        <f t="shared" si="59"/>
        <v>0</v>
      </c>
      <c r="IU104" s="44" t="str">
        <f t="shared" si="60"/>
        <v/>
      </c>
      <c r="IV104" s="51" t="str">
        <f t="shared" si="61"/>
        <v/>
      </c>
      <c r="IW104" s="51" t="str">
        <f t="shared" si="62"/>
        <v/>
      </c>
      <c r="IX104" s="51" t="str">
        <f>IF(ISBLANK(F104),IF(IW104="x",IF(AND(((IM104+(IN104-$JC$5))&gt;=$JB$5),(IN104&gt;=$JC$5),OR(IO104&gt;=$JD$5,H104="x"),IQ104),"Yes!",""),IF(AND(IW104="Yes!",IV104="x"),IF(AND(((IM104+(IN104-($JC100+$JC102)))&gt;=$JB$5+$JB$4),(IN104&gt;=$JC$5+$JC$4),OR(IO104&gt;=($JD$5+$JD$4),H104="x"),IP104,IQ104),"Yes!",""),IF(AND(IW104="Yes!",IV104="Yes!"),IF(AND((IM104+(IN104-($JC$5+$JC$4+$JC$3))&gt;=$JB$5+$JB$4+$JB$3),(IN104&gt;=$JC$5+$JC$4+$JC$3),OR(IO104&gt;=($JD$5+$JD$4+$JD$3),H104="x"),IP104,IQ104),"Yes!",""),""))),"x")</f>
        <v/>
      </c>
      <c r="IY104" s="52" t="str">
        <f t="shared" si="63"/>
        <v/>
      </c>
    </row>
    <row r="105" spans="1:259" ht="15.5">
      <c r="A105" s="6" t="s">
        <v>791</v>
      </c>
      <c r="B105" s="37" t="s">
        <v>580</v>
      </c>
      <c r="C105" s="87" t="s">
        <v>43</v>
      </c>
      <c r="D105" s="87"/>
      <c r="E105" s="87"/>
      <c r="F105" s="87"/>
      <c r="G105" s="88"/>
      <c r="H105" s="108"/>
      <c r="I105" s="108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 t="s">
        <v>43</v>
      </c>
      <c r="AM105" s="227"/>
      <c r="AN105" s="227"/>
      <c r="AO105" s="109"/>
      <c r="AP105" s="227"/>
      <c r="AQ105" s="227"/>
      <c r="AR105" s="109"/>
      <c r="AS105" s="109"/>
      <c r="AT105" s="109"/>
      <c r="AU105" s="109"/>
      <c r="AV105" s="109"/>
      <c r="AW105" s="109"/>
      <c r="AX105" s="109" t="s">
        <v>43</v>
      </c>
      <c r="AY105" s="109"/>
      <c r="AZ105" s="109"/>
      <c r="BA105" s="109"/>
      <c r="BB105" s="109"/>
      <c r="BC105" s="109"/>
      <c r="BD105" s="109"/>
      <c r="BE105" s="110"/>
      <c r="BF105" s="111"/>
      <c r="BG105" s="112"/>
      <c r="BH105" s="112"/>
      <c r="BI105" s="113"/>
      <c r="BJ105" s="113"/>
      <c r="BK105" s="109"/>
      <c r="BL105" s="112"/>
      <c r="BM105" s="112"/>
      <c r="BN105" s="112"/>
      <c r="BO105" s="112"/>
      <c r="BP105" s="109"/>
      <c r="BQ105" s="112"/>
      <c r="BR105" s="112"/>
      <c r="BS105" s="109"/>
      <c r="BT105" s="109"/>
      <c r="BU105" s="112"/>
      <c r="BV105" s="109"/>
      <c r="BW105" s="109"/>
      <c r="BX105" s="109" t="s">
        <v>43</v>
      </c>
      <c r="BY105" s="109"/>
      <c r="BZ105" s="109"/>
      <c r="CA105" s="112"/>
      <c r="CB105" s="112"/>
      <c r="CC105" s="109"/>
      <c r="CD105" s="112"/>
      <c r="CE105" s="109"/>
      <c r="CF105" s="112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12"/>
      <c r="CS105" s="109"/>
      <c r="CT105" s="112"/>
      <c r="CU105" s="109"/>
      <c r="CV105" s="109"/>
      <c r="CW105" s="112"/>
      <c r="CX105" s="109" t="s">
        <v>43</v>
      </c>
      <c r="CY105" s="109"/>
      <c r="CZ105" s="109"/>
      <c r="DA105" s="109"/>
      <c r="DB105" s="109"/>
      <c r="DC105" s="109"/>
      <c r="DD105" s="109"/>
      <c r="DE105" s="109"/>
      <c r="DF105" s="109"/>
      <c r="DG105" s="147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 t="s">
        <v>43</v>
      </c>
      <c r="DR105" s="109"/>
      <c r="DS105" s="109"/>
      <c r="DT105" s="112"/>
      <c r="DU105" s="109"/>
      <c r="DV105" s="112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12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77">
        <f t="shared" ref="IL105:IL138" si="76">SUMIF(H105:IK105,"x",$H$2:$IK$2)</f>
        <v>7</v>
      </c>
      <c r="IM105" s="13">
        <f t="shared" ref="IM105:IM138" si="77">COUNTIFS(H105:IK105,"x",H$4:IK$4,"d")</f>
        <v>2</v>
      </c>
      <c r="IN105" s="13">
        <f t="shared" ref="IN105:IN138" si="78">COUNTIFS(H105:IK105,"x",H$4:IK$4,"w")</f>
        <v>0</v>
      </c>
      <c r="IO105" s="13">
        <f t="shared" ref="IO105:IO138" si="79">COUNTIFS(H105:IK105,"x",H$4:IK$4,"v")</f>
        <v>3</v>
      </c>
      <c r="IP105" s="13">
        <f t="shared" ref="IP105:IP138" si="80">COUNTIFS(H105:IK105,"x",H$4:IK$4,"s")</f>
        <v>0</v>
      </c>
      <c r="IQ105" s="13">
        <f t="shared" ref="IQ105:IQ138" si="81">COUNTIFS(H105:IK105,"x",H$4:IK$4,"m")</f>
        <v>0</v>
      </c>
      <c r="IR105" s="13">
        <f t="shared" ref="IR105:IR138" si="82">COUNTIFS(H105:IK105,"x",H$4:IK$4,"r")</f>
        <v>0</v>
      </c>
      <c r="IS105" s="21">
        <f t="shared" ref="IS105:IS138" si="83">SUMIF(H105:IK105,"x",$H$3:$IK$3)</f>
        <v>166</v>
      </c>
      <c r="IU105" s="139" t="str">
        <f t="shared" ref="IU105:IU138" si="84">IF(ISBLANK(C105),IF(AND((IM105+IN105)&gt;=($JB$2+$JC$2),OR(IO105&gt;=$JD$2,H105="x")),"Yes!",""),"x")</f>
        <v>x</v>
      </c>
      <c r="IV105" s="51" t="str">
        <f t="shared" ref="IV105:IV138" si="85">IF(ISBLANK(D105),IF(IU105="x",IF(AND((IM105+IN105)&gt;=($JB$3+$JC$3),OR(IO105&gt;=$JD$3,H105="x")),"Yes!",""),IF(IU105="Yes!",IF(AND((IM105+IN105)&gt;=($JB$2+$JB$3+$JC$2+$JC$3),OR(IO105&gt;=($JD$3+$JD$2),H105="x")),"Yes!",""),"")),"x")</f>
        <v/>
      </c>
      <c r="IW105" s="51" t="str">
        <f t="shared" ref="IW105:IW138" si="86">IF(ISBLANK(E105),IF(IV105="x",IF(AND((IM105+(IN105-$JC$4)&gt;=$JB$4),(IN105&gt;=$JC$4),OR(IO105&gt;=$JD$4,H105="x"),OR(IP105,IQ105)),"Yes!",""),IF(AND(IV105="Yes!",IU105="x"),IF(AND((IM105+(IN105-($JC$4+$JC$3))&gt;=$JB$3+$JB$4),(IN105&gt;=$JC$4),OR(IO105&gt;=($JD$3+$JD$4),H105="x"),OR(IP105,IQ105)),"Yes!",""),IF(AND(IV105="Yes!",IU105="Yes!"),IF(AND((IM105+(IN105-($JC$4+$JC$3+$JC$2))&gt;=$JB$2+$JB$3+$JB$4),(IN105&gt;=$JC$2+$JC$3+$JC$4),OR(IO105&gt;=($JD$2+$JD$3+$JD$4),H105="x"),OR(IP105,IQ105)),"Yes!",""),""))),"x")</f>
        <v/>
      </c>
      <c r="IX105" s="51" t="str">
        <f t="shared" ref="IX105:IX109" si="87">IF(ISBLANK(F105),IF(IW105="x",IF(AND(((IM105+(IN105-$JC$5))&gt;=$JB$5),(IN105&gt;=$JC$5),OR(IO105&gt;=$JD$5,H105="x"),IQ105),"Yes!",""),IF(AND(IW105="Yes!",IV105="x"),IF(AND(((IM105+(IN105-($JC102+$JC103)))&gt;=$JB$5+$JB$4),(IN105&gt;=$JC$5+$JC$4),OR(IO105&gt;=($JD$5+$JD$4),H105="x"),IP105,IQ105),"Yes!",""),IF(AND(IW105="Yes!",IV105="Yes!"),IF(AND((IM105+(IN105-($JC$5+$JC$4+$JC$3))&gt;=$JB$5+$JB$4+$JB$3),(IN105&gt;=$JC$5+$JC$4+$JC$3),OR(IO105&gt;=($JD$5+$JD$4+$JD$3),H105="x"),IP105,IQ105),"Yes!",""),""))),"x")</f>
        <v/>
      </c>
      <c r="IY105" s="52" t="str">
        <f t="shared" si="63"/>
        <v/>
      </c>
    </row>
    <row r="106" spans="1:259">
      <c r="A106" s="5" t="s">
        <v>563</v>
      </c>
      <c r="B106" s="35" t="s">
        <v>71</v>
      </c>
      <c r="C106" s="85" t="s">
        <v>43</v>
      </c>
      <c r="D106" s="85"/>
      <c r="E106" s="85"/>
      <c r="F106" s="85"/>
      <c r="G106" s="86"/>
      <c r="H106" s="108"/>
      <c r="I106" s="108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 t="s">
        <v>43</v>
      </c>
      <c r="T106" s="227"/>
      <c r="U106" s="227"/>
      <c r="V106" s="227"/>
      <c r="W106" s="227"/>
      <c r="X106" s="227"/>
      <c r="Y106" s="227"/>
      <c r="Z106" s="227" t="s">
        <v>43</v>
      </c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109"/>
      <c r="AP106" s="227"/>
      <c r="AQ106" s="227"/>
      <c r="AR106" s="109"/>
      <c r="AS106" s="109"/>
      <c r="AT106" s="109"/>
      <c r="AU106" s="109" t="s">
        <v>43</v>
      </c>
      <c r="AV106" s="109"/>
      <c r="AW106" s="109" t="s">
        <v>43</v>
      </c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 t="s">
        <v>43</v>
      </c>
      <c r="BR106" s="109"/>
      <c r="BS106" s="109"/>
      <c r="BT106" s="109"/>
      <c r="BU106" s="109" t="s">
        <v>43</v>
      </c>
      <c r="BV106" s="109"/>
      <c r="BW106" s="109"/>
      <c r="BX106" s="109"/>
      <c r="BY106" s="109"/>
      <c r="BZ106" s="109" t="s">
        <v>43</v>
      </c>
      <c r="CA106" s="109"/>
      <c r="CB106" s="109"/>
      <c r="CC106" s="109"/>
      <c r="CD106" s="109" t="s">
        <v>43</v>
      </c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52"/>
      <c r="CU106" s="109"/>
      <c r="CV106" s="109" t="s">
        <v>43</v>
      </c>
      <c r="CW106" s="114"/>
      <c r="CX106" s="109"/>
      <c r="CY106" s="109"/>
      <c r="CZ106" s="109" t="s">
        <v>43</v>
      </c>
      <c r="DA106" s="109"/>
      <c r="DB106" s="109" t="s">
        <v>43</v>
      </c>
      <c r="DC106" s="109"/>
      <c r="DD106" s="109"/>
      <c r="DE106" s="109"/>
      <c r="DF106" s="109"/>
      <c r="DG106" s="147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 t="s">
        <v>43</v>
      </c>
      <c r="DT106" s="109"/>
      <c r="DU106" s="109"/>
      <c r="DV106" s="152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14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77">
        <f t="shared" si="76"/>
        <v>18</v>
      </c>
      <c r="IM106" s="13">
        <f t="shared" si="77"/>
        <v>6</v>
      </c>
      <c r="IN106" s="13">
        <f t="shared" si="78"/>
        <v>0</v>
      </c>
      <c r="IO106" s="13">
        <f t="shared" si="79"/>
        <v>2</v>
      </c>
      <c r="IP106" s="13">
        <f t="shared" si="80"/>
        <v>1</v>
      </c>
      <c r="IQ106" s="13">
        <f t="shared" si="81"/>
        <v>0</v>
      </c>
      <c r="IR106" s="13">
        <f t="shared" si="82"/>
        <v>0</v>
      </c>
      <c r="IS106" s="21">
        <f t="shared" si="83"/>
        <v>1158</v>
      </c>
      <c r="IU106" s="139" t="str">
        <f t="shared" si="84"/>
        <v>x</v>
      </c>
      <c r="IV106" s="51" t="str">
        <f t="shared" si="85"/>
        <v/>
      </c>
      <c r="IW106" s="51" t="str">
        <f t="shared" si="86"/>
        <v/>
      </c>
      <c r="IX106" s="51" t="str">
        <f t="shared" si="87"/>
        <v/>
      </c>
      <c r="IY106" s="52" t="str">
        <f t="shared" si="63"/>
        <v/>
      </c>
    </row>
    <row r="107" spans="1:259" ht="15.5">
      <c r="A107" s="5" t="s">
        <v>128</v>
      </c>
      <c r="B107" s="35" t="s">
        <v>124</v>
      </c>
      <c r="C107" s="85"/>
      <c r="D107" s="85"/>
      <c r="E107" s="85"/>
      <c r="F107" s="85"/>
      <c r="G107" s="86"/>
      <c r="H107" s="108"/>
      <c r="I107" s="108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109"/>
      <c r="AP107" s="227"/>
      <c r="AQ107" s="227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10"/>
      <c r="BF107" s="111"/>
      <c r="BG107" s="112"/>
      <c r="BH107" s="112"/>
      <c r="BI107" s="113"/>
      <c r="BJ107" s="113"/>
      <c r="BK107" s="109"/>
      <c r="BL107" s="112"/>
      <c r="BM107" s="112"/>
      <c r="BN107" s="112"/>
      <c r="BO107" s="112"/>
      <c r="BP107" s="109"/>
      <c r="BQ107" s="112"/>
      <c r="BR107" s="112"/>
      <c r="BS107" s="109"/>
      <c r="BT107" s="109"/>
      <c r="BU107" s="112"/>
      <c r="BV107" s="109"/>
      <c r="BW107" s="109"/>
      <c r="BX107" s="109"/>
      <c r="BY107" s="109"/>
      <c r="BZ107" s="109"/>
      <c r="CA107" s="112"/>
      <c r="CB107" s="112"/>
      <c r="CC107" s="109"/>
      <c r="CD107" s="112"/>
      <c r="CE107" s="109"/>
      <c r="CF107" s="112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12"/>
      <c r="CS107" s="109"/>
      <c r="CT107" s="112"/>
      <c r="CU107" s="109"/>
      <c r="CV107" s="109"/>
      <c r="CW107" s="112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47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12"/>
      <c r="DU107" s="109"/>
      <c r="DV107" s="112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12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77">
        <f t="shared" si="76"/>
        <v>0</v>
      </c>
      <c r="IM107" s="13">
        <f t="shared" si="77"/>
        <v>0</v>
      </c>
      <c r="IN107" s="13">
        <f t="shared" si="78"/>
        <v>0</v>
      </c>
      <c r="IO107" s="13">
        <f t="shared" si="79"/>
        <v>0</v>
      </c>
      <c r="IP107" s="13">
        <f t="shared" si="80"/>
        <v>0</v>
      </c>
      <c r="IQ107" s="13">
        <f t="shared" si="81"/>
        <v>0</v>
      </c>
      <c r="IR107" s="13">
        <f t="shared" si="82"/>
        <v>0</v>
      </c>
      <c r="IS107" s="21">
        <f t="shared" si="83"/>
        <v>0</v>
      </c>
      <c r="IU107" s="44" t="str">
        <f t="shared" si="84"/>
        <v/>
      </c>
      <c r="IV107" s="51" t="str">
        <f t="shared" si="85"/>
        <v/>
      </c>
      <c r="IW107" s="51" t="str">
        <f t="shared" si="86"/>
        <v/>
      </c>
      <c r="IX107" s="51" t="str">
        <f t="shared" si="87"/>
        <v/>
      </c>
      <c r="IY107" s="52" t="str">
        <f t="shared" si="63"/>
        <v/>
      </c>
    </row>
    <row r="108" spans="1:259" ht="15.5">
      <c r="A108" s="5" t="s">
        <v>129</v>
      </c>
      <c r="B108" s="35" t="s">
        <v>130</v>
      </c>
      <c r="C108" s="85" t="s">
        <v>43</v>
      </c>
      <c r="D108" s="85" t="s">
        <v>43</v>
      </c>
      <c r="E108" s="85" t="s">
        <v>43</v>
      </c>
      <c r="F108" s="85" t="s">
        <v>43</v>
      </c>
      <c r="G108" s="86" t="s">
        <v>43</v>
      </c>
      <c r="H108" s="108"/>
      <c r="I108" s="108" t="s">
        <v>43</v>
      </c>
      <c r="J108" s="108"/>
      <c r="K108" s="108"/>
      <c r="L108" s="227"/>
      <c r="M108" s="227"/>
      <c r="N108" s="227"/>
      <c r="O108" s="227"/>
      <c r="P108" s="227"/>
      <c r="Q108" s="227" t="s">
        <v>43</v>
      </c>
      <c r="R108" s="227"/>
      <c r="S108" s="227" t="s">
        <v>43</v>
      </c>
      <c r="T108" s="227"/>
      <c r="U108" s="227"/>
      <c r="V108" s="227"/>
      <c r="W108" s="227" t="s">
        <v>43</v>
      </c>
      <c r="X108" s="227"/>
      <c r="Y108" s="227"/>
      <c r="Z108" s="227"/>
      <c r="AA108" s="227"/>
      <c r="AB108" s="227"/>
      <c r="AC108" s="227"/>
      <c r="AD108" s="227"/>
      <c r="AE108" s="227" t="s">
        <v>43</v>
      </c>
      <c r="AF108" s="227"/>
      <c r="AG108" s="227"/>
      <c r="AH108" s="227" t="s">
        <v>43</v>
      </c>
      <c r="AI108" s="227"/>
      <c r="AJ108" s="227"/>
      <c r="AK108" s="227"/>
      <c r="AL108" s="227"/>
      <c r="AM108" s="227"/>
      <c r="AN108" s="227"/>
      <c r="AO108" s="109"/>
      <c r="AP108" s="227"/>
      <c r="AQ108" s="227" t="s">
        <v>43</v>
      </c>
      <c r="AR108" s="109"/>
      <c r="AS108" s="109"/>
      <c r="AT108" s="109" t="s">
        <v>43</v>
      </c>
      <c r="AU108" s="109" t="s">
        <v>43</v>
      </c>
      <c r="AV108" s="109" t="s">
        <v>43</v>
      </c>
      <c r="AW108" s="109" t="s">
        <v>43</v>
      </c>
      <c r="AX108" s="109" t="s">
        <v>43</v>
      </c>
      <c r="AY108" s="109"/>
      <c r="AZ108" s="109"/>
      <c r="BA108" s="109" t="s">
        <v>43</v>
      </c>
      <c r="BB108" s="109"/>
      <c r="BC108" s="109"/>
      <c r="BD108" s="109"/>
      <c r="BE108" s="110"/>
      <c r="BF108" s="109"/>
      <c r="BG108" s="112"/>
      <c r="BH108" s="112"/>
      <c r="BI108" s="113"/>
      <c r="BJ108" s="158"/>
      <c r="BK108" s="109"/>
      <c r="BL108" s="112"/>
      <c r="BM108" s="112"/>
      <c r="BN108" s="112"/>
      <c r="BO108" s="112"/>
      <c r="BP108" s="109"/>
      <c r="BQ108" s="112" t="s">
        <v>43</v>
      </c>
      <c r="BR108" s="112"/>
      <c r="BS108" s="109"/>
      <c r="BT108" s="109"/>
      <c r="BU108" s="112"/>
      <c r="BV108" s="109"/>
      <c r="BW108" s="109"/>
      <c r="BX108" s="109" t="s">
        <v>43</v>
      </c>
      <c r="BY108" s="109" t="s">
        <v>43</v>
      </c>
      <c r="BZ108" s="109"/>
      <c r="CA108" s="112"/>
      <c r="CB108" s="112"/>
      <c r="CC108" s="109"/>
      <c r="CD108" s="112"/>
      <c r="CE108" s="109" t="s">
        <v>43</v>
      </c>
      <c r="CF108" s="112" t="s">
        <v>43</v>
      </c>
      <c r="CG108" s="109" t="s">
        <v>43</v>
      </c>
      <c r="CH108" s="109"/>
      <c r="CI108" s="109"/>
      <c r="CJ108" s="109" t="s">
        <v>43</v>
      </c>
      <c r="CK108" s="109"/>
      <c r="CL108" s="109"/>
      <c r="CM108" s="109"/>
      <c r="CN108" s="109" t="s">
        <v>43</v>
      </c>
      <c r="CO108" s="109" t="s">
        <v>43</v>
      </c>
      <c r="CP108" s="109"/>
      <c r="CQ108" s="109" t="s">
        <v>43</v>
      </c>
      <c r="CR108" s="112"/>
      <c r="CS108" s="109"/>
      <c r="CT108" s="112" t="s">
        <v>43</v>
      </c>
      <c r="CU108" s="109" t="s">
        <v>43</v>
      </c>
      <c r="CV108" s="109" t="s">
        <v>43</v>
      </c>
      <c r="CW108" s="112"/>
      <c r="CX108" s="109" t="s">
        <v>43</v>
      </c>
      <c r="CY108" s="109" t="s">
        <v>43</v>
      </c>
      <c r="CZ108" s="109" t="s">
        <v>43</v>
      </c>
      <c r="DA108" s="109"/>
      <c r="DB108" s="109" t="s">
        <v>43</v>
      </c>
      <c r="DC108" s="109"/>
      <c r="DD108" s="109" t="s">
        <v>43</v>
      </c>
      <c r="DE108" s="109" t="s">
        <v>43</v>
      </c>
      <c r="DF108" s="109" t="s">
        <v>43</v>
      </c>
      <c r="DG108" s="147"/>
      <c r="DH108" s="109" t="s">
        <v>43</v>
      </c>
      <c r="DI108" s="109"/>
      <c r="DJ108" s="109"/>
      <c r="DK108" s="109"/>
      <c r="DL108" s="109"/>
      <c r="DM108" s="109" t="s">
        <v>43</v>
      </c>
      <c r="DN108" s="109" t="s">
        <v>43</v>
      </c>
      <c r="DO108" s="109" t="s">
        <v>43</v>
      </c>
      <c r="DP108" s="109"/>
      <c r="DQ108" s="109" t="s">
        <v>43</v>
      </c>
      <c r="DR108" s="109" t="s">
        <v>43</v>
      </c>
      <c r="DS108" s="109"/>
      <c r="DT108" s="112"/>
      <c r="DU108" s="109"/>
      <c r="DV108" s="112" t="s">
        <v>43</v>
      </c>
      <c r="DW108" s="109"/>
      <c r="DX108" s="109" t="s">
        <v>43</v>
      </c>
      <c r="DY108" s="109"/>
      <c r="DZ108" s="109"/>
      <c r="EA108" s="109" t="s">
        <v>43</v>
      </c>
      <c r="EB108" s="109"/>
      <c r="EC108" s="109"/>
      <c r="ED108" s="109"/>
      <c r="EE108" s="109"/>
      <c r="EF108" s="109"/>
      <c r="EG108" s="109" t="s">
        <v>43</v>
      </c>
      <c r="EH108" s="109"/>
      <c r="EI108" s="109" t="s">
        <v>43</v>
      </c>
      <c r="EJ108" s="109" t="s">
        <v>43</v>
      </c>
      <c r="EK108" s="109"/>
      <c r="EL108" s="112"/>
      <c r="EM108" s="109"/>
      <c r="EN108" s="109"/>
      <c r="EO108" s="109" t="s">
        <v>43</v>
      </c>
      <c r="EP108" s="109"/>
      <c r="EQ108" s="109"/>
      <c r="ER108" s="109"/>
      <c r="ES108" s="109"/>
      <c r="ET108" s="109"/>
      <c r="EU108" s="109" t="s">
        <v>43</v>
      </c>
      <c r="EV108" s="109" t="s">
        <v>43</v>
      </c>
      <c r="EW108" s="109" t="s">
        <v>43</v>
      </c>
      <c r="EX108" s="109"/>
      <c r="EY108" s="109"/>
      <c r="EZ108" s="109" t="s">
        <v>43</v>
      </c>
      <c r="FA108" s="109"/>
      <c r="FB108" s="109"/>
      <c r="FC108" s="109"/>
      <c r="FD108" s="109"/>
      <c r="FE108" s="109"/>
      <c r="FF108" s="109"/>
      <c r="FG108" s="109" t="s">
        <v>43</v>
      </c>
      <c r="FH108" s="109"/>
      <c r="FI108" s="109"/>
      <c r="FJ108" s="109" t="s">
        <v>43</v>
      </c>
      <c r="FK108" s="109" t="s">
        <v>43</v>
      </c>
      <c r="FL108" s="109"/>
      <c r="FM108" s="109"/>
      <c r="FN108" s="109"/>
      <c r="FO108" s="109" t="s">
        <v>43</v>
      </c>
      <c r="FP108" s="109" t="s">
        <v>43</v>
      </c>
      <c r="FQ108" s="109" t="s">
        <v>43</v>
      </c>
      <c r="FR108" s="109" t="s">
        <v>43</v>
      </c>
      <c r="FS108" s="109" t="s">
        <v>43</v>
      </c>
      <c r="FT108" s="109" t="s">
        <v>43</v>
      </c>
      <c r="FU108" s="109" t="s">
        <v>43</v>
      </c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77">
        <f t="shared" si="76"/>
        <v>81</v>
      </c>
      <c r="IM108" s="13">
        <f t="shared" si="77"/>
        <v>20</v>
      </c>
      <c r="IN108" s="13">
        <f t="shared" si="78"/>
        <v>2</v>
      </c>
      <c r="IO108" s="13">
        <f t="shared" si="79"/>
        <v>22</v>
      </c>
      <c r="IP108" s="13">
        <f t="shared" si="80"/>
        <v>0</v>
      </c>
      <c r="IQ108" s="13">
        <f t="shared" si="81"/>
        <v>1</v>
      </c>
      <c r="IR108" s="13">
        <f t="shared" si="82"/>
        <v>2</v>
      </c>
      <c r="IS108" s="21">
        <f t="shared" si="83"/>
        <v>4274</v>
      </c>
      <c r="IU108" s="139" t="str">
        <f t="shared" si="84"/>
        <v>x</v>
      </c>
      <c r="IV108" s="140" t="str">
        <f t="shared" si="85"/>
        <v>x</v>
      </c>
      <c r="IW108" s="140" t="str">
        <f t="shared" si="86"/>
        <v>x</v>
      </c>
      <c r="IX108" s="140" t="str">
        <f t="shared" si="87"/>
        <v>x</v>
      </c>
      <c r="IY108" s="182" t="str">
        <f t="shared" si="63"/>
        <v>x</v>
      </c>
    </row>
    <row r="109" spans="1:259" ht="15.5">
      <c r="A109" s="5" t="s">
        <v>792</v>
      </c>
      <c r="B109" s="35" t="s">
        <v>536</v>
      </c>
      <c r="C109" s="85"/>
      <c r="D109" s="85"/>
      <c r="E109" s="85"/>
      <c r="F109" s="85"/>
      <c r="G109" s="86"/>
      <c r="H109" s="108"/>
      <c r="I109" s="108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109"/>
      <c r="AP109" s="227"/>
      <c r="AQ109" s="227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10"/>
      <c r="BF109" s="111"/>
      <c r="BG109" s="112"/>
      <c r="BH109" s="112"/>
      <c r="BI109" s="113"/>
      <c r="BJ109" s="113"/>
      <c r="BK109" s="109"/>
      <c r="BL109" s="112"/>
      <c r="BM109" s="112"/>
      <c r="BN109" s="112"/>
      <c r="BO109" s="112"/>
      <c r="BP109" s="109"/>
      <c r="BQ109" s="112"/>
      <c r="BR109" s="112"/>
      <c r="BS109" s="109"/>
      <c r="BT109" s="109"/>
      <c r="BU109" s="112"/>
      <c r="BV109" s="109"/>
      <c r="BW109" s="109"/>
      <c r="BX109" s="109"/>
      <c r="BY109" s="109"/>
      <c r="BZ109" s="109"/>
      <c r="CA109" s="112"/>
      <c r="CB109" s="112"/>
      <c r="CC109" s="109"/>
      <c r="CD109" s="112"/>
      <c r="CE109" s="109"/>
      <c r="CF109" s="112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12"/>
      <c r="CS109" s="109"/>
      <c r="CT109" s="112"/>
      <c r="CU109" s="109"/>
      <c r="CV109" s="109"/>
      <c r="CW109" s="112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47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12"/>
      <c r="DU109" s="109"/>
      <c r="DV109" s="112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12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77">
        <f t="shared" si="76"/>
        <v>0</v>
      </c>
      <c r="IM109" s="13">
        <f t="shared" si="77"/>
        <v>0</v>
      </c>
      <c r="IN109" s="13">
        <f t="shared" si="78"/>
        <v>0</v>
      </c>
      <c r="IO109" s="13">
        <f t="shared" si="79"/>
        <v>0</v>
      </c>
      <c r="IP109" s="13">
        <f t="shared" si="80"/>
        <v>0</v>
      </c>
      <c r="IQ109" s="13">
        <f t="shared" si="81"/>
        <v>0</v>
      </c>
      <c r="IR109" s="13">
        <f t="shared" si="82"/>
        <v>0</v>
      </c>
      <c r="IS109" s="21">
        <f t="shared" si="83"/>
        <v>0</v>
      </c>
      <c r="IU109" s="44" t="str">
        <f t="shared" si="84"/>
        <v/>
      </c>
      <c r="IV109" s="51" t="str">
        <f t="shared" si="85"/>
        <v/>
      </c>
      <c r="IW109" s="51" t="str">
        <f t="shared" si="86"/>
        <v/>
      </c>
      <c r="IX109" s="51" t="str">
        <f t="shared" si="87"/>
        <v/>
      </c>
      <c r="IY109" s="52" t="str">
        <f t="shared" si="63"/>
        <v/>
      </c>
    </row>
    <row r="110" spans="1:259">
      <c r="A110" s="5" t="s">
        <v>793</v>
      </c>
      <c r="B110" s="35" t="s">
        <v>58</v>
      </c>
      <c r="C110" s="85"/>
      <c r="D110" s="85"/>
      <c r="E110" s="85"/>
      <c r="F110" s="85"/>
      <c r="G110" s="86"/>
      <c r="H110" s="108"/>
      <c r="I110" s="108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109"/>
      <c r="AP110" s="227"/>
      <c r="AQ110" s="227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12"/>
      <c r="BO110" s="112"/>
      <c r="BP110" s="109"/>
      <c r="BQ110" s="112"/>
      <c r="BR110" s="112"/>
      <c r="BS110" s="109"/>
      <c r="BT110" s="109"/>
      <c r="BU110" s="112"/>
      <c r="BV110" s="109"/>
      <c r="BW110" s="109"/>
      <c r="BX110" s="109"/>
      <c r="BY110" s="109"/>
      <c r="BZ110" s="109"/>
      <c r="CA110" s="112"/>
      <c r="CB110" s="112"/>
      <c r="CC110" s="109"/>
      <c r="CD110" s="112"/>
      <c r="CE110" s="109"/>
      <c r="CF110" s="112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12"/>
      <c r="CS110" s="109"/>
      <c r="CT110" s="112"/>
      <c r="CU110" s="109"/>
      <c r="CV110" s="109"/>
      <c r="CW110" s="112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47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12"/>
      <c r="DU110" s="109"/>
      <c r="DV110" s="112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12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77">
        <f t="shared" si="76"/>
        <v>0</v>
      </c>
      <c r="IM110" s="13">
        <f t="shared" si="77"/>
        <v>0</v>
      </c>
      <c r="IN110" s="13">
        <f t="shared" si="78"/>
        <v>0</v>
      </c>
      <c r="IO110" s="13">
        <f t="shared" si="79"/>
        <v>0</v>
      </c>
      <c r="IP110" s="13">
        <f t="shared" si="80"/>
        <v>0</v>
      </c>
      <c r="IQ110" s="13">
        <f t="shared" si="81"/>
        <v>0</v>
      </c>
      <c r="IR110" s="13">
        <f t="shared" si="82"/>
        <v>0</v>
      </c>
      <c r="IS110" s="21">
        <f t="shared" si="83"/>
        <v>0</v>
      </c>
      <c r="IU110" s="44" t="str">
        <f t="shared" si="84"/>
        <v/>
      </c>
      <c r="IV110" s="51" t="str">
        <f t="shared" si="85"/>
        <v/>
      </c>
      <c r="IW110" s="51" t="str">
        <f t="shared" si="86"/>
        <v/>
      </c>
      <c r="IX110" s="51" t="str">
        <f>IF(ISBLANK(F110),IF(IW110="x",IF(AND(((IM110+(IN110-$JC$5))&gt;=$JB$5),(IN110&gt;=$JC$5),OR(IO110&gt;=$JD$5,H110="x"),IQ110),"Yes!",""),IF(AND(IW110="Yes!",IV110="x"),IF(AND(((IM110+(IN110-($JC107+$JC108)))&gt;=$JB$5+$JB$4),(IN110&gt;=$JC$5+$JC$4),OR(IO110&gt;=($JD$5+$JD$4),H110="x"),IP110,IQ110),"Yes!",""),IF(AND(IW110="Yes!",IV110="Yes!"),IF(AND((IM110+(IN110-($JC$5+$JC$4+$JC$3))&gt;=$JB$5+$JB$4+$JB$3),(IN110&gt;=$JC$5+$JC$4+$JC$3),OR(IO110&gt;=($JD$5+$JD$4+$JD$3),H110="x"),IP110,IQ110),"Yes!",""),""))),"x")</f>
        <v/>
      </c>
      <c r="IY110" s="52" t="str">
        <f t="shared" si="63"/>
        <v/>
      </c>
    </row>
    <row r="111" spans="1:259" ht="15.5">
      <c r="A111" s="5" t="s">
        <v>794</v>
      </c>
      <c r="B111" s="35" t="s">
        <v>795</v>
      </c>
      <c r="C111" s="85"/>
      <c r="D111" s="85"/>
      <c r="E111" s="85"/>
      <c r="F111" s="85"/>
      <c r="G111" s="86"/>
      <c r="H111" s="108"/>
      <c r="I111" s="108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109"/>
      <c r="AP111" s="227"/>
      <c r="AQ111" s="227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10"/>
      <c r="BF111" s="111"/>
      <c r="BG111" s="112"/>
      <c r="BH111" s="112"/>
      <c r="BI111" s="113"/>
      <c r="BJ111" s="113"/>
      <c r="BK111" s="109"/>
      <c r="BL111" s="112"/>
      <c r="BM111" s="112"/>
      <c r="BN111" s="112"/>
      <c r="BO111" s="112"/>
      <c r="BP111" s="109"/>
      <c r="BQ111" s="112"/>
      <c r="BR111" s="112"/>
      <c r="BS111" s="109"/>
      <c r="BT111" s="109"/>
      <c r="BU111" s="112"/>
      <c r="BV111" s="109"/>
      <c r="BW111" s="109"/>
      <c r="BX111" s="109"/>
      <c r="BY111" s="109"/>
      <c r="BZ111" s="109"/>
      <c r="CA111" s="112"/>
      <c r="CB111" s="112"/>
      <c r="CC111" s="109"/>
      <c r="CD111" s="112"/>
      <c r="CE111" s="109"/>
      <c r="CF111" s="112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12"/>
      <c r="CS111" s="109"/>
      <c r="CT111" s="112"/>
      <c r="CU111" s="109"/>
      <c r="CV111" s="109"/>
      <c r="CW111" s="112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47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 t="s">
        <v>43</v>
      </c>
      <c r="DR111" s="109"/>
      <c r="DS111" s="109"/>
      <c r="DT111" s="112"/>
      <c r="DU111" s="109"/>
      <c r="DV111" s="112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12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77">
        <f t="shared" ref="IL111" si="88">SUMIF(H111:IK111,"x",$H$2:$IK$2)</f>
        <v>2</v>
      </c>
      <c r="IM111" s="13">
        <f t="shared" ref="IM111" si="89">COUNTIFS(H111:IK111,"x",H$4:IK$4,"d")</f>
        <v>1</v>
      </c>
      <c r="IN111" s="13">
        <f t="shared" ref="IN111" si="90">COUNTIFS(H111:IK111,"x",H$4:IK$4,"w")</f>
        <v>0</v>
      </c>
      <c r="IO111" s="13">
        <f t="shared" ref="IO111" si="91">COUNTIFS(H111:IK111,"x",H$4:IK$4,"v")</f>
        <v>0</v>
      </c>
      <c r="IP111" s="13">
        <f t="shared" ref="IP111" si="92">COUNTIFS(H111:IK111,"x",H$4:IK$4,"s")</f>
        <v>0</v>
      </c>
      <c r="IQ111" s="13">
        <f t="shared" ref="IQ111" si="93">COUNTIFS(H111:IK111,"x",H$4:IK$4,"m")</f>
        <v>0</v>
      </c>
      <c r="IR111" s="13">
        <f t="shared" ref="IR111" si="94">COUNTIFS(H111:IK111,"x",H$4:IK$4,"r")</f>
        <v>0</v>
      </c>
      <c r="IS111" s="21">
        <f t="shared" ref="IS111" si="95">SUMIF(H111:IK111,"x",$H$3:$IK$3)</f>
        <v>134</v>
      </c>
      <c r="IU111" s="44" t="str">
        <f t="shared" ref="IU111" si="96">IF(ISBLANK(C111),IF(AND((IM111+IN111)&gt;=($JB$2+$JC$2),OR(IO111&gt;=$JD$2,H111="x")),"Yes!",""),"x")</f>
        <v/>
      </c>
      <c r="IV111" s="51" t="str">
        <f t="shared" ref="IV111" si="97">IF(ISBLANK(D111),IF(IU111="x",IF(AND((IM111+IN111)&gt;=($JB$3+$JC$3),OR(IO111&gt;=$JD$3,H111="x")),"Yes!",""),IF(IU111="Yes!",IF(AND((IM111+IN111)&gt;=($JB$2+$JB$3+$JC$2+$JC$3),OR(IO111&gt;=($JD$3+$JD$2),H111="x")),"Yes!",""),"")),"x")</f>
        <v/>
      </c>
      <c r="IW111" s="51" t="str">
        <f t="shared" ref="IW111" si="98">IF(ISBLANK(E111),IF(IV111="x",IF(AND((IM111+(IN111-$JC$4)&gt;=$JB$4),(IN111&gt;=$JC$4),OR(IO111&gt;=$JD$4,H111="x"),OR(IP111,IQ111)),"Yes!",""),IF(AND(IV111="Yes!",IU111="x"),IF(AND((IM111+(IN111-($JC$4+$JC$3))&gt;=$JB$3+$JB$4),(IN111&gt;=$JC$4),OR(IO111&gt;=($JD$3+$JD$4),H111="x"),OR(IP111,IQ111)),"Yes!",""),IF(AND(IV111="Yes!",IU111="Yes!"),IF(AND((IM111+(IN111-($JC$4+$JC$3+$JC$2))&gt;=$JB$2+$JB$3+$JB$4),(IN111&gt;=$JC$2+$JC$3+$JC$4),OR(IO111&gt;=($JD$2+$JD$3+$JD$4),H111="x"),OR(IP111,IQ111)),"Yes!",""),""))),"x")</f>
        <v/>
      </c>
      <c r="IX111" s="51" t="str">
        <f t="shared" ref="IX111" si="99">IF(ISBLANK(F111),IF(IW111="x",IF(AND(((IM111+(IN111-$JC$5))&gt;=$JB$5),(IN111&gt;=$JC$5),OR(IO111&gt;=$JD$5,H111="x"),IQ111),"Yes!",""),IF(AND(IW111="Yes!",IV111="x"),IF(AND(((IM111+(IN111-($JC108+$JC109)))&gt;=$JB$5+$JB$4),(IN111&gt;=$JC$5+$JC$4),OR(IO111&gt;=($JD$5+$JD$4),H111="x"),IP111,IQ111),"Yes!",""),IF(AND(IW111="Yes!",IV111="Yes!"),IF(AND((IM111+(IN111-($JC$5+$JC$4+$JC$3))&gt;=$JB$5+$JB$4+$JB$3),(IN111&gt;=$JC$5+$JC$4+$JC$3),OR(IO111&gt;=($JD$5+$JD$4+$JD$3),H111="x"),IP111,IQ111),"Yes!",""),""))),"x")</f>
        <v/>
      </c>
      <c r="IY111" s="52" t="str">
        <f t="shared" si="63"/>
        <v/>
      </c>
    </row>
    <row r="112" spans="1:259" ht="15.5">
      <c r="A112" s="5" t="s">
        <v>796</v>
      </c>
      <c r="B112" s="35" t="s">
        <v>86</v>
      </c>
      <c r="C112" s="85"/>
      <c r="D112" s="85"/>
      <c r="E112" s="85"/>
      <c r="F112" s="85"/>
      <c r="G112" s="86"/>
      <c r="H112" s="108"/>
      <c r="I112" s="108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109"/>
      <c r="AP112" s="227"/>
      <c r="AQ112" s="227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10"/>
      <c r="BF112" s="111"/>
      <c r="BG112" s="112"/>
      <c r="BH112" s="112"/>
      <c r="BI112" s="113"/>
      <c r="BJ112" s="113"/>
      <c r="BK112" s="109"/>
      <c r="BL112" s="112"/>
      <c r="BM112" s="112"/>
      <c r="BN112" s="112"/>
      <c r="BO112" s="112"/>
      <c r="BP112" s="109"/>
      <c r="BQ112" s="112"/>
      <c r="BR112" s="112"/>
      <c r="BS112" s="109"/>
      <c r="BT112" s="109"/>
      <c r="BU112" s="112"/>
      <c r="BV112" s="109"/>
      <c r="BW112" s="109"/>
      <c r="BX112" s="109"/>
      <c r="BY112" s="109"/>
      <c r="BZ112" s="109"/>
      <c r="CA112" s="112"/>
      <c r="CB112" s="112"/>
      <c r="CC112" s="109"/>
      <c r="CD112" s="112"/>
      <c r="CE112" s="109"/>
      <c r="CF112" s="112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12"/>
      <c r="CS112" s="109"/>
      <c r="CT112" s="112"/>
      <c r="CU112" s="109"/>
      <c r="CV112" s="109"/>
      <c r="CW112" s="112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47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12"/>
      <c r="DU112" s="109"/>
      <c r="DV112" s="112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12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77">
        <f t="shared" si="76"/>
        <v>0</v>
      </c>
      <c r="IM112" s="13">
        <f t="shared" si="77"/>
        <v>0</v>
      </c>
      <c r="IN112" s="13">
        <f t="shared" si="78"/>
        <v>0</v>
      </c>
      <c r="IO112" s="13">
        <f t="shared" si="79"/>
        <v>0</v>
      </c>
      <c r="IP112" s="13">
        <f t="shared" si="80"/>
        <v>0</v>
      </c>
      <c r="IQ112" s="13">
        <f t="shared" si="81"/>
        <v>0</v>
      </c>
      <c r="IR112" s="13">
        <f t="shared" si="82"/>
        <v>0</v>
      </c>
      <c r="IS112" s="21">
        <f t="shared" si="83"/>
        <v>0</v>
      </c>
      <c r="IU112" s="44" t="str">
        <f t="shared" si="84"/>
        <v/>
      </c>
      <c r="IV112" s="51" t="str">
        <f t="shared" si="85"/>
        <v/>
      </c>
      <c r="IW112" s="51" t="str">
        <f t="shared" si="86"/>
        <v/>
      </c>
      <c r="IX112" s="51" t="str">
        <f>IF(ISBLANK(F112),IF(IW112="x",IF(AND(((IM112+(IN112-$JC$5))&gt;=$JB$5),(IN112&gt;=$JC$5),OR(IO112&gt;=$JD$5,H112="x"),IQ112),"Yes!",""),IF(AND(IW112="Yes!",IV112="x"),IF(AND(((IM112+(IN112-($JC108+$JC109)))&gt;=$JB$5+$JB$4),(IN112&gt;=$JC$5+$JC$4),OR(IO112&gt;=($JD$5+$JD$4),H112="x"),IP112,IQ112),"Yes!",""),IF(AND(IW112="Yes!",IV112="Yes!"),IF(AND((IM112+(IN112-($JC$5+$JC$4+$JC$3))&gt;=$JB$5+$JB$4+$JB$3),(IN112&gt;=$JC$5+$JC$4+$JC$3),OR(IO112&gt;=($JD$5+$JD$4+$JD$3),H112="x"),IP112,IQ112),"Yes!",""),""))),"x")</f>
        <v/>
      </c>
      <c r="IY112" s="52" t="str">
        <f t="shared" si="63"/>
        <v/>
      </c>
    </row>
    <row r="113" spans="1:259" ht="15.5">
      <c r="A113" s="5" t="s">
        <v>797</v>
      </c>
      <c r="B113" s="35" t="s">
        <v>798</v>
      </c>
      <c r="C113" s="85"/>
      <c r="D113" s="85"/>
      <c r="E113" s="85"/>
      <c r="F113" s="85"/>
      <c r="G113" s="86"/>
      <c r="H113" s="108"/>
      <c r="I113" s="108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 t="s">
        <v>43</v>
      </c>
      <c r="AL113" s="227"/>
      <c r="AM113" s="227"/>
      <c r="AN113" s="227"/>
      <c r="AO113" s="109"/>
      <c r="AP113" s="227"/>
      <c r="AQ113" s="227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10"/>
      <c r="BF113" s="111"/>
      <c r="BG113" s="112"/>
      <c r="BH113" s="112"/>
      <c r="BI113" s="113"/>
      <c r="BJ113" s="113"/>
      <c r="BK113" s="109"/>
      <c r="BL113" s="112"/>
      <c r="BM113" s="112"/>
      <c r="BN113" s="112"/>
      <c r="BO113" s="112"/>
      <c r="BP113" s="109"/>
      <c r="BQ113" s="112"/>
      <c r="BR113" s="112"/>
      <c r="BS113" s="109"/>
      <c r="BT113" s="109"/>
      <c r="BU113" s="112"/>
      <c r="BV113" s="109"/>
      <c r="BW113" s="109"/>
      <c r="BX113" s="109"/>
      <c r="BY113" s="109"/>
      <c r="BZ113" s="109"/>
      <c r="CA113" s="112"/>
      <c r="CB113" s="112"/>
      <c r="CC113" s="109"/>
      <c r="CD113" s="112"/>
      <c r="CE113" s="109"/>
      <c r="CF113" s="112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12"/>
      <c r="CS113" s="109"/>
      <c r="CT113" s="112"/>
      <c r="CU113" s="109"/>
      <c r="CV113" s="109"/>
      <c r="CW113" s="112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47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12"/>
      <c r="DU113" s="109"/>
      <c r="DV113" s="112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12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77">
        <f t="shared" si="76"/>
        <v>1</v>
      </c>
      <c r="IM113" s="13">
        <f t="shared" si="77"/>
        <v>0</v>
      </c>
      <c r="IN113" s="13">
        <f t="shared" si="78"/>
        <v>0</v>
      </c>
      <c r="IO113" s="13">
        <f t="shared" si="79"/>
        <v>0</v>
      </c>
      <c r="IP113" s="13">
        <f t="shared" si="80"/>
        <v>0</v>
      </c>
      <c r="IQ113" s="13">
        <f t="shared" si="81"/>
        <v>0</v>
      </c>
      <c r="IR113" s="13">
        <f t="shared" si="82"/>
        <v>0</v>
      </c>
      <c r="IS113" s="21">
        <f t="shared" si="83"/>
        <v>0</v>
      </c>
      <c r="IU113" s="44" t="str">
        <f t="shared" si="84"/>
        <v/>
      </c>
      <c r="IV113" s="51" t="str">
        <f t="shared" si="85"/>
        <v/>
      </c>
      <c r="IW113" s="51" t="str">
        <f t="shared" si="86"/>
        <v/>
      </c>
      <c r="IX113" s="51" t="str">
        <f>IF(ISBLANK(F113),IF(IW113="x",IF(AND(((IM113+(IN113-$JC$5))&gt;=$JB$5),(IN113&gt;=$JC$5),OR(IO113&gt;=$JD$5,H113="x"),IQ113),"Yes!",""),IF(AND(IW113="Yes!",IV113="x"),IF(AND(((IM113+(IN113-($JC109+$JC110)))&gt;=$JB$5+$JB$4),(IN113&gt;=$JC$5+$JC$4),OR(IO113&gt;=($JD$5+$JD$4),H113="x"),IP113,IQ113),"Yes!",""),IF(AND(IW113="Yes!",IV113="Yes!"),IF(AND((IM113+(IN113-($JC$5+$JC$4+$JC$3))&gt;=$JB$5+$JB$4+$JB$3),(IN113&gt;=$JC$5+$JC$4+$JC$3),OR(IO113&gt;=($JD$5+$JD$4+$JD$3),H113="x"),IP113,IQ113),"Yes!",""),""))),"x")</f>
        <v/>
      </c>
      <c r="IY113" s="52" t="str">
        <f t="shared" si="63"/>
        <v/>
      </c>
    </row>
    <row r="114" spans="1:259" ht="15.5">
      <c r="A114" s="5" t="s">
        <v>797</v>
      </c>
      <c r="B114" s="35" t="s">
        <v>799</v>
      </c>
      <c r="C114" s="85"/>
      <c r="D114" s="85"/>
      <c r="E114" s="85"/>
      <c r="F114" s="85"/>
      <c r="G114" s="86"/>
      <c r="H114" s="108"/>
      <c r="I114" s="108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 t="s">
        <v>43</v>
      </c>
      <c r="AL114" s="227"/>
      <c r="AM114" s="227"/>
      <c r="AN114" s="227"/>
      <c r="AO114" s="109"/>
      <c r="AP114" s="227"/>
      <c r="AQ114" s="227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10"/>
      <c r="BF114" s="111"/>
      <c r="BG114" s="112"/>
      <c r="BH114" s="112"/>
      <c r="BI114" s="113"/>
      <c r="BJ114" s="113"/>
      <c r="BK114" s="109"/>
      <c r="BL114" s="112"/>
      <c r="BM114" s="112"/>
      <c r="BN114" s="112"/>
      <c r="BO114" s="112"/>
      <c r="BP114" s="109"/>
      <c r="BQ114" s="112"/>
      <c r="BR114" s="112"/>
      <c r="BS114" s="109"/>
      <c r="BT114" s="109"/>
      <c r="BU114" s="112"/>
      <c r="BV114" s="109"/>
      <c r="BW114" s="109"/>
      <c r="BX114" s="109"/>
      <c r="BY114" s="109"/>
      <c r="BZ114" s="109"/>
      <c r="CA114" s="112"/>
      <c r="CB114" s="112"/>
      <c r="CC114" s="109"/>
      <c r="CD114" s="112"/>
      <c r="CE114" s="109"/>
      <c r="CF114" s="112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12"/>
      <c r="CS114" s="109"/>
      <c r="CT114" s="112"/>
      <c r="CU114" s="109"/>
      <c r="CV114" s="109"/>
      <c r="CW114" s="112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47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12"/>
      <c r="DU114" s="109"/>
      <c r="DV114" s="112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12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77">
        <f t="shared" si="76"/>
        <v>1</v>
      </c>
      <c r="IM114" s="13">
        <f t="shared" si="77"/>
        <v>0</v>
      </c>
      <c r="IN114" s="13">
        <f t="shared" si="78"/>
        <v>0</v>
      </c>
      <c r="IO114" s="13">
        <f t="shared" si="79"/>
        <v>0</v>
      </c>
      <c r="IP114" s="13">
        <f t="shared" si="80"/>
        <v>0</v>
      </c>
      <c r="IQ114" s="13">
        <f t="shared" si="81"/>
        <v>0</v>
      </c>
      <c r="IR114" s="13">
        <f t="shared" si="82"/>
        <v>0</v>
      </c>
      <c r="IS114" s="21">
        <f t="shared" si="83"/>
        <v>0</v>
      </c>
      <c r="IU114" s="44" t="str">
        <f t="shared" si="84"/>
        <v/>
      </c>
      <c r="IV114" s="51" t="str">
        <f t="shared" si="85"/>
        <v/>
      </c>
      <c r="IW114" s="51" t="str">
        <f t="shared" si="86"/>
        <v/>
      </c>
      <c r="IX114" s="51" t="str">
        <f>IF(ISBLANK(F114),IF(IW114="x",IF(AND(((IM114+(IN114-$JC$5))&gt;=$JB$5),(IN114&gt;=$JC$5),OR(IO114&gt;=$JD$5,H114="x"),IQ114),"Yes!",""),IF(AND(IW114="Yes!",IV114="x"),IF(AND(((IM114+(IN114-($JC110+$JC112)))&gt;=$JB$5+$JB$4),(IN114&gt;=$JC$5+$JC$4),OR(IO114&gt;=($JD$5+$JD$4),H114="x"),IP114,IQ114),"Yes!",""),IF(AND(IW114="Yes!",IV114="Yes!"),IF(AND((IM114+(IN114-($JC$5+$JC$4+$JC$3))&gt;=$JB$5+$JB$4+$JB$3),(IN114&gt;=$JC$5+$JC$4+$JC$3),OR(IO114&gt;=($JD$5+$JD$4+$JD$3),H114="x"),IP114,IQ114),"Yes!",""),""))),"x")</f>
        <v/>
      </c>
      <c r="IY114" s="52" t="str">
        <f t="shared" si="63"/>
        <v/>
      </c>
    </row>
    <row r="115" spans="1:259" ht="15.5">
      <c r="A115" s="5" t="s">
        <v>800</v>
      </c>
      <c r="B115" s="35" t="s">
        <v>801</v>
      </c>
      <c r="C115" s="85" t="s">
        <v>43</v>
      </c>
      <c r="D115" s="85"/>
      <c r="E115" s="85"/>
      <c r="F115" s="85"/>
      <c r="G115" s="86"/>
      <c r="H115" s="108"/>
      <c r="I115" s="108"/>
      <c r="J115" s="108"/>
      <c r="K115" s="108"/>
      <c r="L115" s="227"/>
      <c r="M115" s="227"/>
      <c r="N115" s="227"/>
      <c r="O115" s="227" t="s">
        <v>43</v>
      </c>
      <c r="P115" s="227"/>
      <c r="Q115" s="227"/>
      <c r="R115" s="227" t="s">
        <v>43</v>
      </c>
      <c r="S115" s="227" t="s">
        <v>43</v>
      </c>
      <c r="T115" s="227"/>
      <c r="U115" s="227"/>
      <c r="V115" s="227"/>
      <c r="W115" s="227"/>
      <c r="X115" s="227"/>
      <c r="Y115" s="227" t="s">
        <v>43</v>
      </c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109"/>
      <c r="AP115" s="227" t="s">
        <v>43</v>
      </c>
      <c r="AQ115" s="227"/>
      <c r="AR115" s="109"/>
      <c r="AS115" s="109"/>
      <c r="AT115" s="109" t="s">
        <v>43</v>
      </c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10" t="s">
        <v>43</v>
      </c>
      <c r="BF115" s="111"/>
      <c r="BG115" s="112"/>
      <c r="BH115" s="112"/>
      <c r="BI115" s="113"/>
      <c r="BJ115" s="113"/>
      <c r="BK115" s="109"/>
      <c r="BL115" s="112"/>
      <c r="BM115" s="112" t="s">
        <v>43</v>
      </c>
      <c r="BN115" s="112"/>
      <c r="BO115" s="112"/>
      <c r="BP115" s="109"/>
      <c r="BQ115" s="112"/>
      <c r="BR115" s="112"/>
      <c r="BS115" s="109"/>
      <c r="BT115" s="109"/>
      <c r="BU115" s="112"/>
      <c r="BV115" s="109"/>
      <c r="BW115" s="109"/>
      <c r="BX115" s="109"/>
      <c r="BY115" s="109"/>
      <c r="BZ115" s="109"/>
      <c r="CA115" s="112"/>
      <c r="CB115" s="112"/>
      <c r="CC115" s="109"/>
      <c r="CD115" s="112"/>
      <c r="CE115" s="109"/>
      <c r="CF115" s="112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12"/>
      <c r="CS115" s="109"/>
      <c r="CT115" s="112"/>
      <c r="CU115" s="109"/>
      <c r="CV115" s="109"/>
      <c r="CW115" s="112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47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12"/>
      <c r="DU115" s="109"/>
      <c r="DV115" s="112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12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77">
        <f t="shared" si="76"/>
        <v>11</v>
      </c>
      <c r="IM115" s="13">
        <f t="shared" si="77"/>
        <v>3</v>
      </c>
      <c r="IN115" s="13">
        <f t="shared" si="78"/>
        <v>0</v>
      </c>
      <c r="IO115" s="13">
        <f t="shared" si="79"/>
        <v>0</v>
      </c>
      <c r="IP115" s="13">
        <f t="shared" si="80"/>
        <v>0</v>
      </c>
      <c r="IQ115" s="13">
        <f t="shared" si="81"/>
        <v>0</v>
      </c>
      <c r="IR115" s="13">
        <f t="shared" si="82"/>
        <v>0</v>
      </c>
      <c r="IS115" s="21">
        <f t="shared" si="83"/>
        <v>375</v>
      </c>
      <c r="IU115" s="139" t="str">
        <f t="shared" si="84"/>
        <v>x</v>
      </c>
      <c r="IV115" s="51" t="str">
        <f t="shared" si="85"/>
        <v/>
      </c>
      <c r="IW115" s="51" t="str">
        <f t="shared" si="86"/>
        <v/>
      </c>
      <c r="IX115" s="51" t="str">
        <f>IF(ISBLANK(F115),IF(IW115="x",IF(AND(((IM115+(IN115-$JC$5))&gt;=$JB$5),(IN115&gt;=$JC$5),OR(IO115&gt;=$JD$5,H115="x"),IQ115),"Yes!",""),IF(AND(IW115="Yes!",IV115="x"),IF(AND(((IM115+(IN115-($JC113+$JC114)))&gt;=$JB$5+$JB$4),(IN115&gt;=$JC$5+$JC$4),OR(IO115&gt;=($JD$5+$JD$4),H115="x"),IP115,IQ115),"Yes!",""),IF(AND(IW115="Yes!",IV115="Yes!"),IF(AND((IM115+(IN115-($JC$5+$JC$4+$JC$3))&gt;=$JB$5+$JB$4+$JB$3),(IN115&gt;=$JC$5+$JC$4+$JC$3),OR(IO115&gt;=($JD$5+$JD$4+$JD$3),H115="x"),IP115,IQ115),"Yes!",""),""))),"x")</f>
        <v/>
      </c>
      <c r="IY115" s="52" t="str">
        <f t="shared" si="63"/>
        <v/>
      </c>
    </row>
    <row r="116" spans="1:259" ht="15.5">
      <c r="A116" s="5" t="s">
        <v>131</v>
      </c>
      <c r="B116" s="35" t="s">
        <v>104</v>
      </c>
      <c r="C116" s="85" t="s">
        <v>43</v>
      </c>
      <c r="D116" s="85" t="s">
        <v>43</v>
      </c>
      <c r="E116" s="85" t="s">
        <v>43</v>
      </c>
      <c r="F116" s="85"/>
      <c r="G116" s="86"/>
      <c r="H116" s="108"/>
      <c r="I116" s="108" t="s">
        <v>43</v>
      </c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109"/>
      <c r="AP116" s="227"/>
      <c r="AQ116" s="227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10"/>
      <c r="BF116" s="109"/>
      <c r="BG116" s="112"/>
      <c r="BH116" s="112"/>
      <c r="BI116" s="113"/>
      <c r="BJ116" s="113"/>
      <c r="BK116" s="109"/>
      <c r="BL116" s="112"/>
      <c r="BM116" s="112"/>
      <c r="BN116" s="112"/>
      <c r="BO116" s="112"/>
      <c r="BP116" s="109"/>
      <c r="BQ116" s="112"/>
      <c r="BR116" s="112"/>
      <c r="BS116" s="109"/>
      <c r="BT116" s="109"/>
      <c r="BU116" s="112"/>
      <c r="BV116" s="109"/>
      <c r="BW116" s="109"/>
      <c r="BX116" s="109"/>
      <c r="BY116" s="109"/>
      <c r="BZ116" s="109"/>
      <c r="CA116" s="112"/>
      <c r="CB116" s="112"/>
      <c r="CC116" s="109"/>
      <c r="CD116" s="112"/>
      <c r="CE116" s="109"/>
      <c r="CF116" s="112"/>
      <c r="CG116" s="109"/>
      <c r="CH116" s="109"/>
      <c r="CI116" s="109"/>
      <c r="CJ116" s="109"/>
      <c r="CK116" s="109"/>
      <c r="CL116" s="109" t="s">
        <v>43</v>
      </c>
      <c r="CM116" s="109"/>
      <c r="CN116" s="109"/>
      <c r="CO116" s="109"/>
      <c r="CP116" s="109"/>
      <c r="CQ116" s="109"/>
      <c r="CR116" s="112"/>
      <c r="CS116" s="109"/>
      <c r="CT116" s="112"/>
      <c r="CU116" s="109"/>
      <c r="CV116" s="109"/>
      <c r="CW116" s="112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47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12"/>
      <c r="DU116" s="109"/>
      <c r="DV116" s="112" t="s">
        <v>43</v>
      </c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12"/>
      <c r="EM116" s="109"/>
      <c r="EN116" s="109"/>
      <c r="EO116" s="109"/>
      <c r="EP116" s="109"/>
      <c r="EQ116" s="109" t="s">
        <v>43</v>
      </c>
      <c r="ER116" s="109" t="s">
        <v>43</v>
      </c>
      <c r="ES116" s="109"/>
      <c r="ET116" s="109"/>
      <c r="EU116" s="109"/>
      <c r="EV116" s="109"/>
      <c r="EW116" s="109"/>
      <c r="EX116" s="109"/>
      <c r="EY116" s="109"/>
      <c r="EZ116" s="109" t="s">
        <v>43</v>
      </c>
      <c r="FA116" s="109" t="s">
        <v>43</v>
      </c>
      <c r="FB116" s="109"/>
      <c r="FC116" s="109" t="s">
        <v>43</v>
      </c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77">
        <f t="shared" si="76"/>
        <v>13</v>
      </c>
      <c r="IM116" s="13">
        <f t="shared" si="77"/>
        <v>2</v>
      </c>
      <c r="IN116" s="13">
        <f t="shared" si="78"/>
        <v>2</v>
      </c>
      <c r="IO116" s="13">
        <f t="shared" si="79"/>
        <v>2</v>
      </c>
      <c r="IP116" s="13">
        <f t="shared" si="80"/>
        <v>0</v>
      </c>
      <c r="IQ116" s="13">
        <f t="shared" si="81"/>
        <v>1</v>
      </c>
      <c r="IR116" s="13">
        <f t="shared" si="82"/>
        <v>0</v>
      </c>
      <c r="IS116" s="21">
        <f t="shared" si="83"/>
        <v>1931</v>
      </c>
      <c r="IU116" s="139" t="str">
        <f t="shared" si="84"/>
        <v>x</v>
      </c>
      <c r="IV116" s="140" t="str">
        <f t="shared" si="85"/>
        <v>x</v>
      </c>
      <c r="IW116" s="140" t="str">
        <f t="shared" si="86"/>
        <v>x</v>
      </c>
      <c r="IX116" s="51" t="str">
        <f>IF(ISBLANK(F116),IF(IW116="x",IF(AND(((IM116+(IN116-$JC$5))&gt;=$JB$5),(IN116&gt;=$JC$5),OR(IO116&gt;=$JD$5,H116="x"),IQ116),"Yes!",""),IF(AND(IW116="Yes!",IV116="x"),IF(AND(((IM116+(IN116-($JC114+#REF!)))&gt;=$JB$5+$JB$4),(IN116&gt;=$JC$5+$JC$4),OR(IO116&gt;=($JD$5+$JD$4),H116="x"),IP116,IQ116),"Yes!",""),IF(AND(IW116="Yes!",IV116="Yes!"),IF(AND((IM116+(IN116-($JC$5+$JC$4+$JC$3))&gt;=$JB$5+$JB$4+$JB$3),(IN116&gt;=$JC$5+$JC$4+$JC$3),OR(IO116&gt;=($JD$5+$JD$4+$JD$3),H116="x"),IP116,IQ116),"Yes!",""),""))),"x")</f>
        <v/>
      </c>
      <c r="IY116" s="52" t="str">
        <f t="shared" si="63"/>
        <v/>
      </c>
    </row>
    <row r="117" spans="1:259" ht="15.5">
      <c r="A117" s="5" t="s">
        <v>131</v>
      </c>
      <c r="B117" s="35" t="s">
        <v>564</v>
      </c>
      <c r="C117" s="85"/>
      <c r="D117" s="85"/>
      <c r="E117" s="85"/>
      <c r="F117" s="85"/>
      <c r="G117" s="86"/>
      <c r="H117" s="108"/>
      <c r="I117" s="108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109"/>
      <c r="AP117" s="227"/>
      <c r="AQ117" s="227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10"/>
      <c r="BF117" s="111"/>
      <c r="BG117" s="112"/>
      <c r="BH117" s="112"/>
      <c r="BI117" s="113"/>
      <c r="BJ117" s="113"/>
      <c r="BK117" s="109"/>
      <c r="BL117" s="112"/>
      <c r="BM117" s="112"/>
      <c r="BN117" s="112"/>
      <c r="BO117" s="112"/>
      <c r="BP117" s="109"/>
      <c r="BQ117" s="112"/>
      <c r="BR117" s="112"/>
      <c r="BS117" s="109"/>
      <c r="BT117" s="109"/>
      <c r="BU117" s="112"/>
      <c r="BV117" s="109"/>
      <c r="BW117" s="109"/>
      <c r="BX117" s="109"/>
      <c r="BY117" s="109"/>
      <c r="BZ117" s="109"/>
      <c r="CA117" s="112"/>
      <c r="CB117" s="112"/>
      <c r="CC117" s="109"/>
      <c r="CD117" s="112"/>
      <c r="CE117" s="109"/>
      <c r="CF117" s="112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12"/>
      <c r="CS117" s="109"/>
      <c r="CT117" s="112"/>
      <c r="CU117" s="109"/>
      <c r="CV117" s="109"/>
      <c r="CW117" s="112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47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12"/>
      <c r="DU117" s="109"/>
      <c r="DV117" s="112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12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77">
        <f t="shared" si="76"/>
        <v>0</v>
      </c>
      <c r="IM117" s="13">
        <f t="shared" si="77"/>
        <v>0</v>
      </c>
      <c r="IN117" s="13">
        <f t="shared" si="78"/>
        <v>0</v>
      </c>
      <c r="IO117" s="13">
        <f t="shared" si="79"/>
        <v>0</v>
      </c>
      <c r="IP117" s="13">
        <f t="shared" si="80"/>
        <v>0</v>
      </c>
      <c r="IQ117" s="13">
        <f t="shared" si="81"/>
        <v>0</v>
      </c>
      <c r="IR117" s="13">
        <f t="shared" si="82"/>
        <v>0</v>
      </c>
      <c r="IS117" s="21">
        <f t="shared" si="83"/>
        <v>0</v>
      </c>
      <c r="IU117" s="44" t="str">
        <f t="shared" si="84"/>
        <v/>
      </c>
      <c r="IV117" s="51" t="str">
        <f t="shared" si="85"/>
        <v/>
      </c>
      <c r="IW117" s="51" t="str">
        <f t="shared" si="86"/>
        <v/>
      </c>
      <c r="IX117" s="51" t="str">
        <f>IF(ISBLANK(F117),IF(IW117="x",IF(AND(((IM117+(IN117-$JC$5))&gt;=$JB$5),(IN117&gt;=$JC$5),OR(IO117&gt;=$JD$5,H117="x"),IQ117),"Yes!",""),IF(AND(IW117="Yes!",IV117="x"),IF(AND(((IM117+(IN117-(#REF!+$JC115)))&gt;=$JB$5+$JB$4),(IN117&gt;=$JC$5+$JC$4),OR(IO117&gt;=($JD$5+$JD$4),H117="x"),IP117,IQ117),"Yes!",""),IF(AND(IW117="Yes!",IV117="Yes!"),IF(AND((IM117+(IN117-($JC$5+$JC$4+$JC$3))&gt;=$JB$5+$JB$4+$JB$3),(IN117&gt;=$JC$5+$JC$4+$JC$3),OR(IO117&gt;=($JD$5+$JD$4+$JD$3),H117="x"),IP117,IQ117),"Yes!",""),""))),"x")</f>
        <v/>
      </c>
      <c r="IY117" s="52" t="str">
        <f t="shared" si="63"/>
        <v/>
      </c>
    </row>
    <row r="118" spans="1:259" ht="15.5">
      <c r="A118" s="5" t="s">
        <v>131</v>
      </c>
      <c r="B118" s="35" t="s">
        <v>565</v>
      </c>
      <c r="C118" s="85" t="s">
        <v>43</v>
      </c>
      <c r="D118" s="85" t="s">
        <v>43</v>
      </c>
      <c r="E118" s="85"/>
      <c r="F118" s="85"/>
      <c r="G118" s="86"/>
      <c r="H118" s="108"/>
      <c r="I118" s="108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109"/>
      <c r="AP118" s="227"/>
      <c r="AQ118" s="227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10"/>
      <c r="BF118" s="111"/>
      <c r="BG118" s="112"/>
      <c r="BH118" s="112"/>
      <c r="BI118" s="113"/>
      <c r="BJ118" s="113"/>
      <c r="BK118" s="109"/>
      <c r="BL118" s="112"/>
      <c r="BM118" s="112"/>
      <c r="BN118" s="112"/>
      <c r="BO118" s="112"/>
      <c r="BP118" s="109"/>
      <c r="BQ118" s="112"/>
      <c r="BR118" s="112"/>
      <c r="BS118" s="109"/>
      <c r="BT118" s="109"/>
      <c r="BU118" s="112"/>
      <c r="BV118" s="109"/>
      <c r="BW118" s="109"/>
      <c r="BX118" s="109"/>
      <c r="BY118" s="109"/>
      <c r="BZ118" s="109"/>
      <c r="CA118" s="112"/>
      <c r="CB118" s="112"/>
      <c r="CC118" s="109"/>
      <c r="CD118" s="112"/>
      <c r="CE118" s="109"/>
      <c r="CF118" s="112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12"/>
      <c r="CS118" s="109"/>
      <c r="CT118" s="112"/>
      <c r="CU118" s="109"/>
      <c r="CV118" s="109"/>
      <c r="CW118" s="112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47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12"/>
      <c r="DU118" s="109"/>
      <c r="DV118" s="112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12"/>
      <c r="EM118" s="109"/>
      <c r="EN118" s="109"/>
      <c r="EO118" s="109"/>
      <c r="EP118" s="109"/>
      <c r="EQ118" s="109" t="s">
        <v>43</v>
      </c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77">
        <f t="shared" si="76"/>
        <v>3</v>
      </c>
      <c r="IM118" s="13">
        <f t="shared" si="77"/>
        <v>0</v>
      </c>
      <c r="IN118" s="13">
        <f t="shared" si="78"/>
        <v>1</v>
      </c>
      <c r="IO118" s="13">
        <f t="shared" si="79"/>
        <v>0</v>
      </c>
      <c r="IP118" s="13">
        <f t="shared" si="80"/>
        <v>0</v>
      </c>
      <c r="IQ118" s="13">
        <f t="shared" si="81"/>
        <v>0</v>
      </c>
      <c r="IR118" s="13">
        <f t="shared" si="82"/>
        <v>0</v>
      </c>
      <c r="IS118" s="21">
        <f t="shared" si="83"/>
        <v>0</v>
      </c>
      <c r="IU118" s="139" t="str">
        <f t="shared" si="84"/>
        <v>x</v>
      </c>
      <c r="IV118" s="140" t="str">
        <f t="shared" si="85"/>
        <v>x</v>
      </c>
      <c r="IW118" s="51" t="str">
        <f t="shared" si="86"/>
        <v/>
      </c>
      <c r="IX118" s="51" t="str">
        <f>IF(ISBLANK(F118),IF(IW118="x",IF(AND(((IM118+(IN118-$JC$5))&gt;=$JB$5),(IN118&gt;=$JC$5),OR(IO118&gt;=$JD$5,H118="x"),IQ118),"Yes!",""),IF(AND(IW118="Yes!",IV118="x"),IF(AND(((IM118+(IN118-($JC115+$JC116)))&gt;=$JB$5+$JB$4),(IN118&gt;=$JC$5+$JC$4),OR(IO118&gt;=($JD$5+$JD$4),H118="x"),IP118,IQ118),"Yes!",""),IF(AND(IW118="Yes!",IV118="Yes!"),IF(AND((IM118+(IN118-($JC$5+$JC$4+$JC$3))&gt;=$JB$5+$JB$4+$JB$3),(IN118&gt;=$JC$5+$JC$4+$JC$3),OR(IO118&gt;=($JD$5+$JD$4+$JD$3),H118="x"),IP118,IQ118),"Yes!",""),""))),"x")</f>
        <v/>
      </c>
      <c r="IY118" s="52" t="str">
        <f t="shared" si="63"/>
        <v/>
      </c>
    </row>
    <row r="119" spans="1:259" ht="15.5">
      <c r="A119" s="5" t="s">
        <v>132</v>
      </c>
      <c r="B119" s="35" t="s">
        <v>56</v>
      </c>
      <c r="C119" s="85"/>
      <c r="D119" s="85"/>
      <c r="E119" s="85"/>
      <c r="F119" s="85"/>
      <c r="G119" s="86"/>
      <c r="H119" s="108"/>
      <c r="I119" s="108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109"/>
      <c r="AP119" s="227"/>
      <c r="AQ119" s="227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10"/>
      <c r="BF119" s="111"/>
      <c r="BG119" s="112"/>
      <c r="BH119" s="112"/>
      <c r="BI119" s="113"/>
      <c r="BJ119" s="113"/>
      <c r="BK119" s="109"/>
      <c r="BL119" s="112"/>
      <c r="BM119" s="112"/>
      <c r="BN119" s="112"/>
      <c r="BO119" s="112"/>
      <c r="BP119" s="109"/>
      <c r="BQ119" s="112"/>
      <c r="BR119" s="112"/>
      <c r="BS119" s="109"/>
      <c r="BT119" s="109"/>
      <c r="BU119" s="112"/>
      <c r="BV119" s="109"/>
      <c r="BW119" s="109"/>
      <c r="BX119" s="109"/>
      <c r="BY119" s="109"/>
      <c r="BZ119" s="109"/>
      <c r="CA119" s="112"/>
      <c r="CB119" s="112"/>
      <c r="CC119" s="109"/>
      <c r="CD119" s="112"/>
      <c r="CE119" s="109" t="s">
        <v>43</v>
      </c>
      <c r="CF119" s="112"/>
      <c r="CG119" s="109"/>
      <c r="CH119" s="109" t="s">
        <v>43</v>
      </c>
      <c r="CI119" s="109"/>
      <c r="CJ119" s="109"/>
      <c r="CK119" s="109"/>
      <c r="CL119" s="109"/>
      <c r="CM119" s="109"/>
      <c r="CN119" s="109"/>
      <c r="CO119" s="109"/>
      <c r="CP119" s="109" t="s">
        <v>43</v>
      </c>
      <c r="CQ119" s="109"/>
      <c r="CR119" s="112"/>
      <c r="CS119" s="109"/>
      <c r="CT119" s="112"/>
      <c r="CU119" s="109"/>
      <c r="CV119" s="109"/>
      <c r="CW119" s="112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47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12"/>
      <c r="DU119" s="109"/>
      <c r="DV119" s="112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12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 t="s">
        <v>43</v>
      </c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 t="s">
        <v>43</v>
      </c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77">
        <f t="shared" si="76"/>
        <v>8</v>
      </c>
      <c r="IM119" s="13">
        <f t="shared" si="77"/>
        <v>1</v>
      </c>
      <c r="IN119" s="13">
        <f t="shared" si="78"/>
        <v>1</v>
      </c>
      <c r="IO119" s="13">
        <f t="shared" si="79"/>
        <v>0</v>
      </c>
      <c r="IP119" s="13">
        <f t="shared" si="80"/>
        <v>0</v>
      </c>
      <c r="IQ119" s="13">
        <f t="shared" si="81"/>
        <v>0</v>
      </c>
      <c r="IR119" s="13">
        <f t="shared" si="82"/>
        <v>0</v>
      </c>
      <c r="IS119" s="21">
        <f t="shared" si="83"/>
        <v>697</v>
      </c>
      <c r="IU119" s="44" t="str">
        <f t="shared" si="84"/>
        <v/>
      </c>
      <c r="IV119" s="51" t="str">
        <f t="shared" si="85"/>
        <v/>
      </c>
      <c r="IW119" s="51" t="str">
        <f t="shared" si="86"/>
        <v/>
      </c>
      <c r="IX119" s="51" t="str">
        <f>IF(ISBLANK(F119),IF(IW119="x",IF(AND(((IM119+(IN119-$JC$5))&gt;=$JB$5),(IN119&gt;=$JC$5),OR(IO119&gt;=$JD$5,H119="x"),IQ119),"Yes!",""),IF(AND(IW119="Yes!",IV119="x"),IF(AND(((IM119+(IN119-($JC116+$JC117)))&gt;=$JB$5+$JB$4),(IN119&gt;=$JC$5+$JC$4),OR(IO119&gt;=($JD$5+$JD$4),H119="x"),IP119,IQ119),"Yes!",""),IF(AND(IW119="Yes!",IV119="Yes!"),IF(AND((IM119+(IN119-($JC$5+$JC$4+$JC$3))&gt;=$JB$5+$JB$4+$JB$3),(IN119&gt;=$JC$5+$JC$4+$JC$3),OR(IO119&gt;=($JD$5+$JD$4+$JD$3),H119="x"),IP119,IQ119),"Yes!",""),""))),"x")</f>
        <v/>
      </c>
      <c r="IY119" s="52" t="str">
        <f t="shared" si="63"/>
        <v/>
      </c>
    </row>
    <row r="120" spans="1:259" ht="15.5">
      <c r="A120" s="6" t="s">
        <v>132</v>
      </c>
      <c r="B120" s="37" t="s">
        <v>133</v>
      </c>
      <c r="C120" s="87" t="s">
        <v>43</v>
      </c>
      <c r="D120" s="87" t="s">
        <v>43</v>
      </c>
      <c r="E120" s="87" t="s">
        <v>43</v>
      </c>
      <c r="F120" s="87"/>
      <c r="G120" s="88"/>
      <c r="H120" s="108" t="s">
        <v>43</v>
      </c>
      <c r="I120" s="108"/>
      <c r="J120" s="108"/>
      <c r="K120" s="108"/>
      <c r="L120" s="227" t="s">
        <v>43</v>
      </c>
      <c r="M120" s="227"/>
      <c r="N120" s="227"/>
      <c r="O120" s="227"/>
      <c r="P120" s="227"/>
      <c r="Q120" s="227"/>
      <c r="R120" s="227" t="s">
        <v>43</v>
      </c>
      <c r="S120" s="227" t="s">
        <v>43</v>
      </c>
      <c r="T120" s="227"/>
      <c r="U120" s="227"/>
      <c r="V120" s="227"/>
      <c r="W120" s="227"/>
      <c r="X120" s="227"/>
      <c r="Y120" s="227" t="s">
        <v>43</v>
      </c>
      <c r="Z120" s="227"/>
      <c r="AA120" s="227"/>
      <c r="AB120" s="227"/>
      <c r="AC120" s="227" t="s">
        <v>43</v>
      </c>
      <c r="AD120" s="227" t="s">
        <v>43</v>
      </c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109"/>
      <c r="AP120" s="227"/>
      <c r="AQ120" s="227" t="s">
        <v>43</v>
      </c>
      <c r="AR120" s="109"/>
      <c r="AS120" s="109" t="s">
        <v>43</v>
      </c>
      <c r="AT120" s="109" t="s">
        <v>43</v>
      </c>
      <c r="AU120" s="109" t="s">
        <v>43</v>
      </c>
      <c r="AV120" s="109"/>
      <c r="AW120" s="109" t="s">
        <v>43</v>
      </c>
      <c r="AX120" s="109" t="s">
        <v>43</v>
      </c>
      <c r="AY120" s="109"/>
      <c r="AZ120" s="109"/>
      <c r="BA120" s="109"/>
      <c r="BB120" s="109"/>
      <c r="BC120" s="109"/>
      <c r="BD120" s="109"/>
      <c r="BE120" s="110" t="s">
        <v>43</v>
      </c>
      <c r="BF120" s="109" t="s">
        <v>43</v>
      </c>
      <c r="BG120" s="112"/>
      <c r="BH120" s="112"/>
      <c r="BI120" s="113" t="s">
        <v>43</v>
      </c>
      <c r="BJ120" s="113"/>
      <c r="BK120" s="109"/>
      <c r="BL120" s="112"/>
      <c r="BM120" s="112"/>
      <c r="BN120" s="112"/>
      <c r="BO120" s="112"/>
      <c r="BP120" s="109"/>
      <c r="BQ120" s="112" t="s">
        <v>43</v>
      </c>
      <c r="BR120" s="112"/>
      <c r="BS120" s="109"/>
      <c r="BT120" s="109"/>
      <c r="BU120" s="112"/>
      <c r="BV120" s="109"/>
      <c r="BW120" s="109"/>
      <c r="BX120" s="109"/>
      <c r="BY120" s="109" t="s">
        <v>43</v>
      </c>
      <c r="BZ120" s="109" t="s">
        <v>43</v>
      </c>
      <c r="CA120" s="112" t="s">
        <v>43</v>
      </c>
      <c r="CB120" s="112"/>
      <c r="CC120" s="109"/>
      <c r="CD120" s="112" t="s">
        <v>43</v>
      </c>
      <c r="CE120" s="109" t="s">
        <v>43</v>
      </c>
      <c r="CF120" s="112"/>
      <c r="CG120" s="109"/>
      <c r="CH120" s="109" t="s">
        <v>43</v>
      </c>
      <c r="CI120" s="109"/>
      <c r="CJ120" s="109"/>
      <c r="CK120" s="109"/>
      <c r="CL120" s="109"/>
      <c r="CM120" s="109"/>
      <c r="CN120" s="109"/>
      <c r="CO120" s="109"/>
      <c r="CP120" s="109" t="s">
        <v>43</v>
      </c>
      <c r="CQ120" s="109" t="s">
        <v>43</v>
      </c>
      <c r="CR120" s="112"/>
      <c r="CS120" s="109"/>
      <c r="CT120" s="112" t="s">
        <v>43</v>
      </c>
      <c r="CU120" s="109" t="s">
        <v>43</v>
      </c>
      <c r="CV120" s="109"/>
      <c r="CW120" s="112"/>
      <c r="CX120" s="109" t="s">
        <v>43</v>
      </c>
      <c r="CY120" s="109" t="s">
        <v>43</v>
      </c>
      <c r="CZ120" s="109" t="s">
        <v>43</v>
      </c>
      <c r="DA120" s="109" t="s">
        <v>43</v>
      </c>
      <c r="DB120" s="109" t="s">
        <v>43</v>
      </c>
      <c r="DC120" s="109" t="s">
        <v>43</v>
      </c>
      <c r="DD120" s="109" t="s">
        <v>43</v>
      </c>
      <c r="DE120" s="109" t="s">
        <v>43</v>
      </c>
      <c r="DF120" s="109" t="s">
        <v>43</v>
      </c>
      <c r="DG120" s="147" t="s">
        <v>43</v>
      </c>
      <c r="DH120" s="109"/>
      <c r="DI120" s="109"/>
      <c r="DJ120" s="109"/>
      <c r="DK120" s="109" t="s">
        <v>43</v>
      </c>
      <c r="DL120" s="109" t="s">
        <v>43</v>
      </c>
      <c r="DM120" s="109" t="s">
        <v>43</v>
      </c>
      <c r="DN120" s="109" t="s">
        <v>43</v>
      </c>
      <c r="DO120" s="109" t="s">
        <v>43</v>
      </c>
      <c r="DP120" s="109" t="s">
        <v>43</v>
      </c>
      <c r="DQ120" s="109"/>
      <c r="DR120" s="109"/>
      <c r="DS120" s="109"/>
      <c r="DT120" s="112"/>
      <c r="DU120" s="109"/>
      <c r="DV120" s="112"/>
      <c r="DW120" s="109"/>
      <c r="DX120" s="109" t="s">
        <v>43</v>
      </c>
      <c r="DY120" s="109"/>
      <c r="DZ120" s="109"/>
      <c r="EA120" s="109"/>
      <c r="EB120" s="109"/>
      <c r="EC120" s="109"/>
      <c r="ED120" s="109"/>
      <c r="EE120" s="109"/>
      <c r="EF120" s="109"/>
      <c r="EG120" s="109" t="s">
        <v>43</v>
      </c>
      <c r="EH120" s="109"/>
      <c r="EI120" s="109" t="s">
        <v>43</v>
      </c>
      <c r="EJ120" s="109" t="s">
        <v>43</v>
      </c>
      <c r="EK120" s="109"/>
      <c r="EL120" s="112"/>
      <c r="EM120" s="109"/>
      <c r="EN120" s="109" t="s">
        <v>43</v>
      </c>
      <c r="EO120" s="109" t="s">
        <v>43</v>
      </c>
      <c r="EP120" s="109" t="s">
        <v>43</v>
      </c>
      <c r="EQ120" s="109"/>
      <c r="ER120" s="109"/>
      <c r="ES120" s="109" t="s">
        <v>43</v>
      </c>
      <c r="ET120" s="109"/>
      <c r="EU120" s="109"/>
      <c r="EV120" s="109"/>
      <c r="EW120" s="109"/>
      <c r="EX120" s="109"/>
      <c r="EY120" s="109"/>
      <c r="EZ120" s="109" t="s">
        <v>43</v>
      </c>
      <c r="FA120" s="109"/>
      <c r="FB120" s="109" t="s">
        <v>43</v>
      </c>
      <c r="FC120" s="109"/>
      <c r="FD120" s="109"/>
      <c r="FE120" s="109"/>
      <c r="FF120" s="109"/>
      <c r="FG120" s="109" t="s">
        <v>43</v>
      </c>
      <c r="FH120" s="109" t="s">
        <v>43</v>
      </c>
      <c r="FI120" s="109" t="s">
        <v>43</v>
      </c>
      <c r="FJ120" s="109" t="s">
        <v>43</v>
      </c>
      <c r="FK120" s="109" t="s">
        <v>43</v>
      </c>
      <c r="FL120" s="109" t="s">
        <v>43</v>
      </c>
      <c r="FM120" s="109"/>
      <c r="FN120" s="109"/>
      <c r="FO120" s="109" t="s">
        <v>43</v>
      </c>
      <c r="FP120" s="109" t="s">
        <v>43</v>
      </c>
      <c r="FQ120" s="109"/>
      <c r="FR120" s="109" t="s">
        <v>43</v>
      </c>
      <c r="FS120" s="109" t="s">
        <v>43</v>
      </c>
      <c r="FT120" s="109" t="s">
        <v>43</v>
      </c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77">
        <f t="shared" si="76"/>
        <v>83</v>
      </c>
      <c r="IM120" s="13">
        <f t="shared" si="77"/>
        <v>13</v>
      </c>
      <c r="IN120" s="13">
        <f t="shared" si="78"/>
        <v>4</v>
      </c>
      <c r="IO120" s="13">
        <f t="shared" si="79"/>
        <v>23</v>
      </c>
      <c r="IP120" s="13">
        <f t="shared" si="80"/>
        <v>1</v>
      </c>
      <c r="IQ120" s="13">
        <f t="shared" si="81"/>
        <v>0</v>
      </c>
      <c r="IR120" s="13">
        <f t="shared" si="82"/>
        <v>1</v>
      </c>
      <c r="IS120" s="21">
        <f t="shared" si="83"/>
        <v>5653</v>
      </c>
      <c r="IU120" s="139" t="str">
        <f t="shared" si="84"/>
        <v>x</v>
      </c>
      <c r="IV120" s="140" t="str">
        <f t="shared" si="85"/>
        <v>x</v>
      </c>
      <c r="IW120" s="140" t="str">
        <f t="shared" si="86"/>
        <v>x</v>
      </c>
      <c r="IX120" s="51" t="str">
        <f>IF(ISBLANK(F120),IF(IW120="x",IF(AND(((IM120+(IN120-$JC$5))&gt;=$JB$5),(IN120&gt;=$JC$5),OR(IO120&gt;=$JD$5,H120="x"),IQ120),"Yes!",""),IF(AND(IW120="Yes!",IV120="x"),IF(AND(((IM120+(IN120-($JC116+$JC117)))&gt;=$JB$5+$JB$4),(IN120&gt;=$JC$5+$JC$4),OR(IO120&gt;=($JD$5+$JD$4),H120="x"),IP120,IQ120),"Yes!",""),IF(AND(IW120="Yes!",IV120="Yes!"),IF(AND((IM120+(IN120-($JC$5+$JC$4+$JC$3))&gt;=$JB$5+$JB$4+$JB$3),(IN120&gt;=$JC$5+$JC$4+$JC$3),OR(IO120&gt;=($JD$5+$JD$4+$JD$3),H120="x"),IP120,IQ120),"Yes!",""),""))),"x")</f>
        <v/>
      </c>
      <c r="IY120" s="52" t="str">
        <f t="shared" si="63"/>
        <v/>
      </c>
    </row>
    <row r="121" spans="1:259">
      <c r="A121" s="11" t="s">
        <v>134</v>
      </c>
      <c r="B121" s="151" t="s">
        <v>62</v>
      </c>
      <c r="C121" s="95"/>
      <c r="D121" s="95"/>
      <c r="E121" s="95"/>
      <c r="F121" s="95"/>
      <c r="G121" s="96"/>
      <c r="H121" s="108"/>
      <c r="I121" s="108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109"/>
      <c r="AP121" s="227"/>
      <c r="AQ121" s="227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 t="s">
        <v>43</v>
      </c>
      <c r="CZ121" s="109"/>
      <c r="DA121" s="109"/>
      <c r="DB121" s="109"/>
      <c r="DC121" s="109"/>
      <c r="DD121" s="109"/>
      <c r="DE121" s="109"/>
      <c r="DF121" s="109"/>
      <c r="DG121" s="143"/>
      <c r="DH121" s="109"/>
      <c r="DI121" s="109"/>
      <c r="DJ121" s="109"/>
      <c r="DK121" s="109"/>
      <c r="DL121" s="109"/>
      <c r="DM121" s="109" t="s">
        <v>43</v>
      </c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 t="s">
        <v>43</v>
      </c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77">
        <f t="shared" si="76"/>
        <v>3</v>
      </c>
      <c r="IM121" s="13">
        <f t="shared" si="77"/>
        <v>0</v>
      </c>
      <c r="IN121" s="13">
        <f t="shared" si="78"/>
        <v>0</v>
      </c>
      <c r="IO121" s="13">
        <f t="shared" si="79"/>
        <v>0</v>
      </c>
      <c r="IP121" s="13">
        <f t="shared" si="80"/>
        <v>0</v>
      </c>
      <c r="IQ121" s="13">
        <f t="shared" si="81"/>
        <v>0</v>
      </c>
      <c r="IR121" s="13">
        <f t="shared" si="82"/>
        <v>0</v>
      </c>
      <c r="IS121" s="21">
        <f t="shared" si="83"/>
        <v>0</v>
      </c>
      <c r="IU121" s="44" t="str">
        <f t="shared" si="84"/>
        <v/>
      </c>
      <c r="IV121" s="51" t="str">
        <f t="shared" si="85"/>
        <v/>
      </c>
      <c r="IW121" s="51" t="str">
        <f t="shared" si="86"/>
        <v/>
      </c>
      <c r="IX121" s="51" t="str">
        <f>IF(ISBLANK(F121),IF(IW121="x",IF(AND(((IM121+(IN121-$JC$5))&gt;=$JB$5),(IN121&gt;=$JC$5),OR(IO121&gt;=$JD$5,H121="x"),IQ121),"Yes!",""),IF(AND(IW121="Yes!",IV121="x"),IF(AND(((IM121+(IN121-($JC117+$JC118)))&gt;=$JB$5+$JB$4),(IN121&gt;=$JC$5+$JC$4),OR(IO121&gt;=($JD$5+$JD$4),H121="x"),IP121,IQ121),"Yes!",""),IF(AND(IW121="Yes!",IV121="Yes!"),IF(AND((IM121+(IN121-($JC$5+$JC$4+$JC$3))&gt;=$JB$5+$JB$4+$JB$3),(IN121&gt;=$JC$5+$JC$4+$JC$3),OR(IO121&gt;=($JD$5+$JD$4+$JD$3),H121="x"),IP121,IQ121),"Yes!",""),""))),"x")</f>
        <v/>
      </c>
      <c r="IY121" s="52" t="str">
        <f t="shared" si="63"/>
        <v/>
      </c>
    </row>
    <row r="122" spans="1:259" ht="15.5">
      <c r="A122" s="5" t="s">
        <v>567</v>
      </c>
      <c r="B122" s="35" t="s">
        <v>568</v>
      </c>
      <c r="C122" s="85"/>
      <c r="D122" s="85"/>
      <c r="E122" s="85"/>
      <c r="F122" s="85"/>
      <c r="G122" s="86"/>
      <c r="H122" s="108"/>
      <c r="I122" s="108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109"/>
      <c r="AP122" s="227"/>
      <c r="AQ122" s="227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10"/>
      <c r="BF122" s="111"/>
      <c r="BG122" s="112"/>
      <c r="BH122" s="112"/>
      <c r="BI122" s="113"/>
      <c r="BJ122" s="113"/>
      <c r="BK122" s="109"/>
      <c r="BL122" s="112"/>
      <c r="BM122" s="112"/>
      <c r="BN122" s="112"/>
      <c r="BO122" s="112"/>
      <c r="BP122" s="109"/>
      <c r="BQ122" s="112"/>
      <c r="BR122" s="112"/>
      <c r="BS122" s="109"/>
      <c r="BT122" s="109"/>
      <c r="BU122" s="112"/>
      <c r="BV122" s="109"/>
      <c r="BW122" s="109"/>
      <c r="BX122" s="109"/>
      <c r="BY122" s="109"/>
      <c r="BZ122" s="109"/>
      <c r="CA122" s="112"/>
      <c r="CB122" s="112"/>
      <c r="CC122" s="109"/>
      <c r="CD122" s="112"/>
      <c r="CE122" s="109"/>
      <c r="CF122" s="112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12"/>
      <c r="CS122" s="109"/>
      <c r="CT122" s="112"/>
      <c r="CU122" s="109"/>
      <c r="CV122" s="109"/>
      <c r="CW122" s="112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47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12"/>
      <c r="DU122" s="109"/>
      <c r="DV122" s="112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12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77">
        <f t="shared" si="76"/>
        <v>0</v>
      </c>
      <c r="IM122" s="13">
        <f t="shared" si="77"/>
        <v>0</v>
      </c>
      <c r="IN122" s="13">
        <f t="shared" si="78"/>
        <v>0</v>
      </c>
      <c r="IO122" s="13">
        <f t="shared" si="79"/>
        <v>0</v>
      </c>
      <c r="IP122" s="13">
        <f t="shared" si="80"/>
        <v>0</v>
      </c>
      <c r="IQ122" s="13">
        <f t="shared" si="81"/>
        <v>0</v>
      </c>
      <c r="IR122" s="13">
        <f t="shared" si="82"/>
        <v>0</v>
      </c>
      <c r="IS122" s="21">
        <f t="shared" si="83"/>
        <v>0</v>
      </c>
      <c r="IU122" s="44" t="str">
        <f t="shared" si="84"/>
        <v/>
      </c>
      <c r="IV122" s="51" t="str">
        <f t="shared" si="85"/>
        <v/>
      </c>
      <c r="IW122" s="51" t="str">
        <f t="shared" si="86"/>
        <v/>
      </c>
      <c r="IX122" s="51" t="str">
        <f>IF(ISBLANK(F122),IF(IW122="x",IF(AND(((IM122+(IN122-$JC$5))&gt;=$JB$5),(IN122&gt;=$JC$5),OR(IO122&gt;=$JD$5,H122="x"),IQ122),"Yes!",""),IF(AND(IW122="Yes!",IV122="x"),IF(AND(((IM122+(IN122-($JC117+$JC118)))&gt;=$JB$5+$JB$4),(IN122&gt;=$JC$5+$JC$4),OR(IO122&gt;=($JD$5+$JD$4),H122="x"),IP122,IQ122),"Yes!",""),IF(AND(IW122="Yes!",IV122="Yes!"),IF(AND((IM122+(IN122-($JC$5+$JC$4+$JC$3))&gt;=$JB$5+$JB$4+$JB$3),(IN122&gt;=$JC$5+$JC$4+$JC$3),OR(IO122&gt;=($JD$5+$JD$4+$JD$3),H122="x"),IP122,IQ122),"Yes!",""),""))),"x")</f>
        <v/>
      </c>
      <c r="IY122" s="52" t="str">
        <f t="shared" si="63"/>
        <v/>
      </c>
    </row>
    <row r="123" spans="1:259" ht="15.5">
      <c r="A123" s="5" t="s">
        <v>567</v>
      </c>
      <c r="B123" s="35" t="s">
        <v>569</v>
      </c>
      <c r="C123" s="85"/>
      <c r="D123" s="85"/>
      <c r="E123" s="85"/>
      <c r="F123" s="85"/>
      <c r="G123" s="86"/>
      <c r="H123" s="108"/>
      <c r="I123" s="108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109"/>
      <c r="AP123" s="227"/>
      <c r="AQ123" s="227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10"/>
      <c r="BF123" s="111"/>
      <c r="BG123" s="112"/>
      <c r="BH123" s="112"/>
      <c r="BI123" s="113"/>
      <c r="BJ123" s="113"/>
      <c r="BK123" s="109"/>
      <c r="BL123" s="112"/>
      <c r="BM123" s="112"/>
      <c r="BN123" s="112"/>
      <c r="BO123" s="112"/>
      <c r="BP123" s="109"/>
      <c r="BQ123" s="112"/>
      <c r="BR123" s="112"/>
      <c r="BS123" s="109"/>
      <c r="BT123" s="109"/>
      <c r="BU123" s="112"/>
      <c r="BV123" s="109"/>
      <c r="BW123" s="109"/>
      <c r="BX123" s="109"/>
      <c r="BY123" s="109"/>
      <c r="BZ123" s="109"/>
      <c r="CA123" s="112"/>
      <c r="CB123" s="112"/>
      <c r="CC123" s="109"/>
      <c r="CD123" s="112"/>
      <c r="CE123" s="109"/>
      <c r="CF123" s="112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12"/>
      <c r="CS123" s="109"/>
      <c r="CT123" s="112"/>
      <c r="CU123" s="109"/>
      <c r="CV123" s="109"/>
      <c r="CW123" s="112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47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12"/>
      <c r="DU123" s="109"/>
      <c r="DV123" s="112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12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77">
        <f t="shared" si="76"/>
        <v>0</v>
      </c>
      <c r="IM123" s="13">
        <f t="shared" si="77"/>
        <v>0</v>
      </c>
      <c r="IN123" s="13">
        <f t="shared" si="78"/>
        <v>0</v>
      </c>
      <c r="IO123" s="13">
        <f t="shared" si="79"/>
        <v>0</v>
      </c>
      <c r="IP123" s="13">
        <f t="shared" si="80"/>
        <v>0</v>
      </c>
      <c r="IQ123" s="13">
        <f t="shared" si="81"/>
        <v>0</v>
      </c>
      <c r="IR123" s="13">
        <f t="shared" si="82"/>
        <v>0</v>
      </c>
      <c r="IS123" s="21">
        <f t="shared" si="83"/>
        <v>0</v>
      </c>
      <c r="IU123" s="44" t="str">
        <f t="shared" si="84"/>
        <v/>
      </c>
      <c r="IV123" s="51" t="str">
        <f t="shared" si="85"/>
        <v/>
      </c>
      <c r="IW123" s="51" t="str">
        <f t="shared" si="86"/>
        <v/>
      </c>
      <c r="IX123" s="51" t="str">
        <f>IF(ISBLANK(F123),IF(IW123="x",IF(AND(((IM123+(IN123-$JC$5))&gt;=$JB$5),(IN123&gt;=$JC$5),OR(IO123&gt;=$JD$5,H123="x"),IQ123),"Yes!",""),IF(AND(IW123="Yes!",IV123="x"),IF(AND(((IM123+(IN123-($JC118+$JC120)))&gt;=$JB$5+$JB$4),(IN123&gt;=$JC$5+$JC$4),OR(IO123&gt;=($JD$5+$JD$4),H123="x"),IP123,IQ123),"Yes!",""),IF(AND(IW123="Yes!",IV123="Yes!"),IF(AND((IM123+(IN123-($JC$5+$JC$4+$JC$3))&gt;=$JB$5+$JB$4+$JB$3),(IN123&gt;=$JC$5+$JC$4+$JC$3),OR(IO123&gt;=($JD$5+$JD$4+$JD$3),H123="x"),IP123,IQ123),"Yes!",""),""))),"x")</f>
        <v/>
      </c>
      <c r="IY123" s="52" t="str">
        <f t="shared" si="63"/>
        <v/>
      </c>
    </row>
    <row r="124" spans="1:259">
      <c r="A124" s="11" t="s">
        <v>802</v>
      </c>
      <c r="B124" s="151" t="s">
        <v>160</v>
      </c>
      <c r="C124" s="95"/>
      <c r="D124" s="95"/>
      <c r="E124" s="95"/>
      <c r="F124" s="95"/>
      <c r="G124" s="96"/>
      <c r="H124" s="108"/>
      <c r="I124" s="108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109"/>
      <c r="AP124" s="227"/>
      <c r="AQ124" s="227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43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77">
        <f t="shared" si="76"/>
        <v>0</v>
      </c>
      <c r="IM124" s="13">
        <f t="shared" si="77"/>
        <v>0</v>
      </c>
      <c r="IN124" s="13">
        <f t="shared" si="78"/>
        <v>0</v>
      </c>
      <c r="IO124" s="13">
        <f t="shared" si="79"/>
        <v>0</v>
      </c>
      <c r="IP124" s="13">
        <f t="shared" si="80"/>
        <v>0</v>
      </c>
      <c r="IQ124" s="13">
        <f t="shared" si="81"/>
        <v>0</v>
      </c>
      <c r="IR124" s="13">
        <f t="shared" si="82"/>
        <v>0</v>
      </c>
      <c r="IS124" s="21">
        <f t="shared" si="83"/>
        <v>0</v>
      </c>
      <c r="IU124" s="44" t="str">
        <f t="shared" si="84"/>
        <v/>
      </c>
      <c r="IV124" s="51" t="str">
        <f t="shared" si="85"/>
        <v/>
      </c>
      <c r="IW124" s="51" t="str">
        <f t="shared" si="86"/>
        <v/>
      </c>
      <c r="IX124" s="51" t="str">
        <f>IF(ISBLANK(F124),IF(IW124="x",IF(AND(((IM124+(IN124-$JC$5))&gt;=$JB$5),(IN124&gt;=$JC$5),OR(IO124&gt;=$JD$5,H124="x"),IQ124),"Yes!",""),IF(AND(IW124="Yes!",IV124="x"),IF(AND(((IM124+(IN124-($JC120+$JC122)))&gt;=$JB$5+$JB$4),(IN124&gt;=$JC$5+$JC$4),OR(IO124&gt;=($JD$5+$JD$4),H124="x"),IP124,IQ124),"Yes!",""),IF(AND(IW124="Yes!",IV124="Yes!"),IF(AND((IM124+(IN124-($JC$5+$JC$4+$JC$3))&gt;=$JB$5+$JB$4+$JB$3),(IN124&gt;=$JC$5+$JC$4+$JC$3),OR(IO124&gt;=($JD$5+$JD$4+$JD$3),H124="x"),IP124,IQ124),"Yes!",""),""))),"x")</f>
        <v/>
      </c>
      <c r="IY124" s="52" t="str">
        <f t="shared" si="63"/>
        <v/>
      </c>
    </row>
    <row r="125" spans="1:259" ht="15.5">
      <c r="A125" s="5" t="s">
        <v>803</v>
      </c>
      <c r="B125" s="35" t="s">
        <v>804</v>
      </c>
      <c r="C125" s="85"/>
      <c r="D125" s="85"/>
      <c r="E125" s="85"/>
      <c r="F125" s="85"/>
      <c r="G125" s="86"/>
      <c r="H125" s="108"/>
      <c r="I125" s="108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 t="s">
        <v>43</v>
      </c>
      <c r="T125" s="227"/>
      <c r="U125" s="227"/>
      <c r="V125" s="227"/>
      <c r="W125" s="227" t="s">
        <v>43</v>
      </c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109"/>
      <c r="AP125" s="227"/>
      <c r="AQ125" s="227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10"/>
      <c r="BF125" s="111"/>
      <c r="BG125" s="112"/>
      <c r="BH125" s="112"/>
      <c r="BI125" s="113"/>
      <c r="BJ125" s="113"/>
      <c r="BK125" s="109"/>
      <c r="BL125" s="112"/>
      <c r="BM125" s="112"/>
      <c r="BN125" s="112"/>
      <c r="BO125" s="112"/>
      <c r="BP125" s="109"/>
      <c r="BQ125" s="112"/>
      <c r="BR125" s="112"/>
      <c r="BS125" s="109"/>
      <c r="BT125" s="109"/>
      <c r="BU125" s="112"/>
      <c r="BV125" s="109"/>
      <c r="BW125" s="109"/>
      <c r="BX125" s="109"/>
      <c r="BY125" s="109"/>
      <c r="BZ125" s="109"/>
      <c r="CA125" s="112"/>
      <c r="CB125" s="112"/>
      <c r="CC125" s="109"/>
      <c r="CD125" s="112"/>
      <c r="CE125" s="109"/>
      <c r="CF125" s="112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12"/>
      <c r="CS125" s="109"/>
      <c r="CT125" s="112"/>
      <c r="CU125" s="109"/>
      <c r="CV125" s="109"/>
      <c r="CW125" s="112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47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12"/>
      <c r="DU125" s="109"/>
      <c r="DV125" s="112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12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77">
        <f t="shared" si="76"/>
        <v>3</v>
      </c>
      <c r="IM125" s="13">
        <f t="shared" si="77"/>
        <v>1</v>
      </c>
      <c r="IN125" s="13">
        <f t="shared" si="78"/>
        <v>0</v>
      </c>
      <c r="IO125" s="13">
        <f t="shared" si="79"/>
        <v>0</v>
      </c>
      <c r="IP125" s="13">
        <f t="shared" si="80"/>
        <v>0</v>
      </c>
      <c r="IQ125" s="13">
        <f t="shared" si="81"/>
        <v>0</v>
      </c>
      <c r="IR125" s="13">
        <f t="shared" si="82"/>
        <v>0</v>
      </c>
      <c r="IS125" s="21">
        <f t="shared" si="83"/>
        <v>100</v>
      </c>
      <c r="IU125" s="44" t="str">
        <f t="shared" si="84"/>
        <v/>
      </c>
      <c r="IV125" s="51" t="str">
        <f t="shared" si="85"/>
        <v/>
      </c>
      <c r="IW125" s="51" t="str">
        <f t="shared" si="86"/>
        <v/>
      </c>
      <c r="IX125" s="51" t="str">
        <f>IF(ISBLANK(F125),IF(IW125="x",IF(AND(((IM125+(IN125-$JC$5))&gt;=$JB$5),(IN125&gt;=$JC$5),OR(IO125&gt;=$JD$5,H125="x"),IQ125),"Yes!",""),IF(AND(IW125="Yes!",IV125="x"),IF(AND(((IM125+(IN125-($JC120+$JC123)))&gt;=$JB$5+$JB$4),(IN125&gt;=$JC$5+$JC$4),OR(IO125&gt;=($JD$5+$JD$4),H125="x"),IP125,IQ125),"Yes!",""),IF(AND(IW125="Yes!",IV125="Yes!"),IF(AND((IM125+(IN125-($JC$5+$JC$4+$JC$3))&gt;=$JB$5+$JB$4+$JB$3),(IN125&gt;=$JC$5+$JC$4+$JC$3),OR(IO125&gt;=($JD$5+$JD$4+$JD$3),H125="x"),IP125,IQ125),"Yes!",""),""))),"x")</f>
        <v/>
      </c>
      <c r="IY125" s="52" t="str">
        <f t="shared" si="63"/>
        <v/>
      </c>
    </row>
    <row r="126" spans="1:259" ht="15.5">
      <c r="A126" s="9" t="s">
        <v>805</v>
      </c>
      <c r="B126" s="38" t="s">
        <v>78</v>
      </c>
      <c r="C126" s="89"/>
      <c r="D126" s="89"/>
      <c r="E126" s="89"/>
      <c r="F126" s="89"/>
      <c r="G126" s="90"/>
      <c r="H126" s="108"/>
      <c r="I126" s="108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109"/>
      <c r="AP126" s="227"/>
      <c r="AQ126" s="227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10"/>
      <c r="BF126" s="111"/>
      <c r="BG126" s="112"/>
      <c r="BH126" s="112"/>
      <c r="BI126" s="113"/>
      <c r="BJ126" s="113"/>
      <c r="BK126" s="109"/>
      <c r="BL126" s="112"/>
      <c r="BM126" s="112"/>
      <c r="BN126" s="112"/>
      <c r="BO126" s="112"/>
      <c r="BP126" s="109"/>
      <c r="BQ126" s="112"/>
      <c r="BR126" s="112"/>
      <c r="BS126" s="109"/>
      <c r="BT126" s="109"/>
      <c r="BU126" s="112"/>
      <c r="BV126" s="109"/>
      <c r="BW126" s="109"/>
      <c r="BX126" s="109"/>
      <c r="BY126" s="109"/>
      <c r="BZ126" s="109"/>
      <c r="CA126" s="112"/>
      <c r="CB126" s="112"/>
      <c r="CC126" s="109"/>
      <c r="CD126" s="112"/>
      <c r="CE126" s="109"/>
      <c r="CF126" s="112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12"/>
      <c r="CS126" s="109"/>
      <c r="CT126" s="112"/>
      <c r="CU126" s="109"/>
      <c r="CV126" s="109"/>
      <c r="CW126" s="112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47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12"/>
      <c r="DU126" s="109"/>
      <c r="DV126" s="112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12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77">
        <f t="shared" si="76"/>
        <v>0</v>
      </c>
      <c r="IM126" s="13">
        <f t="shared" si="77"/>
        <v>0</v>
      </c>
      <c r="IN126" s="13">
        <f t="shared" si="78"/>
        <v>0</v>
      </c>
      <c r="IO126" s="13">
        <f t="shared" si="79"/>
        <v>0</v>
      </c>
      <c r="IP126" s="13">
        <f t="shared" si="80"/>
        <v>0</v>
      </c>
      <c r="IQ126" s="13">
        <f t="shared" si="81"/>
        <v>0</v>
      </c>
      <c r="IR126" s="13">
        <f t="shared" si="82"/>
        <v>0</v>
      </c>
      <c r="IS126" s="21">
        <f t="shared" si="83"/>
        <v>0</v>
      </c>
      <c r="IU126" s="44" t="str">
        <f t="shared" si="84"/>
        <v/>
      </c>
      <c r="IV126" s="51" t="str">
        <f t="shared" si="85"/>
        <v/>
      </c>
      <c r="IW126" s="51" t="str">
        <f t="shared" si="86"/>
        <v/>
      </c>
      <c r="IX126" s="51" t="str">
        <f>IF(ISBLANK(F126),IF(IW126="x",IF(AND(((IM126+(IN126-$JC$5))&gt;=$JB$5),(IN126&gt;=$JC$5),OR(IO126&gt;=$JD$5,H126="x"),IQ126),"Yes!",""),IF(AND(IW126="Yes!",IV126="x"),IF(AND(((IM126+(IN126-($JC122+$JC123)))&gt;=$JB$5+$JB$4),(IN126&gt;=$JC$5+$JC$4),OR(IO126&gt;=($JD$5+$JD$4),H126="x"),IP126,IQ126),"Yes!",""),IF(AND(IW126="Yes!",IV126="Yes!"),IF(AND((IM126+(IN126-($JC$5+$JC$4+$JC$3))&gt;=$JB$5+$JB$4+$JB$3),(IN126&gt;=$JC$5+$JC$4+$JC$3),OR(IO126&gt;=($JD$5+$JD$4+$JD$3),H126="x"),IP126,IQ126),"Yes!",""),""))),"x")</f>
        <v/>
      </c>
      <c r="IY126" s="52" t="str">
        <f t="shared" si="63"/>
        <v/>
      </c>
    </row>
    <row r="127" spans="1:259" ht="15.5">
      <c r="A127" s="5" t="s">
        <v>570</v>
      </c>
      <c r="B127" s="35" t="s">
        <v>56</v>
      </c>
      <c r="C127" s="85"/>
      <c r="D127" s="85"/>
      <c r="E127" s="85"/>
      <c r="F127" s="85"/>
      <c r="G127" s="86"/>
      <c r="H127" s="108"/>
      <c r="I127" s="108" t="s">
        <v>43</v>
      </c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109"/>
      <c r="AP127" s="227"/>
      <c r="AQ127" s="227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10"/>
      <c r="BF127" s="111"/>
      <c r="BG127" s="112"/>
      <c r="BH127" s="112"/>
      <c r="BI127" s="113"/>
      <c r="BJ127" s="113"/>
      <c r="BK127" s="109"/>
      <c r="BL127" s="112"/>
      <c r="BM127" s="112"/>
      <c r="BN127" s="112"/>
      <c r="BO127" s="112"/>
      <c r="BP127" s="109"/>
      <c r="BQ127" s="112"/>
      <c r="BR127" s="112"/>
      <c r="BS127" s="109"/>
      <c r="BT127" s="109"/>
      <c r="BU127" s="112"/>
      <c r="BV127" s="109"/>
      <c r="BW127" s="109"/>
      <c r="BX127" s="109"/>
      <c r="BY127" s="109"/>
      <c r="BZ127" s="109"/>
      <c r="CA127" s="112"/>
      <c r="CB127" s="112"/>
      <c r="CC127" s="109"/>
      <c r="CD127" s="112"/>
      <c r="CE127" s="109"/>
      <c r="CF127" s="112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12"/>
      <c r="CS127" s="109"/>
      <c r="CT127" s="112"/>
      <c r="CU127" s="109"/>
      <c r="CV127" s="109"/>
      <c r="CW127" s="112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47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12"/>
      <c r="DU127" s="109"/>
      <c r="DV127" s="112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12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77">
        <f t="shared" si="76"/>
        <v>0</v>
      </c>
      <c r="IM127" s="13">
        <f t="shared" si="77"/>
        <v>0</v>
      </c>
      <c r="IN127" s="13">
        <f t="shared" si="78"/>
        <v>0</v>
      </c>
      <c r="IO127" s="13">
        <f t="shared" si="79"/>
        <v>0</v>
      </c>
      <c r="IP127" s="13">
        <f t="shared" si="80"/>
        <v>0</v>
      </c>
      <c r="IQ127" s="13">
        <f t="shared" si="81"/>
        <v>1</v>
      </c>
      <c r="IR127" s="13">
        <f t="shared" si="82"/>
        <v>0</v>
      </c>
      <c r="IS127" s="21">
        <f t="shared" si="83"/>
        <v>0</v>
      </c>
      <c r="IU127" s="44" t="str">
        <f t="shared" si="84"/>
        <v/>
      </c>
      <c r="IV127" s="51" t="str">
        <f t="shared" si="85"/>
        <v/>
      </c>
      <c r="IW127" s="51" t="str">
        <f t="shared" si="86"/>
        <v/>
      </c>
      <c r="IX127" s="51" t="str">
        <f>IF(ISBLANK(F127),IF(IW127="x",IF(AND(((IM127+(IN127-$JC$5))&gt;=$JB$5),(IN127&gt;=$JC$5),OR(IO127&gt;=$JD$5,H127="x"),IQ127),"Yes!",""),IF(AND(IW127="Yes!",IV127="x"),IF(AND(((IM127+(IN127-($JC123+$JC124)))&gt;=$JB$5+$JB$4),(IN127&gt;=$JC$5+$JC$4),OR(IO127&gt;=($JD$5+$JD$4),H127="x"),IP127,IQ127),"Yes!",""),IF(AND(IW127="Yes!",IV127="Yes!"),IF(AND((IM127+(IN127-($JC$5+$JC$4+$JC$3))&gt;=$JB$5+$JB$4+$JB$3),(IN127&gt;=$JC$5+$JC$4+$JC$3),OR(IO127&gt;=($JD$5+$JD$4+$JD$3),H127="x"),IP127,IQ127),"Yes!",""),""))),"x")</f>
        <v/>
      </c>
      <c r="IY127" s="52" t="str">
        <f t="shared" si="63"/>
        <v/>
      </c>
    </row>
    <row r="128" spans="1:259" ht="15.5">
      <c r="A128" s="5" t="s">
        <v>806</v>
      </c>
      <c r="B128" s="35" t="s">
        <v>807</v>
      </c>
      <c r="C128" s="85"/>
      <c r="D128" s="85"/>
      <c r="E128" s="85"/>
      <c r="F128" s="85"/>
      <c r="G128" s="86"/>
      <c r="H128" s="108"/>
      <c r="I128" s="108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109"/>
      <c r="AP128" s="227" t="s">
        <v>43</v>
      </c>
      <c r="AQ128" s="227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10"/>
      <c r="BF128" s="111"/>
      <c r="BG128" s="112"/>
      <c r="BH128" s="112"/>
      <c r="BI128" s="113"/>
      <c r="BJ128" s="113"/>
      <c r="BK128" s="109"/>
      <c r="BL128" s="112"/>
      <c r="BM128" s="112"/>
      <c r="BN128" s="112"/>
      <c r="BO128" s="112"/>
      <c r="BP128" s="109"/>
      <c r="BQ128" s="112"/>
      <c r="BR128" s="112"/>
      <c r="BS128" s="109"/>
      <c r="BT128" s="109"/>
      <c r="BU128" s="112"/>
      <c r="BV128" s="109"/>
      <c r="BW128" s="109"/>
      <c r="BX128" s="109"/>
      <c r="BY128" s="109"/>
      <c r="BZ128" s="109" t="s">
        <v>43</v>
      </c>
      <c r="CA128" s="112"/>
      <c r="CB128" s="112"/>
      <c r="CC128" s="109"/>
      <c r="CD128" s="112"/>
      <c r="CE128" s="109"/>
      <c r="CF128" s="112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12"/>
      <c r="CS128" s="109"/>
      <c r="CT128" s="112"/>
      <c r="CU128" s="109"/>
      <c r="CV128" s="109"/>
      <c r="CW128" s="112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47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12"/>
      <c r="DU128" s="109"/>
      <c r="DV128" s="112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12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77">
        <f t="shared" si="76"/>
        <v>3</v>
      </c>
      <c r="IM128" s="13">
        <f t="shared" si="77"/>
        <v>1</v>
      </c>
      <c r="IN128" s="13">
        <f t="shared" si="78"/>
        <v>0</v>
      </c>
      <c r="IO128" s="13">
        <f t="shared" si="79"/>
        <v>0</v>
      </c>
      <c r="IP128" s="13">
        <f t="shared" si="80"/>
        <v>0</v>
      </c>
      <c r="IQ128" s="13">
        <f t="shared" si="81"/>
        <v>0</v>
      </c>
      <c r="IR128" s="13">
        <f t="shared" si="82"/>
        <v>0</v>
      </c>
      <c r="IS128" s="21">
        <f t="shared" si="83"/>
        <v>310</v>
      </c>
      <c r="IU128" s="44" t="str">
        <f t="shared" si="84"/>
        <v/>
      </c>
      <c r="IV128" s="51" t="str">
        <f t="shared" si="85"/>
        <v/>
      </c>
      <c r="IW128" s="51" t="str">
        <f t="shared" si="86"/>
        <v/>
      </c>
      <c r="IX128" s="51" t="str">
        <f>IF(ISBLANK(F128),IF(IW128="x",IF(AND(((IM128+(IN128-$JC$5))&gt;=$JB$5),(IN128&gt;=$JC$5),OR(IO128&gt;=$JD$5,H128="x"),IQ128),"Yes!",""),IF(AND(IW128="Yes!",IV128="x"),IF(AND(((IM128+(IN128-($JC124+$JC126)))&gt;=$JB$5+$JB$4),(IN128&gt;=$JC$5+$JC$4),OR(IO128&gt;=($JD$5+$JD$4),H128="x"),IP128,IQ128),"Yes!",""),IF(AND(IW128="Yes!",IV128="Yes!"),IF(AND((IM128+(IN128-($JC$5+$JC$4+$JC$3))&gt;=$JB$5+$JB$4+$JB$3),(IN128&gt;=$JC$5+$JC$4+$JC$3),OR(IO128&gt;=($JD$5+$JD$4+$JD$3),H128="x"),IP128,IQ128),"Yes!",""),""))),"x")</f>
        <v/>
      </c>
      <c r="IY128" s="52" t="str">
        <f t="shared" si="63"/>
        <v/>
      </c>
    </row>
    <row r="129" spans="1:259" ht="15.5">
      <c r="A129" s="5" t="s">
        <v>806</v>
      </c>
      <c r="B129" s="35" t="s">
        <v>799</v>
      </c>
      <c r="C129" s="85"/>
      <c r="D129" s="85"/>
      <c r="E129" s="85"/>
      <c r="F129" s="85"/>
      <c r="G129" s="86"/>
      <c r="H129" s="108"/>
      <c r="I129" s="108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109"/>
      <c r="AP129" s="227" t="s">
        <v>43</v>
      </c>
      <c r="AQ129" s="227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10"/>
      <c r="BF129" s="111"/>
      <c r="BG129" s="112"/>
      <c r="BH129" s="112"/>
      <c r="BI129" s="113"/>
      <c r="BJ129" s="113"/>
      <c r="BK129" s="109"/>
      <c r="BL129" s="112"/>
      <c r="BM129" s="112"/>
      <c r="BN129" s="112"/>
      <c r="BO129" s="112"/>
      <c r="BP129" s="109"/>
      <c r="BQ129" s="112"/>
      <c r="BR129" s="112"/>
      <c r="BS129" s="109"/>
      <c r="BT129" s="109"/>
      <c r="BU129" s="112"/>
      <c r="BV129" s="109"/>
      <c r="BW129" s="109"/>
      <c r="BX129" s="109"/>
      <c r="BY129" s="109"/>
      <c r="BZ129" s="109"/>
      <c r="CA129" s="112"/>
      <c r="CB129" s="112"/>
      <c r="CC129" s="109"/>
      <c r="CD129" s="112"/>
      <c r="CE129" s="109"/>
      <c r="CF129" s="112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12"/>
      <c r="CS129" s="109"/>
      <c r="CT129" s="112"/>
      <c r="CU129" s="109"/>
      <c r="CV129" s="109"/>
      <c r="CW129" s="112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47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12"/>
      <c r="DU129" s="109"/>
      <c r="DV129" s="112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12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77">
        <f t="shared" si="76"/>
        <v>1</v>
      </c>
      <c r="IM129" s="13">
        <f t="shared" si="77"/>
        <v>0</v>
      </c>
      <c r="IN129" s="13">
        <f t="shared" si="78"/>
        <v>0</v>
      </c>
      <c r="IO129" s="13">
        <f t="shared" si="79"/>
        <v>0</v>
      </c>
      <c r="IP129" s="13">
        <f t="shared" si="80"/>
        <v>0</v>
      </c>
      <c r="IQ129" s="13">
        <f t="shared" si="81"/>
        <v>0</v>
      </c>
      <c r="IR129" s="13">
        <f t="shared" si="82"/>
        <v>0</v>
      </c>
      <c r="IS129" s="21">
        <f t="shared" si="83"/>
        <v>0</v>
      </c>
      <c r="IU129" s="44" t="str">
        <f t="shared" si="84"/>
        <v/>
      </c>
      <c r="IV129" s="51" t="str">
        <f t="shared" si="85"/>
        <v/>
      </c>
      <c r="IW129" s="51" t="str">
        <f t="shared" si="86"/>
        <v/>
      </c>
      <c r="IX129" s="51" t="str">
        <f>IF(ISBLANK(F129),IF(IW129="x",IF(AND(((IM129+(IN129-$JC$5))&gt;=$JB$5),(IN129&gt;=$JC$5),OR(IO129&gt;=$JD$5,H129="x"),IQ129),"Yes!",""),IF(AND(IW129="Yes!",IV129="x"),IF(AND(((IM129+(IN129-($JC126+$JC127)))&gt;=$JB$5+$JB$4),(IN129&gt;=$JC$5+$JC$4),OR(IO129&gt;=($JD$5+$JD$4),H129="x"),IP129,IQ129),"Yes!",""),IF(AND(IW129="Yes!",IV129="Yes!"),IF(AND((IM129+(IN129-($JC$5+$JC$4+$JC$3))&gt;=$JB$5+$JB$4+$JB$3),(IN129&gt;=$JC$5+$JC$4+$JC$3),OR(IO129&gt;=($JD$5+$JD$4+$JD$3),H129="x"),IP129,IQ129),"Yes!",""),""))),"x")</f>
        <v/>
      </c>
      <c r="IY129" s="52" t="str">
        <f t="shared" si="63"/>
        <v/>
      </c>
    </row>
    <row r="130" spans="1:259" ht="15.5">
      <c r="A130" s="5" t="s">
        <v>808</v>
      </c>
      <c r="B130" s="35" t="s">
        <v>809</v>
      </c>
      <c r="C130" s="85"/>
      <c r="D130" s="85"/>
      <c r="E130" s="85"/>
      <c r="F130" s="85"/>
      <c r="G130" s="86"/>
      <c r="H130" s="108"/>
      <c r="I130" s="108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109"/>
      <c r="AP130" s="227"/>
      <c r="AQ130" s="227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10"/>
      <c r="BF130" s="111"/>
      <c r="BG130" s="112"/>
      <c r="BH130" s="112"/>
      <c r="BI130" s="113"/>
      <c r="BJ130" s="113"/>
      <c r="BK130" s="109"/>
      <c r="BL130" s="112"/>
      <c r="BM130" s="112"/>
      <c r="BN130" s="112"/>
      <c r="BO130" s="112"/>
      <c r="BP130" s="109"/>
      <c r="BQ130" s="112"/>
      <c r="BR130" s="112"/>
      <c r="BS130" s="109"/>
      <c r="BT130" s="109"/>
      <c r="BU130" s="112"/>
      <c r="BV130" s="109"/>
      <c r="BW130" s="109"/>
      <c r="BX130" s="109"/>
      <c r="BY130" s="109"/>
      <c r="BZ130" s="109"/>
      <c r="CA130" s="112"/>
      <c r="CB130" s="112"/>
      <c r="CC130" s="109"/>
      <c r="CD130" s="112"/>
      <c r="CE130" s="109"/>
      <c r="CF130" s="112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12"/>
      <c r="CS130" s="109"/>
      <c r="CT130" s="112"/>
      <c r="CU130" s="109"/>
      <c r="CV130" s="109"/>
      <c r="CW130" s="112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47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12"/>
      <c r="DU130" s="109"/>
      <c r="DV130" s="112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12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77">
        <f t="shared" si="76"/>
        <v>0</v>
      </c>
      <c r="IM130" s="13">
        <f t="shared" si="77"/>
        <v>0</v>
      </c>
      <c r="IN130" s="13">
        <f t="shared" si="78"/>
        <v>0</v>
      </c>
      <c r="IO130" s="13">
        <f t="shared" si="79"/>
        <v>0</v>
      </c>
      <c r="IP130" s="13">
        <f t="shared" si="80"/>
        <v>0</v>
      </c>
      <c r="IQ130" s="13">
        <f t="shared" si="81"/>
        <v>0</v>
      </c>
      <c r="IR130" s="13">
        <f t="shared" si="82"/>
        <v>0</v>
      </c>
      <c r="IS130" s="21">
        <f t="shared" si="83"/>
        <v>0</v>
      </c>
      <c r="IU130" s="44" t="str">
        <f t="shared" si="84"/>
        <v/>
      </c>
      <c r="IV130" s="51" t="str">
        <f t="shared" si="85"/>
        <v/>
      </c>
      <c r="IW130" s="51" t="str">
        <f t="shared" si="86"/>
        <v/>
      </c>
      <c r="IX130" s="51" t="str">
        <f>IF(ISBLANK(F130),IF(IW130="x",IF(AND(((IM130+(IN130-$JC$5))&gt;=$JB$5),(IN130&gt;=$JC$5),OR(IO130&gt;=$JD$5,H130="x"),IQ130),"Yes!",""),IF(AND(IW130="Yes!",IV130="x"),IF(AND(((IM130+(IN130-($JC127+$JC128)))&gt;=$JB$5+$JB$4),(IN130&gt;=$JC$5+$JC$4),OR(IO130&gt;=($JD$5+$JD$4),H130="x"),IP130,IQ130),"Yes!",""),IF(AND(IW130="Yes!",IV130="Yes!"),IF(AND((IM130+(IN130-($JC$5+$JC$4+$JC$3))&gt;=$JB$5+$JB$4+$JB$3),(IN130&gt;=$JC$5+$JC$4+$JC$3),OR(IO130&gt;=($JD$5+$JD$4+$JD$3),H130="x"),IP130,IQ130),"Yes!",""),""))),"x")</f>
        <v/>
      </c>
      <c r="IY130" s="52" t="str">
        <f t="shared" si="63"/>
        <v/>
      </c>
    </row>
    <row r="131" spans="1:259" ht="15.5">
      <c r="A131" s="5" t="s">
        <v>808</v>
      </c>
      <c r="B131" s="35" t="s">
        <v>73</v>
      </c>
      <c r="C131" s="85"/>
      <c r="D131" s="85"/>
      <c r="E131" s="85"/>
      <c r="F131" s="85"/>
      <c r="G131" s="86"/>
      <c r="H131" s="108"/>
      <c r="I131" s="108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109"/>
      <c r="AP131" s="227"/>
      <c r="AQ131" s="227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10"/>
      <c r="BF131" s="111"/>
      <c r="BG131" s="112"/>
      <c r="BH131" s="112"/>
      <c r="BI131" s="113"/>
      <c r="BJ131" s="113"/>
      <c r="BK131" s="109"/>
      <c r="BL131" s="112"/>
      <c r="BM131" s="112"/>
      <c r="BN131" s="112"/>
      <c r="BO131" s="112"/>
      <c r="BP131" s="109"/>
      <c r="BQ131" s="112"/>
      <c r="BR131" s="112"/>
      <c r="BS131" s="109"/>
      <c r="BT131" s="109"/>
      <c r="BU131" s="112"/>
      <c r="BV131" s="109"/>
      <c r="BW131" s="109"/>
      <c r="BX131" s="109"/>
      <c r="BY131" s="109"/>
      <c r="BZ131" s="109"/>
      <c r="CA131" s="112"/>
      <c r="CB131" s="112"/>
      <c r="CC131" s="109"/>
      <c r="CD131" s="112"/>
      <c r="CE131" s="109"/>
      <c r="CF131" s="112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12"/>
      <c r="CS131" s="109"/>
      <c r="CT131" s="112"/>
      <c r="CU131" s="109"/>
      <c r="CV131" s="109"/>
      <c r="CW131" s="112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47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12"/>
      <c r="DU131" s="109"/>
      <c r="DV131" s="112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12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77">
        <f t="shared" si="76"/>
        <v>0</v>
      </c>
      <c r="IM131" s="13">
        <f t="shared" si="77"/>
        <v>0</v>
      </c>
      <c r="IN131" s="13">
        <f t="shared" si="78"/>
        <v>0</v>
      </c>
      <c r="IO131" s="13">
        <f t="shared" si="79"/>
        <v>0</v>
      </c>
      <c r="IP131" s="13">
        <f t="shared" si="80"/>
        <v>0</v>
      </c>
      <c r="IQ131" s="13">
        <f t="shared" si="81"/>
        <v>0</v>
      </c>
      <c r="IR131" s="13">
        <f t="shared" si="82"/>
        <v>0</v>
      </c>
      <c r="IS131" s="21">
        <f t="shared" si="83"/>
        <v>0</v>
      </c>
      <c r="IU131" s="44" t="str">
        <f t="shared" si="84"/>
        <v/>
      </c>
      <c r="IV131" s="51" t="str">
        <f t="shared" si="85"/>
        <v/>
      </c>
      <c r="IW131" s="51" t="str">
        <f t="shared" si="86"/>
        <v/>
      </c>
      <c r="IX131" s="51" t="str">
        <f>IF(ISBLANK(F131),IF(IW131="x",IF(AND(((IM131+(IN131-$JC$5))&gt;=$JB$5),(IN131&gt;=$JC$5),OR(IO131&gt;=$JD$5,H131="x"),IQ131),"Yes!",""),IF(AND(IW131="Yes!",IV131="x"),IF(AND(((IM131+(IN131-($JC128+$JC129)))&gt;=$JB$5+$JB$4),(IN131&gt;=$JC$5+$JC$4),OR(IO131&gt;=($JD$5+$JD$4),H131="x"),IP131,IQ131),"Yes!",""),IF(AND(IW131="Yes!",IV131="Yes!"),IF(AND((IM131+(IN131-($JC$5+$JC$4+$JC$3))&gt;=$JB$5+$JB$4+$JB$3),(IN131&gt;=$JC$5+$JC$4+$JC$3),OR(IO131&gt;=($JD$5+$JD$4+$JD$3),H131="x"),IP131,IQ131),"Yes!",""),""))),"x")</f>
        <v/>
      </c>
      <c r="IY131" s="52" t="str">
        <f t="shared" si="63"/>
        <v/>
      </c>
    </row>
    <row r="132" spans="1:259" ht="15.5">
      <c r="A132" s="5" t="s">
        <v>137</v>
      </c>
      <c r="B132" s="35" t="s">
        <v>404</v>
      </c>
      <c r="C132" s="85"/>
      <c r="D132" s="85"/>
      <c r="E132" s="85"/>
      <c r="F132" s="85"/>
      <c r="G132" s="86"/>
      <c r="H132" s="108"/>
      <c r="I132" s="108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109"/>
      <c r="AP132" s="227"/>
      <c r="AQ132" s="227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10"/>
      <c r="BF132" s="111"/>
      <c r="BG132" s="112"/>
      <c r="BH132" s="112"/>
      <c r="BI132" s="113"/>
      <c r="BJ132" s="158"/>
      <c r="BK132" s="109"/>
      <c r="BL132" s="112"/>
      <c r="BM132" s="112"/>
      <c r="BN132" s="112"/>
      <c r="BO132" s="112"/>
      <c r="BP132" s="109"/>
      <c r="BQ132" s="112"/>
      <c r="BR132" s="112"/>
      <c r="BS132" s="109"/>
      <c r="BT132" s="109"/>
      <c r="BU132" s="112"/>
      <c r="BV132" s="109"/>
      <c r="BW132" s="109"/>
      <c r="BX132" s="109"/>
      <c r="BY132" s="109"/>
      <c r="BZ132" s="109"/>
      <c r="CA132" s="112"/>
      <c r="CB132" s="112"/>
      <c r="CC132" s="109"/>
      <c r="CD132" s="112"/>
      <c r="CE132" s="109"/>
      <c r="CF132" s="112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12"/>
      <c r="CS132" s="109"/>
      <c r="CT132" s="112"/>
      <c r="CU132" s="109"/>
      <c r="CV132" s="109"/>
      <c r="CW132" s="112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47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12"/>
      <c r="DU132" s="109"/>
      <c r="DV132" s="112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12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77">
        <f t="shared" si="76"/>
        <v>0</v>
      </c>
      <c r="IM132" s="13">
        <f t="shared" si="77"/>
        <v>0</v>
      </c>
      <c r="IN132" s="13">
        <f t="shared" si="78"/>
        <v>0</v>
      </c>
      <c r="IO132" s="13">
        <f t="shared" si="79"/>
        <v>0</v>
      </c>
      <c r="IP132" s="13">
        <f t="shared" si="80"/>
        <v>0</v>
      </c>
      <c r="IQ132" s="13">
        <f t="shared" si="81"/>
        <v>0</v>
      </c>
      <c r="IR132" s="13">
        <f t="shared" si="82"/>
        <v>0</v>
      </c>
      <c r="IS132" s="21">
        <f t="shared" si="83"/>
        <v>0</v>
      </c>
      <c r="IU132" s="44" t="str">
        <f t="shared" si="84"/>
        <v/>
      </c>
      <c r="IV132" s="51" t="str">
        <f t="shared" si="85"/>
        <v/>
      </c>
      <c r="IW132" s="51" t="str">
        <f t="shared" si="86"/>
        <v/>
      </c>
      <c r="IX132" s="51" t="str">
        <f>IF(ISBLANK(F132),IF(IW132="x",IF(AND(((IM132+(IN132-$JC$5))&gt;=$JB$5),(IN132&gt;=$JC$5),OR(IO132&gt;=$JD$5,H132="x"),IQ132),"Yes!",""),IF(AND(IW132="Yes!",IV132="x"),IF(AND(((IM132+(IN132-($JC129+$JC130)))&gt;=$JB$5+$JB$4),(IN132&gt;=$JC$5+$JC$4),OR(IO132&gt;=($JD$5+$JD$4),H132="x"),IP132,IQ132),"Yes!",""),IF(AND(IW132="Yes!",IV132="Yes!"),IF(AND((IM132+(IN132-($JC$5+$JC$4+$JC$3))&gt;=$JB$5+$JB$4+$JB$3),(IN132&gt;=$JC$5+$JC$4+$JC$3),OR(IO132&gt;=($JD$5+$JD$4+$JD$3),H132="x"),IP132,IQ132),"Yes!",""),""))),"x")</f>
        <v/>
      </c>
      <c r="IY132" s="52" t="str">
        <f t="shared" si="63"/>
        <v/>
      </c>
    </row>
    <row r="133" spans="1:259">
      <c r="A133" s="6" t="s">
        <v>137</v>
      </c>
      <c r="B133" s="37" t="s">
        <v>571</v>
      </c>
      <c r="C133" s="97"/>
      <c r="D133" s="97"/>
      <c r="E133" s="97"/>
      <c r="F133" s="97"/>
      <c r="G133" s="98"/>
      <c r="H133" s="108"/>
      <c r="I133" s="108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 t="s">
        <v>43</v>
      </c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109"/>
      <c r="AP133" s="227"/>
      <c r="AQ133" s="227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 t="s">
        <v>43</v>
      </c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 t="s">
        <v>43</v>
      </c>
      <c r="DN133" s="109" t="s">
        <v>43</v>
      </c>
      <c r="DO133" s="109"/>
      <c r="DP133" s="109" t="s">
        <v>43</v>
      </c>
      <c r="DQ133" s="109"/>
      <c r="DR133" s="109"/>
      <c r="DS133" s="109"/>
      <c r="DT133" s="109"/>
      <c r="DU133" s="109"/>
      <c r="DV133" s="109"/>
      <c r="DW133" s="109"/>
      <c r="DX133" s="109" t="s">
        <v>43</v>
      </c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77">
        <f t="shared" si="76"/>
        <v>9</v>
      </c>
      <c r="IM133" s="13">
        <f t="shared" si="77"/>
        <v>3</v>
      </c>
      <c r="IN133" s="13">
        <f t="shared" si="78"/>
        <v>0</v>
      </c>
      <c r="IO133" s="13">
        <f t="shared" si="79"/>
        <v>0</v>
      </c>
      <c r="IP133" s="13">
        <f t="shared" si="80"/>
        <v>0</v>
      </c>
      <c r="IQ133" s="13">
        <f t="shared" si="81"/>
        <v>0</v>
      </c>
      <c r="IR133" s="13">
        <f t="shared" si="82"/>
        <v>0</v>
      </c>
      <c r="IS133" s="21">
        <f t="shared" si="83"/>
        <v>394</v>
      </c>
      <c r="IU133" s="44" t="str">
        <f t="shared" si="84"/>
        <v/>
      </c>
      <c r="IV133" s="51" t="str">
        <f t="shared" si="85"/>
        <v/>
      </c>
      <c r="IW133" s="51" t="str">
        <f t="shared" si="86"/>
        <v/>
      </c>
      <c r="IX133" s="51" t="str">
        <f>IF(ISBLANK(F133),IF(IW133="x",IF(AND(((IM133+(IN133-$JC$5))&gt;=$JB$5),(IN133&gt;=$JC$5),OR(IO133&gt;=$JD$5,H133="x"),IQ133),"Yes!",""),IF(AND(IW133="Yes!",IV133="x"),IF(AND(((IM133+(IN133-($JC130+$JC131)))&gt;=$JB$5+$JB$4),(IN133&gt;=$JC$5+$JC$4),OR(IO133&gt;=($JD$5+$JD$4),H133="x"),IP133,IQ133),"Yes!",""),IF(AND(IW133="Yes!",IV133="Yes!"),IF(AND((IM133+(IN133-($JC$5+$JC$4+$JC$3))&gt;=$JB$5+$JB$4+$JB$3),(IN133&gt;=$JC$5+$JC$4+$JC$3),OR(IO133&gt;=($JD$5+$JD$4+$JD$3),H133="x"),IP133,IQ133),"Yes!",""),""))),"x")</f>
        <v/>
      </c>
      <c r="IY133" s="52" t="str">
        <f t="shared" si="63"/>
        <v/>
      </c>
    </row>
    <row r="134" spans="1:259">
      <c r="A134" s="9" t="s">
        <v>810</v>
      </c>
      <c r="B134" s="38" t="s">
        <v>811</v>
      </c>
      <c r="C134" s="89"/>
      <c r="D134" s="89"/>
      <c r="E134" s="89"/>
      <c r="F134" s="89"/>
      <c r="G134" s="90"/>
      <c r="H134" s="108"/>
      <c r="I134" s="108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109"/>
      <c r="AP134" s="227"/>
      <c r="AQ134" s="227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77">
        <f t="shared" si="76"/>
        <v>0</v>
      </c>
      <c r="IM134" s="13">
        <f t="shared" si="77"/>
        <v>0</v>
      </c>
      <c r="IN134" s="13">
        <f t="shared" si="78"/>
        <v>0</v>
      </c>
      <c r="IO134" s="13">
        <f t="shared" si="79"/>
        <v>0</v>
      </c>
      <c r="IP134" s="13">
        <f t="shared" si="80"/>
        <v>0</v>
      </c>
      <c r="IQ134" s="13">
        <f t="shared" si="81"/>
        <v>0</v>
      </c>
      <c r="IR134" s="13">
        <f t="shared" si="82"/>
        <v>0</v>
      </c>
      <c r="IS134" s="21">
        <f t="shared" si="83"/>
        <v>0</v>
      </c>
      <c r="IU134" s="44" t="str">
        <f t="shared" si="84"/>
        <v/>
      </c>
      <c r="IV134" s="51" t="str">
        <f t="shared" si="85"/>
        <v/>
      </c>
      <c r="IW134" s="51" t="str">
        <f t="shared" si="86"/>
        <v/>
      </c>
      <c r="IX134" s="51" t="str">
        <f>IF(ISBLANK(F134),IF(IW134="x",IF(AND(((IM134+(IN134-$JC$5))&gt;=$JB$5),(IN134&gt;=$JC$5),OR(IO134&gt;=$JD$5,H134="x"),IQ134),"Yes!",""),IF(AND(IW134="Yes!",IV134="x"),IF(AND(((IM134+(IN134-($JC130+$JC131)))&gt;=$JB$5+$JB$4),(IN134&gt;=$JC$5+$JC$4),OR(IO134&gt;=($JD$5+$JD$4),H134="x"),IP134,IQ134),"Yes!",""),IF(AND(IW134="Yes!",IV134="Yes!"),IF(AND((IM134+(IN134-($JC$5+$JC$4+$JC$3))&gt;=$JB$5+$JB$4+$JB$3),(IN134&gt;=$JC$5+$JC$4+$JC$3),OR(IO134&gt;=($JD$5+$JD$4+$JD$3),H134="x"),IP134,IQ134),"Yes!",""),""))),"x")</f>
        <v/>
      </c>
      <c r="IY134" s="52" t="str">
        <f t="shared" si="63"/>
        <v/>
      </c>
    </row>
    <row r="135" spans="1:259" ht="15.5">
      <c r="A135" s="5" t="s">
        <v>139</v>
      </c>
      <c r="B135" s="35" t="s">
        <v>141</v>
      </c>
      <c r="C135" s="85" t="s">
        <v>43</v>
      </c>
      <c r="D135" s="85" t="s">
        <v>43</v>
      </c>
      <c r="E135" s="85" t="s">
        <v>43</v>
      </c>
      <c r="F135" s="85"/>
      <c r="G135" s="86"/>
      <c r="H135" s="108"/>
      <c r="I135" s="108"/>
      <c r="J135" s="108"/>
      <c r="K135" s="108"/>
      <c r="L135" s="227"/>
      <c r="M135" s="227"/>
      <c r="N135" s="227" t="s">
        <v>43</v>
      </c>
      <c r="O135" s="227" t="s">
        <v>43</v>
      </c>
      <c r="P135" s="227"/>
      <c r="Q135" s="227" t="s">
        <v>43</v>
      </c>
      <c r="R135" s="227" t="s">
        <v>43</v>
      </c>
      <c r="S135" s="227"/>
      <c r="T135" s="227"/>
      <c r="U135" s="227"/>
      <c r="V135" s="227"/>
      <c r="W135" s="227"/>
      <c r="X135" s="227"/>
      <c r="Y135" s="227" t="s">
        <v>43</v>
      </c>
      <c r="Z135" s="227" t="s">
        <v>43</v>
      </c>
      <c r="AA135" s="227"/>
      <c r="AB135" s="227"/>
      <c r="AC135" s="227" t="s">
        <v>43</v>
      </c>
      <c r="AD135" s="227" t="s">
        <v>43</v>
      </c>
      <c r="AE135" s="227" t="s">
        <v>43</v>
      </c>
      <c r="AF135" s="227"/>
      <c r="AG135" s="227"/>
      <c r="AH135" s="227" t="s">
        <v>43</v>
      </c>
      <c r="AI135" s="227"/>
      <c r="AJ135" s="227"/>
      <c r="AK135" s="227" t="s">
        <v>43</v>
      </c>
      <c r="AL135" s="227" t="s">
        <v>43</v>
      </c>
      <c r="AM135" s="227"/>
      <c r="AN135" s="227"/>
      <c r="AO135" s="109"/>
      <c r="AP135" s="227" t="s">
        <v>43</v>
      </c>
      <c r="AQ135" s="227" t="s">
        <v>43</v>
      </c>
      <c r="AR135" s="109"/>
      <c r="AS135" s="109"/>
      <c r="AT135" s="109" t="s">
        <v>43</v>
      </c>
      <c r="AU135" s="109" t="s">
        <v>43</v>
      </c>
      <c r="AV135" s="109" t="s">
        <v>43</v>
      </c>
      <c r="AW135" s="109" t="s">
        <v>43</v>
      </c>
      <c r="AX135" s="109"/>
      <c r="AY135" s="109" t="s">
        <v>43</v>
      </c>
      <c r="AZ135" s="109"/>
      <c r="BA135" s="109"/>
      <c r="BB135" s="109"/>
      <c r="BC135" s="109"/>
      <c r="BD135" s="109"/>
      <c r="BE135" s="110" t="s">
        <v>43</v>
      </c>
      <c r="BF135" s="111"/>
      <c r="BG135" s="112" t="s">
        <v>43</v>
      </c>
      <c r="BH135" s="112" t="s">
        <v>43</v>
      </c>
      <c r="BI135" s="113" t="s">
        <v>43</v>
      </c>
      <c r="BJ135" s="158"/>
      <c r="BK135" s="109"/>
      <c r="BL135" s="112"/>
      <c r="BM135" s="112"/>
      <c r="BN135" s="112"/>
      <c r="BO135" s="112" t="s">
        <v>43</v>
      </c>
      <c r="BP135" s="109"/>
      <c r="BQ135" s="112" t="s">
        <v>43</v>
      </c>
      <c r="BR135" s="112" t="s">
        <v>43</v>
      </c>
      <c r="BS135" s="109" t="s">
        <v>43</v>
      </c>
      <c r="BT135" s="109"/>
      <c r="BU135" s="112"/>
      <c r="BV135" s="109"/>
      <c r="BW135" s="109"/>
      <c r="BX135" s="109"/>
      <c r="BY135" s="109"/>
      <c r="BZ135" s="109" t="s">
        <v>43</v>
      </c>
      <c r="CA135" s="112"/>
      <c r="CB135" s="112"/>
      <c r="CC135" s="109"/>
      <c r="CD135" s="112" t="s">
        <v>43</v>
      </c>
      <c r="CE135" s="109" t="s">
        <v>43</v>
      </c>
      <c r="CF135" s="112" t="s">
        <v>43</v>
      </c>
      <c r="CG135" s="109"/>
      <c r="CH135" s="109"/>
      <c r="CI135" s="109"/>
      <c r="CJ135" s="109"/>
      <c r="CK135" s="109"/>
      <c r="CL135" s="109" t="s">
        <v>43</v>
      </c>
      <c r="CM135" s="109" t="s">
        <v>43</v>
      </c>
      <c r="CN135" s="109"/>
      <c r="CO135" s="109"/>
      <c r="CP135" s="109"/>
      <c r="CQ135" s="109"/>
      <c r="CR135" s="112"/>
      <c r="CS135" s="109"/>
      <c r="CT135" s="112"/>
      <c r="CU135" s="109"/>
      <c r="CV135" s="109" t="s">
        <v>43</v>
      </c>
      <c r="CW135" s="112"/>
      <c r="CX135" s="109"/>
      <c r="CY135" s="109" t="s">
        <v>43</v>
      </c>
      <c r="CZ135" s="109" t="s">
        <v>43</v>
      </c>
      <c r="DA135" s="109"/>
      <c r="DB135" s="109"/>
      <c r="DC135" s="109" t="s">
        <v>43</v>
      </c>
      <c r="DD135" s="109"/>
      <c r="DE135" s="109"/>
      <c r="DF135" s="109"/>
      <c r="DG135" s="147"/>
      <c r="DH135" s="109" t="s">
        <v>43</v>
      </c>
      <c r="DI135" s="109"/>
      <c r="DJ135" s="109"/>
      <c r="DK135" s="109"/>
      <c r="DL135" s="109"/>
      <c r="DM135" s="109" t="s">
        <v>43</v>
      </c>
      <c r="DN135" s="109" t="s">
        <v>43</v>
      </c>
      <c r="DO135" s="109"/>
      <c r="DP135" s="109" t="s">
        <v>43</v>
      </c>
      <c r="DQ135" s="109" t="s">
        <v>43</v>
      </c>
      <c r="DR135" s="109"/>
      <c r="DS135" s="109" t="s">
        <v>43</v>
      </c>
      <c r="DT135" s="112"/>
      <c r="DU135" s="109"/>
      <c r="DV135" s="112" t="s">
        <v>43</v>
      </c>
      <c r="DW135" s="109"/>
      <c r="DX135" s="109"/>
      <c r="DY135" s="109"/>
      <c r="DZ135" s="109"/>
      <c r="EA135" s="109"/>
      <c r="EB135" s="109" t="s">
        <v>43</v>
      </c>
      <c r="EC135" s="109"/>
      <c r="ED135" s="109" t="s">
        <v>43</v>
      </c>
      <c r="EE135" s="109" t="s">
        <v>43</v>
      </c>
      <c r="EF135" s="109"/>
      <c r="EG135" s="109" t="s">
        <v>43</v>
      </c>
      <c r="EH135" s="109"/>
      <c r="EI135" s="109" t="s">
        <v>43</v>
      </c>
      <c r="EJ135" s="109" t="s">
        <v>43</v>
      </c>
      <c r="EK135" s="109"/>
      <c r="EL135" s="112" t="s">
        <v>43</v>
      </c>
      <c r="EM135" s="109"/>
      <c r="EN135" s="109" t="s">
        <v>43</v>
      </c>
      <c r="EO135" s="109" t="s">
        <v>43</v>
      </c>
      <c r="EP135" s="109"/>
      <c r="EQ135" s="109"/>
      <c r="ER135" s="109"/>
      <c r="ES135" s="109" t="s">
        <v>43</v>
      </c>
      <c r="ET135" s="109"/>
      <c r="EU135" s="109"/>
      <c r="EV135" s="109"/>
      <c r="EW135" s="109"/>
      <c r="EX135" s="109"/>
      <c r="EY135" s="109"/>
      <c r="EZ135" s="109" t="s">
        <v>43</v>
      </c>
      <c r="FA135" s="109"/>
      <c r="FB135" s="109"/>
      <c r="FC135" s="109" t="s">
        <v>43</v>
      </c>
      <c r="FD135" s="109"/>
      <c r="FE135" s="109" t="s">
        <v>43</v>
      </c>
      <c r="FF135" s="109"/>
      <c r="FG135" s="109"/>
      <c r="FH135" s="109"/>
      <c r="FI135" s="109" t="s">
        <v>43</v>
      </c>
      <c r="FJ135" s="109" t="s">
        <v>43</v>
      </c>
      <c r="FK135" s="109"/>
      <c r="FL135" s="109" t="s">
        <v>43</v>
      </c>
      <c r="FM135" s="109"/>
      <c r="FN135" s="109"/>
      <c r="FO135" s="109"/>
      <c r="FP135" s="109"/>
      <c r="FQ135" s="109"/>
      <c r="FR135" s="109"/>
      <c r="FS135" s="109"/>
      <c r="FT135" s="109" t="s">
        <v>43</v>
      </c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77">
        <f t="shared" si="76"/>
        <v>99</v>
      </c>
      <c r="IM135" s="13">
        <f t="shared" si="77"/>
        <v>27</v>
      </c>
      <c r="IN135" s="13">
        <f t="shared" si="78"/>
        <v>6</v>
      </c>
      <c r="IO135" s="13">
        <f t="shared" si="79"/>
        <v>7</v>
      </c>
      <c r="IP135" s="13">
        <f t="shared" si="80"/>
        <v>1</v>
      </c>
      <c r="IQ135" s="13">
        <f t="shared" si="81"/>
        <v>0</v>
      </c>
      <c r="IR135" s="13">
        <f t="shared" si="82"/>
        <v>0</v>
      </c>
      <c r="IS135" s="21">
        <f t="shared" si="83"/>
        <v>9027</v>
      </c>
      <c r="IU135" s="139" t="str">
        <f t="shared" si="84"/>
        <v>x</v>
      </c>
      <c r="IV135" s="140" t="str">
        <f t="shared" si="85"/>
        <v>x</v>
      </c>
      <c r="IW135" s="140" t="str">
        <f t="shared" si="86"/>
        <v>x</v>
      </c>
      <c r="IX135" s="51" t="str">
        <f>IF(ISBLANK(F135),IF(IW135="x",IF(AND(((IM135+(IN135-$JC$5))&gt;=$JB$5),(IN135&gt;=$JC$5),OR(IO135&gt;=$JD$5,H135="x"),IQ135),"Yes!",""),IF(AND(IW135="Yes!",IV135="x"),IF(AND(((IM135+(IN135-($JC131+$JC132)))&gt;=$JB$5+$JB$4),(IN135&gt;=$JC$5+$JC$4),OR(IO135&gt;=($JD$5+$JD$4),H135="x"),IP135,IQ135),"Yes!",""),IF(AND(IW135="Yes!",IV135="Yes!"),IF(AND((IM135+(IN135-($JC$5+$JC$4+$JC$3))&gt;=$JB$5+$JB$4+$JB$3),(IN135&gt;=$JC$5+$JC$4+$JC$3),OR(IO135&gt;=($JD$5+$JD$4+$JD$3),H135="x"),IP135,IQ135),"Yes!",""),""))),"x")</f>
        <v/>
      </c>
      <c r="IY135" s="52" t="str">
        <f t="shared" ref="IY135:IY161" si="100">IF(ISBLANK(G135),IF(IX135="x",IF(AND((IM135+(IN135-$JC$6)&gt;=$JB$6),(IN135&gt;=$JC$6),OR(IO135&gt;=$JD$6,H135="x"),IR135),"Yes!",""),IF(AND(IX135="Yes!",IW135="x"),IF(AND((IM135+(IN135-($JB$6+$JB$5))&gt;=$JB$6+$JB$5),(IN135&gt;=$JC$6+$JC$5),OR(IO135&gt;=($JD$6+$JD$5),H135="x"),IQ135,IR135),"Yes!",""),IF(AND(IX135="Yes!",IW135="Yes!"),IF(AND((IM135+(IN135-($JB$6+$JB$5+$JB$4))&gt;=$JB$6+$JB$5+$JB$4),(IN135&gt;=$JC$6+$JC$5+$JC$4),OR(IO135&gt;=($JD$6+$JD$5+$JD$4),H135="x"),IQ135,IR135),"Yes!",""),""))),"x")</f>
        <v/>
      </c>
    </row>
    <row r="136" spans="1:259" ht="15.5">
      <c r="A136" s="5" t="s">
        <v>139</v>
      </c>
      <c r="B136" s="35" t="s">
        <v>142</v>
      </c>
      <c r="C136" s="85" t="s">
        <v>43</v>
      </c>
      <c r="D136" s="85"/>
      <c r="E136" s="85"/>
      <c r="F136" s="85"/>
      <c r="G136" s="86"/>
      <c r="H136" s="108"/>
      <c r="I136" s="108"/>
      <c r="J136" s="108"/>
      <c r="K136" s="108"/>
      <c r="L136" s="227"/>
      <c r="M136" s="227"/>
      <c r="N136" s="227"/>
      <c r="O136" s="227" t="s">
        <v>43</v>
      </c>
      <c r="P136" s="227"/>
      <c r="Q136" s="227" t="s">
        <v>43</v>
      </c>
      <c r="R136" s="227"/>
      <c r="S136" s="227"/>
      <c r="T136" s="227"/>
      <c r="U136" s="227"/>
      <c r="V136" s="227"/>
      <c r="W136" s="227"/>
      <c r="X136" s="227"/>
      <c r="Y136" s="227" t="s">
        <v>43</v>
      </c>
      <c r="Z136" s="227"/>
      <c r="AA136" s="227"/>
      <c r="AB136" s="227"/>
      <c r="AC136" s="227" t="s">
        <v>43</v>
      </c>
      <c r="AD136" s="227" t="s">
        <v>43</v>
      </c>
      <c r="AE136" s="227"/>
      <c r="AF136" s="227"/>
      <c r="AG136" s="227"/>
      <c r="AH136" s="227"/>
      <c r="AI136" s="227"/>
      <c r="AJ136" s="227"/>
      <c r="AK136" s="227" t="s">
        <v>43</v>
      </c>
      <c r="AL136" s="227"/>
      <c r="AM136" s="227"/>
      <c r="AN136" s="227"/>
      <c r="AO136" s="109"/>
      <c r="AP136" s="227" t="s">
        <v>43</v>
      </c>
      <c r="AQ136" s="227" t="s">
        <v>43</v>
      </c>
      <c r="AR136" s="109"/>
      <c r="AS136" s="109"/>
      <c r="AT136" s="109" t="s">
        <v>43</v>
      </c>
      <c r="AU136" s="109"/>
      <c r="AV136" s="109"/>
      <c r="AW136" s="109"/>
      <c r="AX136" s="109"/>
      <c r="AY136" s="109" t="s">
        <v>43</v>
      </c>
      <c r="AZ136" s="109"/>
      <c r="BA136" s="109"/>
      <c r="BB136" s="109"/>
      <c r="BC136" s="109"/>
      <c r="BD136" s="109"/>
      <c r="BE136" s="110" t="s">
        <v>43</v>
      </c>
      <c r="BF136" s="111"/>
      <c r="BG136" s="112"/>
      <c r="BH136" s="112"/>
      <c r="BI136" s="113"/>
      <c r="BJ136" s="113"/>
      <c r="BK136" s="109"/>
      <c r="BL136" s="112"/>
      <c r="BM136" s="112"/>
      <c r="BN136" s="112"/>
      <c r="BO136" s="112"/>
      <c r="BP136" s="109"/>
      <c r="BQ136" s="112" t="s">
        <v>43</v>
      </c>
      <c r="BR136" s="112" t="s">
        <v>43</v>
      </c>
      <c r="BS136" s="109" t="s">
        <v>43</v>
      </c>
      <c r="BT136" s="109"/>
      <c r="BU136" s="112"/>
      <c r="BV136" s="109"/>
      <c r="BW136" s="109"/>
      <c r="BX136" s="109"/>
      <c r="BY136" s="109"/>
      <c r="BZ136" s="109"/>
      <c r="CA136" s="112"/>
      <c r="CB136" s="112"/>
      <c r="CC136" s="109"/>
      <c r="CD136" s="112"/>
      <c r="CE136" s="109"/>
      <c r="CF136" s="112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12"/>
      <c r="CS136" s="109"/>
      <c r="CT136" s="112"/>
      <c r="CU136" s="109"/>
      <c r="CV136" s="109"/>
      <c r="CW136" s="112"/>
      <c r="CX136" s="109"/>
      <c r="CY136" s="109" t="s">
        <v>43</v>
      </c>
      <c r="CZ136" s="109"/>
      <c r="DA136" s="109"/>
      <c r="DB136" s="109"/>
      <c r="DC136" s="109" t="s">
        <v>43</v>
      </c>
      <c r="DD136" s="109"/>
      <c r="DE136" s="109"/>
      <c r="DF136" s="109"/>
      <c r="DG136" s="147"/>
      <c r="DH136" s="109"/>
      <c r="DI136" s="109"/>
      <c r="DJ136" s="109"/>
      <c r="DK136" s="109"/>
      <c r="DL136" s="109"/>
      <c r="DM136" s="109" t="s">
        <v>43</v>
      </c>
      <c r="DN136" s="109"/>
      <c r="DO136" s="109"/>
      <c r="DP136" s="109" t="s">
        <v>43</v>
      </c>
      <c r="DQ136" s="109"/>
      <c r="DR136" s="109"/>
      <c r="DS136" s="109" t="s">
        <v>43</v>
      </c>
      <c r="DT136" s="112"/>
      <c r="DU136" s="109"/>
      <c r="DV136" s="112"/>
      <c r="DW136" s="109"/>
      <c r="DX136" s="109"/>
      <c r="DY136" s="109"/>
      <c r="DZ136" s="109"/>
      <c r="EA136" s="109"/>
      <c r="EB136" s="109"/>
      <c r="EC136" s="109"/>
      <c r="ED136" s="109" t="s">
        <v>43</v>
      </c>
      <c r="EE136" s="109"/>
      <c r="EF136" s="109"/>
      <c r="EG136" s="109"/>
      <c r="EH136" s="109"/>
      <c r="EI136" s="109"/>
      <c r="EJ136" s="109"/>
      <c r="EK136" s="109"/>
      <c r="EL136" s="112" t="s">
        <v>43</v>
      </c>
      <c r="EM136" s="109"/>
      <c r="EN136" s="109"/>
      <c r="EO136" s="109"/>
      <c r="EP136" s="109"/>
      <c r="EQ136" s="109"/>
      <c r="ER136" s="109"/>
      <c r="ES136" s="109" t="s">
        <v>43</v>
      </c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 t="s">
        <v>43</v>
      </c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 t="s">
        <v>43</v>
      </c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77">
        <f t="shared" si="76"/>
        <v>36</v>
      </c>
      <c r="IM136" s="13">
        <f t="shared" si="77"/>
        <v>6</v>
      </c>
      <c r="IN136" s="13">
        <f t="shared" si="78"/>
        <v>3</v>
      </c>
      <c r="IO136" s="13">
        <f t="shared" si="79"/>
        <v>1</v>
      </c>
      <c r="IP136" s="13">
        <f t="shared" si="80"/>
        <v>0</v>
      </c>
      <c r="IQ136" s="13">
        <f t="shared" si="81"/>
        <v>0</v>
      </c>
      <c r="IR136" s="13">
        <f t="shared" si="82"/>
        <v>0</v>
      </c>
      <c r="IS136" s="21">
        <f t="shared" si="83"/>
        <v>2422</v>
      </c>
      <c r="IU136" s="139" t="str">
        <f t="shared" si="84"/>
        <v>x</v>
      </c>
      <c r="IV136" s="51" t="str">
        <f t="shared" si="85"/>
        <v/>
      </c>
      <c r="IW136" s="51" t="str">
        <f t="shared" si="86"/>
        <v/>
      </c>
      <c r="IX136" s="51" t="str">
        <f>IF(ISBLANK(F136),IF(IW136="x",IF(AND(((IM136+(IN136-$JC$5))&gt;=$JB$5),(IN136&gt;=$JC$5),OR(IO136&gt;=$JD$5,H136="x"),IQ136),"Yes!",""),IF(AND(IW136="Yes!",IV136="x"),IF(AND(((IM136+(IN136-($JC132+$JC134)))&gt;=$JB$5+$JB$4),(IN136&gt;=$JC$5+$JC$4),OR(IO136&gt;=($JD$5+$JD$4),H136="x"),IP136,IQ136),"Yes!",""),IF(AND(IW136="Yes!",IV136="Yes!"),IF(AND((IM136+(IN136-($JC$5+$JC$4+$JC$3))&gt;=$JB$5+$JB$4+$JB$3),(IN136&gt;=$JC$5+$JC$4+$JC$3),OR(IO136&gt;=($JD$5+$JD$4+$JD$3),H136="x"),IP136,IQ136),"Yes!",""),""))),"x")</f>
        <v/>
      </c>
      <c r="IY136" s="52" t="str">
        <f t="shared" si="100"/>
        <v/>
      </c>
    </row>
    <row r="137" spans="1:259" ht="15.5">
      <c r="A137" s="5" t="s">
        <v>812</v>
      </c>
      <c r="B137" s="35" t="s">
        <v>580</v>
      </c>
      <c r="C137" s="85"/>
      <c r="D137" s="85"/>
      <c r="E137" s="85"/>
      <c r="F137" s="85"/>
      <c r="G137" s="86"/>
      <c r="H137" s="108"/>
      <c r="I137" s="108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 t="s">
        <v>43</v>
      </c>
      <c r="AL137" s="227"/>
      <c r="AM137" s="227"/>
      <c r="AN137" s="227"/>
      <c r="AO137" s="109"/>
      <c r="AP137" s="227"/>
      <c r="AQ137" s="227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10"/>
      <c r="BF137" s="111"/>
      <c r="BG137" s="112"/>
      <c r="BH137" s="112"/>
      <c r="BI137" s="113"/>
      <c r="BJ137" s="113"/>
      <c r="BK137" s="109"/>
      <c r="BL137" s="112"/>
      <c r="BM137" s="112"/>
      <c r="BN137" s="112"/>
      <c r="BO137" s="112"/>
      <c r="BP137" s="109"/>
      <c r="BQ137" s="112"/>
      <c r="BR137" s="112"/>
      <c r="BS137" s="109"/>
      <c r="BT137" s="109"/>
      <c r="BU137" s="112"/>
      <c r="BV137" s="109"/>
      <c r="BW137" s="109"/>
      <c r="BX137" s="109"/>
      <c r="BY137" s="109"/>
      <c r="BZ137" s="109"/>
      <c r="CA137" s="112"/>
      <c r="CB137" s="112"/>
      <c r="CC137" s="109"/>
      <c r="CD137" s="112"/>
      <c r="CE137" s="109" t="s">
        <v>43</v>
      </c>
      <c r="CF137" s="112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12"/>
      <c r="CS137" s="109"/>
      <c r="CT137" s="112"/>
      <c r="CU137" s="109"/>
      <c r="CV137" s="109"/>
      <c r="CW137" s="112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47"/>
      <c r="DH137" s="109"/>
      <c r="DI137" s="109"/>
      <c r="DJ137" s="109"/>
      <c r="DK137" s="109"/>
      <c r="DL137" s="109"/>
      <c r="DM137" s="109"/>
      <c r="DN137" s="109"/>
      <c r="DO137" s="109"/>
      <c r="DP137" s="109" t="s">
        <v>43</v>
      </c>
      <c r="DQ137" s="109" t="s">
        <v>43</v>
      </c>
      <c r="DR137" s="109"/>
      <c r="DS137" s="109"/>
      <c r="DT137" s="112"/>
      <c r="DU137" s="109"/>
      <c r="DV137" s="112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12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77">
        <f t="shared" si="76"/>
        <v>5</v>
      </c>
      <c r="IM137" s="13">
        <f t="shared" si="77"/>
        <v>1</v>
      </c>
      <c r="IN137" s="13">
        <f t="shared" si="78"/>
        <v>0</v>
      </c>
      <c r="IO137" s="13">
        <f t="shared" si="79"/>
        <v>0</v>
      </c>
      <c r="IP137" s="13">
        <f t="shared" si="80"/>
        <v>0</v>
      </c>
      <c r="IQ137" s="13">
        <f t="shared" si="81"/>
        <v>0</v>
      </c>
      <c r="IR137" s="13">
        <f t="shared" si="82"/>
        <v>0</v>
      </c>
      <c r="IS137" s="21">
        <f t="shared" si="83"/>
        <v>134</v>
      </c>
      <c r="IU137" s="44" t="str">
        <f t="shared" si="84"/>
        <v/>
      </c>
      <c r="IV137" s="51" t="str">
        <f t="shared" si="85"/>
        <v/>
      </c>
      <c r="IW137" s="51" t="str">
        <f t="shared" si="86"/>
        <v/>
      </c>
      <c r="IX137" s="51" t="str">
        <f t="shared" ref="IX137:IX171" si="101">IF(ISBLANK(F137),IF(IW137="x",IF(AND(((IM137+(IN137-$JC$5))&gt;=$JB$5),(IN137&gt;=$JC$5),OR(IO137&gt;=$JD$5,H137="x"),IQ137),"Yes!",""),IF(AND(IW137="Yes!",IV137="x"),IF(AND(((IM137+(IN137-($JC134+$JC135)))&gt;=$JB$5+$JB$4),(IN137&gt;=$JC$5+$JC$4),OR(IO137&gt;=($JD$5+$JD$4),H137="x"),IP137,IQ137),"Yes!",""),IF(AND(IW137="Yes!",IV137="Yes!"),IF(AND((IM137+(IN137-($JC$5+$JC$4+$JC$3))&gt;=$JB$5+$JB$4+$JB$3),(IN137&gt;=$JC$5+$JC$4+$JC$3),OR(IO137&gt;=($JD$5+$JD$4+$JD$3),H137="x"),IP137,IQ137),"Yes!",""),""))),"x")</f>
        <v/>
      </c>
      <c r="IY137" s="52" t="str">
        <f t="shared" si="100"/>
        <v/>
      </c>
    </row>
    <row r="138" spans="1:259" ht="15.5">
      <c r="A138" s="5" t="s">
        <v>143</v>
      </c>
      <c r="B138" s="35" t="s">
        <v>109</v>
      </c>
      <c r="C138" s="85" t="s">
        <v>43</v>
      </c>
      <c r="D138" s="85"/>
      <c r="E138" s="85"/>
      <c r="F138" s="85"/>
      <c r="G138" s="86"/>
      <c r="H138" s="108"/>
      <c r="I138" s="108"/>
      <c r="J138" s="108"/>
      <c r="K138" s="108"/>
      <c r="L138" s="227"/>
      <c r="M138" s="227"/>
      <c r="N138" s="227" t="s">
        <v>43</v>
      </c>
      <c r="O138" s="227" t="s">
        <v>43</v>
      </c>
      <c r="P138" s="227"/>
      <c r="Q138" s="227"/>
      <c r="R138" s="227"/>
      <c r="S138" s="227" t="s">
        <v>43</v>
      </c>
      <c r="T138" s="227" t="s">
        <v>43</v>
      </c>
      <c r="U138" s="227"/>
      <c r="V138" s="227" t="s">
        <v>43</v>
      </c>
      <c r="W138" s="227" t="s">
        <v>43</v>
      </c>
      <c r="X138" s="227"/>
      <c r="Y138" s="227"/>
      <c r="Z138" s="227" t="s">
        <v>43</v>
      </c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109"/>
      <c r="AP138" s="227" t="s">
        <v>43</v>
      </c>
      <c r="AQ138" s="227" t="s">
        <v>43</v>
      </c>
      <c r="AR138" s="109"/>
      <c r="AS138" s="109"/>
      <c r="AT138" s="109"/>
      <c r="AU138" s="109"/>
      <c r="AV138" s="109"/>
      <c r="AW138" s="109"/>
      <c r="AX138" s="109"/>
      <c r="AY138" s="109" t="s">
        <v>43</v>
      </c>
      <c r="AZ138" s="109"/>
      <c r="BA138" s="109"/>
      <c r="BB138" s="109"/>
      <c r="BC138" s="109"/>
      <c r="BD138" s="109"/>
      <c r="BE138" s="110"/>
      <c r="BF138" s="111"/>
      <c r="BG138" s="112"/>
      <c r="BH138" s="112"/>
      <c r="BI138" s="113"/>
      <c r="BJ138" s="113"/>
      <c r="BK138" s="109"/>
      <c r="BL138" s="112"/>
      <c r="BM138" s="112"/>
      <c r="BN138" s="112"/>
      <c r="BO138" s="112" t="s">
        <v>43</v>
      </c>
      <c r="BP138" s="109"/>
      <c r="BQ138" s="112" t="s">
        <v>43</v>
      </c>
      <c r="BR138" s="112"/>
      <c r="BS138" s="109"/>
      <c r="BT138" s="109"/>
      <c r="BU138" s="112" t="s">
        <v>43</v>
      </c>
      <c r="BV138" s="109"/>
      <c r="BW138" s="109" t="s">
        <v>43</v>
      </c>
      <c r="BX138" s="109"/>
      <c r="BY138" s="109"/>
      <c r="BZ138" s="109" t="s">
        <v>43</v>
      </c>
      <c r="CA138" s="112"/>
      <c r="CB138" s="112"/>
      <c r="CC138" s="109"/>
      <c r="CD138" s="112"/>
      <c r="CE138" s="109"/>
      <c r="CF138" s="112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12"/>
      <c r="CS138" s="109"/>
      <c r="CT138" s="112"/>
      <c r="CU138" s="109" t="s">
        <v>43</v>
      </c>
      <c r="CV138" s="109"/>
      <c r="CW138" s="112"/>
      <c r="CX138" s="109"/>
      <c r="CY138" s="109" t="s">
        <v>43</v>
      </c>
      <c r="CZ138" s="109"/>
      <c r="DA138" s="109"/>
      <c r="DB138" s="109"/>
      <c r="DC138" s="109"/>
      <c r="DD138" s="109"/>
      <c r="DE138" s="109"/>
      <c r="DF138" s="109"/>
      <c r="DG138" s="147"/>
      <c r="DH138" s="109"/>
      <c r="DI138" s="109"/>
      <c r="DJ138" s="109"/>
      <c r="DK138" s="109" t="s">
        <v>43</v>
      </c>
      <c r="DL138" s="109"/>
      <c r="DM138" s="109" t="s">
        <v>43</v>
      </c>
      <c r="DN138" s="109" t="s">
        <v>43</v>
      </c>
      <c r="DO138" s="109"/>
      <c r="DP138" s="109"/>
      <c r="DQ138" s="109" t="s">
        <v>43</v>
      </c>
      <c r="DR138" s="109"/>
      <c r="DS138" s="109" t="s">
        <v>43</v>
      </c>
      <c r="DT138" s="112"/>
      <c r="DU138" s="109"/>
      <c r="DV138" s="112"/>
      <c r="DW138" s="109"/>
      <c r="DX138" s="109" t="s">
        <v>43</v>
      </c>
      <c r="DY138" s="109"/>
      <c r="DZ138" s="109"/>
      <c r="EA138" s="109"/>
      <c r="EB138" s="109" t="s">
        <v>43</v>
      </c>
      <c r="EC138" s="109"/>
      <c r="ED138" s="109" t="s">
        <v>43</v>
      </c>
      <c r="EE138" s="109"/>
      <c r="EF138" s="109"/>
      <c r="EG138" s="109"/>
      <c r="EH138" s="109"/>
      <c r="EI138" s="109"/>
      <c r="EJ138" s="109"/>
      <c r="EK138" s="109"/>
      <c r="EL138" s="112"/>
      <c r="EM138" s="109"/>
      <c r="EN138" s="109"/>
      <c r="EO138" s="109"/>
      <c r="EP138" s="109"/>
      <c r="EQ138" s="109"/>
      <c r="ER138" s="109"/>
      <c r="ES138" s="109"/>
      <c r="ET138" s="109"/>
      <c r="EU138" s="109" t="s">
        <v>43</v>
      </c>
      <c r="EV138" s="109"/>
      <c r="EW138" s="109"/>
      <c r="EX138" s="109" t="s">
        <v>43</v>
      </c>
      <c r="EY138" s="109"/>
      <c r="EZ138" s="109" t="s">
        <v>43</v>
      </c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 t="s">
        <v>43</v>
      </c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77">
        <f t="shared" si="76"/>
        <v>49</v>
      </c>
      <c r="IM138" s="13">
        <f t="shared" si="77"/>
        <v>18</v>
      </c>
      <c r="IN138" s="13">
        <f t="shared" si="78"/>
        <v>1</v>
      </c>
      <c r="IO138" s="13">
        <f t="shared" si="79"/>
        <v>1</v>
      </c>
      <c r="IP138" s="13">
        <f t="shared" si="80"/>
        <v>0</v>
      </c>
      <c r="IQ138" s="13">
        <f t="shared" si="81"/>
        <v>0</v>
      </c>
      <c r="IR138" s="13">
        <f t="shared" si="82"/>
        <v>0</v>
      </c>
      <c r="IS138" s="21">
        <f t="shared" si="83"/>
        <v>4188</v>
      </c>
      <c r="IU138" s="139" t="str">
        <f t="shared" si="84"/>
        <v>x</v>
      </c>
      <c r="IV138" s="51" t="str">
        <f t="shared" si="85"/>
        <v/>
      </c>
      <c r="IW138" s="51" t="str">
        <f t="shared" si="86"/>
        <v/>
      </c>
      <c r="IX138" s="51" t="str">
        <f t="shared" si="101"/>
        <v/>
      </c>
      <c r="IY138" s="52" t="str">
        <f t="shared" si="100"/>
        <v/>
      </c>
    </row>
    <row r="139" spans="1:259" ht="15.5">
      <c r="A139" s="5" t="s">
        <v>146</v>
      </c>
      <c r="B139" s="35" t="s">
        <v>147</v>
      </c>
      <c r="C139" s="85"/>
      <c r="D139" s="85"/>
      <c r="E139" s="85"/>
      <c r="F139" s="85"/>
      <c r="G139" s="8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109"/>
      <c r="AP139" s="227"/>
      <c r="AQ139" s="227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10"/>
      <c r="BF139" s="109"/>
      <c r="BG139" s="112"/>
      <c r="BH139" s="112"/>
      <c r="BI139" s="113"/>
      <c r="BJ139" s="113"/>
      <c r="BK139" s="109"/>
      <c r="BL139" s="112"/>
      <c r="BM139" s="112"/>
      <c r="BN139" s="112"/>
      <c r="BO139" s="112"/>
      <c r="BP139" s="109"/>
      <c r="BQ139" s="112"/>
      <c r="BR139" s="112"/>
      <c r="BS139" s="109"/>
      <c r="BT139" s="109"/>
      <c r="BU139" s="112"/>
      <c r="BV139" s="109"/>
      <c r="BW139" s="109"/>
      <c r="BX139" s="109"/>
      <c r="BY139" s="109"/>
      <c r="BZ139" s="109"/>
      <c r="CA139" s="112"/>
      <c r="CB139" s="112"/>
      <c r="CC139" s="109"/>
      <c r="CD139" s="112"/>
      <c r="CE139" s="109"/>
      <c r="CF139" s="112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12"/>
      <c r="CS139" s="109"/>
      <c r="CT139" s="112"/>
      <c r="CU139" s="109"/>
      <c r="CV139" s="109"/>
      <c r="CW139" s="112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47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12"/>
      <c r="DU139" s="109"/>
      <c r="DV139" s="112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12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 t="s">
        <v>43</v>
      </c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77">
        <f t="shared" ref="IL139:IL173" si="102">SUMIF(H139:IK139,"x",$H$2:$IK$2)</f>
        <v>3</v>
      </c>
      <c r="IM139" s="13">
        <f t="shared" ref="IM139:IM173" si="103">COUNTIFS(H139:IK139,"x",H$4:IK$4,"d")</f>
        <v>0</v>
      </c>
      <c r="IN139" s="13">
        <f t="shared" ref="IN139:IN173" si="104">COUNTIFS(H139:IK139,"x",H$4:IK$4,"w")</f>
        <v>1</v>
      </c>
      <c r="IO139" s="13">
        <f t="shared" ref="IO139:IO173" si="105">COUNTIFS(H139:IK139,"x",H$4:IK$4,"v")</f>
        <v>0</v>
      </c>
      <c r="IP139" s="13">
        <f t="shared" ref="IP139:IP173" si="106">COUNTIFS(H139:IK139,"x",H$4:IK$4,"s")</f>
        <v>0</v>
      </c>
      <c r="IQ139" s="13">
        <f t="shared" ref="IQ139:IQ173" si="107">COUNTIFS(H139:IK139,"x",H$4:IK$4,"m")</f>
        <v>0</v>
      </c>
      <c r="IR139" s="13">
        <f t="shared" ref="IR139:IR173" si="108">COUNTIFS(H139:IK139,"x",H$4:IK$4,"r")</f>
        <v>0</v>
      </c>
      <c r="IS139" s="21">
        <f t="shared" ref="IS139:IS173" si="109">SUMIF(H139:IK139,"x",$H$3:$IK$3)</f>
        <v>404</v>
      </c>
      <c r="IU139" s="44" t="str">
        <f t="shared" ref="IU139:IU173" si="110">IF(ISBLANK(C139),IF(AND((IM139+IN139)&gt;=($JB$2+$JC$2),OR(IO139&gt;=$JD$2,H139="x")),"Yes!",""),"x")</f>
        <v/>
      </c>
      <c r="IV139" s="51" t="str">
        <f t="shared" ref="IV139:IV173" si="111">IF(ISBLANK(D139),IF(IU139="x",IF(AND((IM139+IN139)&gt;=($JB$3+$JC$3),OR(IO139&gt;=$JD$3,H139="x")),"Yes!",""),IF(IU139="Yes!",IF(AND((IM139+IN139)&gt;=($JB$2+$JB$3+$JC$2+$JC$3),OR(IO139&gt;=($JD$3+$JD$2),H139="x")),"Yes!",""),"")),"x")</f>
        <v/>
      </c>
      <c r="IW139" s="51" t="str">
        <f t="shared" ref="IW139:IW173" si="112">IF(ISBLANK(E139),IF(IV139="x",IF(AND((IM139+(IN139-$JC$4)&gt;=$JB$4),(IN139&gt;=$JC$4),OR(IO139&gt;=$JD$4,H139="x"),OR(IP139,IQ139)),"Yes!",""),IF(AND(IV139="Yes!",IU139="x"),IF(AND((IM139+(IN139-($JC$4+$JC$3))&gt;=$JB$3+$JB$4),(IN139&gt;=$JC$4),OR(IO139&gt;=($JD$3+$JD$4),H139="x"),OR(IP139,IQ139)),"Yes!",""),IF(AND(IV139="Yes!",IU139="Yes!"),IF(AND((IM139+(IN139-($JC$4+$JC$3+$JC$2))&gt;=$JB$2+$JB$3+$JB$4),(IN139&gt;=$JC$2+$JC$3+$JC$4),OR(IO139&gt;=($JD$2+$JD$3+$JD$4),H139="x"),OR(IP139,IQ139)),"Yes!",""),""))),"x")</f>
        <v/>
      </c>
      <c r="IX139" s="51" t="str">
        <f t="shared" si="101"/>
        <v/>
      </c>
      <c r="IY139" s="52" t="str">
        <f t="shared" si="100"/>
        <v/>
      </c>
    </row>
    <row r="140" spans="1:259" ht="15.5">
      <c r="A140" s="5" t="s">
        <v>146</v>
      </c>
      <c r="B140" s="35" t="s">
        <v>114</v>
      </c>
      <c r="C140" s="85" t="s">
        <v>43</v>
      </c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 t="s">
        <v>43</v>
      </c>
      <c r="AF140" s="227"/>
      <c r="AG140" s="227" t="s">
        <v>43</v>
      </c>
      <c r="AH140" s="227"/>
      <c r="AI140" s="227"/>
      <c r="AJ140" s="227"/>
      <c r="AK140" s="227"/>
      <c r="AL140" s="227"/>
      <c r="AM140" s="227"/>
      <c r="AN140" s="227"/>
      <c r="AO140" s="109"/>
      <c r="AP140" s="227"/>
      <c r="AQ140" s="227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10"/>
      <c r="BF140" s="109"/>
      <c r="BG140" s="112"/>
      <c r="BH140" s="112"/>
      <c r="BI140" s="113"/>
      <c r="BJ140" s="113"/>
      <c r="BK140" s="109"/>
      <c r="BL140" s="112"/>
      <c r="BM140" s="112"/>
      <c r="BN140" s="112"/>
      <c r="BO140" s="112"/>
      <c r="BP140" s="109"/>
      <c r="BQ140" s="112"/>
      <c r="BR140" s="112"/>
      <c r="BS140" s="109"/>
      <c r="BT140" s="109"/>
      <c r="BU140" s="112" t="s">
        <v>43</v>
      </c>
      <c r="BV140" s="109"/>
      <c r="BW140" s="109"/>
      <c r="BX140" s="109"/>
      <c r="BY140" s="109"/>
      <c r="BZ140" s="109"/>
      <c r="CA140" s="112"/>
      <c r="CB140" s="112"/>
      <c r="CC140" s="109"/>
      <c r="CD140" s="112"/>
      <c r="CE140" s="109"/>
      <c r="CF140" s="112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12"/>
      <c r="CS140" s="109"/>
      <c r="CT140" s="112"/>
      <c r="CU140" s="109"/>
      <c r="CV140" s="109" t="s">
        <v>43</v>
      </c>
      <c r="CW140" s="112" t="s">
        <v>43</v>
      </c>
      <c r="CX140" s="109"/>
      <c r="CY140" s="109"/>
      <c r="CZ140" s="109" t="s">
        <v>43</v>
      </c>
      <c r="DA140" s="109"/>
      <c r="DB140" s="109"/>
      <c r="DC140" s="109"/>
      <c r="DD140" s="109"/>
      <c r="DE140" s="109"/>
      <c r="DF140" s="109"/>
      <c r="DG140" s="147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12"/>
      <c r="DU140" s="109"/>
      <c r="DV140" s="112"/>
      <c r="DW140" s="109"/>
      <c r="DX140" s="109"/>
      <c r="DY140" s="109"/>
      <c r="DZ140" s="109"/>
      <c r="EA140" s="109"/>
      <c r="EB140" s="109" t="s">
        <v>43</v>
      </c>
      <c r="EC140" s="109" t="s">
        <v>43</v>
      </c>
      <c r="ED140" s="109"/>
      <c r="EE140" s="109"/>
      <c r="EF140" s="109"/>
      <c r="EG140" s="109"/>
      <c r="EH140" s="109"/>
      <c r="EI140" s="109"/>
      <c r="EJ140" s="109"/>
      <c r="EK140" s="109"/>
      <c r="EL140" s="112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 t="s">
        <v>43</v>
      </c>
      <c r="EY140" s="109" t="s">
        <v>43</v>
      </c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 t="s">
        <v>43</v>
      </c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77">
        <f t="shared" si="102"/>
        <v>19</v>
      </c>
      <c r="IM140" s="13">
        <f t="shared" si="103"/>
        <v>6</v>
      </c>
      <c r="IN140" s="13">
        <f t="shared" si="104"/>
        <v>1</v>
      </c>
      <c r="IO140" s="13">
        <f t="shared" si="105"/>
        <v>4</v>
      </c>
      <c r="IP140" s="13">
        <f t="shared" si="106"/>
        <v>0</v>
      </c>
      <c r="IQ140" s="13">
        <f t="shared" si="107"/>
        <v>0</v>
      </c>
      <c r="IR140" s="13">
        <f t="shared" si="108"/>
        <v>0</v>
      </c>
      <c r="IS140" s="21">
        <f t="shared" si="109"/>
        <v>1304</v>
      </c>
      <c r="IU140" s="139" t="str">
        <f t="shared" si="110"/>
        <v>x</v>
      </c>
      <c r="IV140" s="51" t="str">
        <f t="shared" si="111"/>
        <v/>
      </c>
      <c r="IW140" s="51" t="str">
        <f t="shared" si="112"/>
        <v/>
      </c>
      <c r="IX140" s="51" t="str">
        <f t="shared" si="101"/>
        <v/>
      </c>
      <c r="IY140" s="52" t="str">
        <f t="shared" si="100"/>
        <v/>
      </c>
    </row>
    <row r="141" spans="1:259">
      <c r="A141" s="11" t="s">
        <v>144</v>
      </c>
      <c r="B141" s="151" t="s">
        <v>145</v>
      </c>
      <c r="C141" s="95"/>
      <c r="D141" s="95"/>
      <c r="E141" s="95"/>
      <c r="F141" s="95"/>
      <c r="G141" s="96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109"/>
      <c r="AP141" s="227"/>
      <c r="AQ141" s="227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 t="s">
        <v>43</v>
      </c>
      <c r="CZ141" s="109"/>
      <c r="DA141" s="109"/>
      <c r="DB141" s="109"/>
      <c r="DC141" s="109"/>
      <c r="DD141" s="109"/>
      <c r="DE141" s="109"/>
      <c r="DF141" s="109"/>
      <c r="DG141" s="143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 t="s">
        <v>43</v>
      </c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 t="s">
        <v>43</v>
      </c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 t="s">
        <v>43</v>
      </c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 t="s">
        <v>43</v>
      </c>
      <c r="FS141" s="109"/>
      <c r="FT141" s="109" t="s">
        <v>43</v>
      </c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77">
        <f t="shared" ref="IL141" si="113">SUMIF(H141:IK141,"x",$H$2:$IK$2)</f>
        <v>7</v>
      </c>
      <c r="IM141" s="13">
        <f t="shared" ref="IM141" si="114">COUNTIFS(H141:IK141,"x",H$4:IK$4,"d")</f>
        <v>1</v>
      </c>
      <c r="IN141" s="13">
        <f t="shared" ref="IN141" si="115">COUNTIFS(H141:IK141,"x",H$4:IK$4,"w")</f>
        <v>0</v>
      </c>
      <c r="IO141" s="13">
        <f t="shared" ref="IO141" si="116">COUNTIFS(H141:IK141,"x",H$4:IK$4,"v")</f>
        <v>0</v>
      </c>
      <c r="IP141" s="13">
        <f t="shared" ref="IP141" si="117">COUNTIFS(H141:IK141,"x",H$4:IK$4,"s")</f>
        <v>0</v>
      </c>
      <c r="IQ141" s="13">
        <f t="shared" ref="IQ141" si="118">COUNTIFS(H141:IK141,"x",H$4:IK$4,"m")</f>
        <v>0</v>
      </c>
      <c r="IR141" s="13">
        <f t="shared" ref="IR141" si="119">COUNTIFS(H141:IK141,"x",H$4:IK$4,"r")</f>
        <v>0</v>
      </c>
      <c r="IS141" s="21">
        <f t="shared" ref="IS141" si="120">SUMIF(H141:IK141,"x",$H$3:$IK$3)</f>
        <v>104</v>
      </c>
      <c r="IU141" s="44" t="str">
        <f t="shared" ref="IU141" si="121">IF(ISBLANK(C141),IF(AND((IM141+IN141)&gt;=($JB$2+$JC$2),OR(IO141&gt;=$JD$2,H141="x")),"Yes!",""),"x")</f>
        <v/>
      </c>
      <c r="IV141" s="51" t="str">
        <f t="shared" ref="IV141" si="122">IF(ISBLANK(D141),IF(IU141="x",IF(AND((IM141+IN141)&gt;=($JB$3+$JC$3),OR(IO141&gt;=$JD$3,H141="x")),"Yes!",""),IF(IU141="Yes!",IF(AND((IM141+IN141)&gt;=($JB$2+$JB$3+$JC$2+$JC$3),OR(IO141&gt;=($JD$3+$JD$2),H141="x")),"Yes!",""),"")),"x")</f>
        <v/>
      </c>
      <c r="IW141" s="51" t="str">
        <f t="shared" ref="IW141" si="123">IF(ISBLANK(E141),IF(IV141="x",IF(AND((IM141+(IN141-$JC$4)&gt;=$JB$4),(IN141&gt;=$JC$4),OR(IO141&gt;=$JD$4,H141="x"),OR(IP141,IQ141)),"Yes!",""),IF(AND(IV141="Yes!",IU141="x"),IF(AND((IM141+(IN141-($JC$4+$JC$3))&gt;=$JB$3+$JB$4),(IN141&gt;=$JC$4),OR(IO141&gt;=($JD$3+$JD$4),H141="x"),OR(IP141,IQ141)),"Yes!",""),IF(AND(IV141="Yes!",IU141="Yes!"),IF(AND((IM141+(IN141-($JC$4+$JC$3+$JC$2))&gt;=$JB$2+$JB$3+$JB$4),(IN141&gt;=$JC$2+$JC$3+$JC$4),OR(IO141&gt;=($JD$2+$JD$3+$JD$4),H141="x"),OR(IP141,IQ141)),"Yes!",""),""))),"x")</f>
        <v/>
      </c>
      <c r="IX141" s="51" t="str">
        <f>IF(ISBLANK(F141),IF(IW141="x",IF(AND(((IM141+(IN141-$JC$5))&gt;=$JB$5),(IN141&gt;=$JC$5),OR(IO141&gt;=$JD$5,H141="x"),IQ141),"Yes!",""),IF(AND(IW141="Yes!",IV141="x"),IF(AND(((IM141+(IN141-($JC137+$JC138)))&gt;=$JB$5+$JB$4),(IN141&gt;=$JC$5+$JC$4),OR(IO141&gt;=($JD$5+$JD$4),H141="x"),IP141,IQ141),"Yes!",""),IF(AND(IW141="Yes!",IV141="Yes!"),IF(AND((IM141+(IN141-($JC$5+$JC$4+$JC$3))&gt;=$JB$5+$JB$4+$JB$3),(IN141&gt;=$JC$5+$JC$4+$JC$3),OR(IO141&gt;=($JD$5+$JD$4+$JD$3),H141="x"),IP141,IQ141),"Yes!",""),""))),"x")</f>
        <v/>
      </c>
      <c r="IY141" s="52" t="str">
        <f t="shared" si="100"/>
        <v/>
      </c>
    </row>
    <row r="142" spans="1:259">
      <c r="A142" s="11" t="s">
        <v>813</v>
      </c>
      <c r="B142" s="151" t="s">
        <v>53</v>
      </c>
      <c r="C142" s="95"/>
      <c r="D142" s="95"/>
      <c r="E142" s="95"/>
      <c r="F142" s="95"/>
      <c r="G142" s="9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109"/>
      <c r="AP142" s="227"/>
      <c r="AQ142" s="227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43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77">
        <f t="shared" si="102"/>
        <v>0</v>
      </c>
      <c r="IM142" s="13">
        <f t="shared" si="103"/>
        <v>0</v>
      </c>
      <c r="IN142" s="13">
        <f t="shared" si="104"/>
        <v>0</v>
      </c>
      <c r="IO142" s="13">
        <f t="shared" si="105"/>
        <v>0</v>
      </c>
      <c r="IP142" s="13">
        <f t="shared" si="106"/>
        <v>0</v>
      </c>
      <c r="IQ142" s="13">
        <f t="shared" si="107"/>
        <v>0</v>
      </c>
      <c r="IR142" s="13">
        <f t="shared" si="108"/>
        <v>0</v>
      </c>
      <c r="IS142" s="21">
        <f t="shared" si="109"/>
        <v>0</v>
      </c>
      <c r="IU142" s="44" t="str">
        <f t="shared" si="110"/>
        <v/>
      </c>
      <c r="IV142" s="51" t="str">
        <f t="shared" si="111"/>
        <v/>
      </c>
      <c r="IW142" s="51" t="str">
        <f t="shared" si="112"/>
        <v/>
      </c>
      <c r="IX142" s="51" t="str">
        <f>IF(ISBLANK(F142),IF(IW142="x",IF(AND(((IM142+(IN142-$JC$5))&gt;=$JB$5),(IN142&gt;=$JC$5),OR(IO142&gt;=$JD$5,H142="x"),IQ142),"Yes!",""),IF(AND(IW142="Yes!",IV142="x"),IF(AND(((IM142+(IN142-($JC138+$JC139)))&gt;=$JB$5+$JB$4),(IN142&gt;=$JC$5+$JC$4),OR(IO142&gt;=($JD$5+$JD$4),H142="x"),IP142,IQ142),"Yes!",""),IF(AND(IW142="Yes!",IV142="Yes!"),IF(AND((IM142+(IN142-($JC$5+$JC$4+$JC$3))&gt;=$JB$5+$JB$4+$JB$3),(IN142&gt;=$JC$5+$JC$4+$JC$3),OR(IO142&gt;=($JD$5+$JD$4+$JD$3),H142="x"),IP142,IQ142),"Yes!",""),""))),"x")</f>
        <v/>
      </c>
      <c r="IY142" s="52" t="str">
        <f t="shared" si="100"/>
        <v/>
      </c>
    </row>
    <row r="143" spans="1:259">
      <c r="A143" s="6" t="s">
        <v>572</v>
      </c>
      <c r="B143" s="37" t="s">
        <v>103</v>
      </c>
      <c r="C143" s="97"/>
      <c r="D143" s="97"/>
      <c r="E143" s="97"/>
      <c r="F143" s="97"/>
      <c r="G143" s="98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109"/>
      <c r="AP143" s="227"/>
      <c r="AQ143" s="227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77">
        <f t="shared" si="102"/>
        <v>0</v>
      </c>
      <c r="IM143" s="13">
        <f t="shared" si="103"/>
        <v>0</v>
      </c>
      <c r="IN143" s="13">
        <f t="shared" si="104"/>
        <v>0</v>
      </c>
      <c r="IO143" s="13">
        <f t="shared" si="105"/>
        <v>0</v>
      </c>
      <c r="IP143" s="13">
        <f t="shared" si="106"/>
        <v>0</v>
      </c>
      <c r="IQ143" s="13">
        <f t="shared" si="107"/>
        <v>0</v>
      </c>
      <c r="IR143" s="13">
        <f t="shared" si="108"/>
        <v>0</v>
      </c>
      <c r="IS143" s="21">
        <f t="shared" si="109"/>
        <v>0</v>
      </c>
      <c r="IU143" s="44" t="str">
        <f t="shared" si="110"/>
        <v/>
      </c>
      <c r="IV143" s="51" t="str">
        <f t="shared" si="111"/>
        <v/>
      </c>
      <c r="IW143" s="51" t="str">
        <f t="shared" si="112"/>
        <v/>
      </c>
      <c r="IX143" s="51" t="str">
        <f>IF(ISBLANK(F143),IF(IW143="x",IF(AND(((IM143+(IN143-$JC$5))&gt;=$JB$5),(IN143&gt;=$JC$5),OR(IO143&gt;=$JD$5,H143="x"),IQ143),"Yes!",""),IF(AND(IW143="Yes!",IV143="x"),IF(AND(((IM143+(IN143-($JC139+$JC140)))&gt;=$JB$5+$JB$4),(IN143&gt;=$JC$5+$JC$4),OR(IO143&gt;=($JD$5+$JD$4),H143="x"),IP143,IQ143),"Yes!",""),IF(AND(IW143="Yes!",IV143="Yes!"),IF(AND((IM143+(IN143-($JC$5+$JC$4+$JC$3))&gt;=$JB$5+$JB$4+$JB$3),(IN143&gt;=$JC$5+$JC$4+$JC$3),OR(IO143&gt;=($JD$5+$JD$4+$JD$3),H143="x"),IP143,IQ143),"Yes!",""),""))),"x")</f>
        <v/>
      </c>
      <c r="IY143" s="52" t="str">
        <f t="shared" si="100"/>
        <v/>
      </c>
    </row>
    <row r="144" spans="1:259" ht="15.5">
      <c r="A144" s="6" t="s">
        <v>814</v>
      </c>
      <c r="B144" s="37" t="s">
        <v>138</v>
      </c>
      <c r="C144" s="87"/>
      <c r="D144" s="87"/>
      <c r="E144" s="87"/>
      <c r="F144" s="87"/>
      <c r="G144" s="88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109"/>
      <c r="AP144" s="227"/>
      <c r="AQ144" s="227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10"/>
      <c r="BF144" s="111"/>
      <c r="BG144" s="112"/>
      <c r="BH144" s="112"/>
      <c r="BI144" s="113"/>
      <c r="BJ144" s="113"/>
      <c r="BK144" s="109"/>
      <c r="BL144" s="112"/>
      <c r="BM144" s="112"/>
      <c r="BN144" s="112"/>
      <c r="BO144" s="112"/>
      <c r="BP144" s="109"/>
      <c r="BQ144" s="112"/>
      <c r="BR144" s="112"/>
      <c r="BS144" s="109"/>
      <c r="BT144" s="109"/>
      <c r="BU144" s="112"/>
      <c r="BV144" s="109"/>
      <c r="BW144" s="109"/>
      <c r="BX144" s="109"/>
      <c r="BY144" s="109"/>
      <c r="BZ144" s="109"/>
      <c r="CA144" s="112"/>
      <c r="CB144" s="112"/>
      <c r="CC144" s="109"/>
      <c r="CD144" s="112"/>
      <c r="CE144" s="109"/>
      <c r="CF144" s="112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12"/>
      <c r="CS144" s="109"/>
      <c r="CT144" s="112"/>
      <c r="CU144" s="109"/>
      <c r="CV144" s="109"/>
      <c r="CW144" s="112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47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12"/>
      <c r="DU144" s="109"/>
      <c r="DV144" s="112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12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77">
        <f t="shared" si="102"/>
        <v>0</v>
      </c>
      <c r="IM144" s="13">
        <f t="shared" si="103"/>
        <v>0</v>
      </c>
      <c r="IN144" s="13">
        <f t="shared" si="104"/>
        <v>0</v>
      </c>
      <c r="IO144" s="13">
        <f t="shared" si="105"/>
        <v>0</v>
      </c>
      <c r="IP144" s="13">
        <f t="shared" si="106"/>
        <v>0</v>
      </c>
      <c r="IQ144" s="13">
        <f t="shared" si="107"/>
        <v>0</v>
      </c>
      <c r="IR144" s="13">
        <f t="shared" si="108"/>
        <v>0</v>
      </c>
      <c r="IS144" s="21">
        <f t="shared" si="109"/>
        <v>0</v>
      </c>
      <c r="IU144" s="44" t="str">
        <f t="shared" si="110"/>
        <v/>
      </c>
      <c r="IV144" s="51" t="str">
        <f t="shared" si="111"/>
        <v/>
      </c>
      <c r="IW144" s="51" t="str">
        <f t="shared" si="112"/>
        <v/>
      </c>
      <c r="IX144" s="51" t="str">
        <f>IF(ISBLANK(F144),IF(IW144="x",IF(AND(((IM144+(IN144-$JC$5))&gt;=$JB$5),(IN144&gt;=$JC$5),OR(IO144&gt;=$JD$5,H144="x"),IQ144),"Yes!",""),IF(AND(IW144="Yes!",IV144="x"),IF(AND(((IM144+(IN144-($JC140+$JC142)))&gt;=$JB$5+$JB$4),(IN144&gt;=$JC$5+$JC$4),OR(IO144&gt;=($JD$5+$JD$4),H144="x"),IP144,IQ144),"Yes!",""),IF(AND(IW144="Yes!",IV144="Yes!"),IF(AND((IM144+(IN144-($JC$5+$JC$4+$JC$3))&gt;=$JB$5+$JB$4+$JB$3),(IN144&gt;=$JC$5+$JC$4+$JC$3),OR(IO144&gt;=($JD$5+$JD$4+$JD$3),H144="x"),IP144,IQ144),"Yes!",""),""))),"x")</f>
        <v/>
      </c>
      <c r="IY144" s="52" t="str">
        <f t="shared" si="100"/>
        <v/>
      </c>
    </row>
    <row r="145" spans="1:259" ht="15.5">
      <c r="A145" s="5" t="s">
        <v>815</v>
      </c>
      <c r="B145" s="35" t="s">
        <v>816</v>
      </c>
      <c r="C145" s="85"/>
      <c r="D145" s="85"/>
      <c r="E145" s="85"/>
      <c r="F145" s="85"/>
      <c r="G145" s="8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109"/>
      <c r="AP145" s="227"/>
      <c r="AQ145" s="227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10"/>
      <c r="BF145" s="111"/>
      <c r="BG145" s="112"/>
      <c r="BH145" s="112"/>
      <c r="BI145" s="113"/>
      <c r="BJ145" s="113"/>
      <c r="BK145" s="109"/>
      <c r="BL145" s="112"/>
      <c r="BM145" s="112"/>
      <c r="BN145" s="112"/>
      <c r="BO145" s="112"/>
      <c r="BP145" s="109"/>
      <c r="BQ145" s="112"/>
      <c r="BR145" s="112"/>
      <c r="BS145" s="109"/>
      <c r="BT145" s="109"/>
      <c r="BU145" s="112"/>
      <c r="BV145" s="109"/>
      <c r="BW145" s="109"/>
      <c r="BX145" s="109"/>
      <c r="BY145" s="109"/>
      <c r="BZ145" s="109"/>
      <c r="CA145" s="112"/>
      <c r="CB145" s="112"/>
      <c r="CC145" s="109"/>
      <c r="CD145" s="112"/>
      <c r="CE145" s="109"/>
      <c r="CF145" s="112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12"/>
      <c r="CS145" s="109"/>
      <c r="CT145" s="112"/>
      <c r="CU145" s="109"/>
      <c r="CV145" s="109"/>
      <c r="CW145" s="112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47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12"/>
      <c r="DU145" s="109"/>
      <c r="DV145" s="112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12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77">
        <f t="shared" si="102"/>
        <v>0</v>
      </c>
      <c r="IM145" s="13">
        <f t="shared" si="103"/>
        <v>0</v>
      </c>
      <c r="IN145" s="13">
        <f t="shared" si="104"/>
        <v>0</v>
      </c>
      <c r="IO145" s="13">
        <f t="shared" si="105"/>
        <v>0</v>
      </c>
      <c r="IP145" s="13">
        <f t="shared" si="106"/>
        <v>0</v>
      </c>
      <c r="IQ145" s="13">
        <f t="shared" si="107"/>
        <v>0</v>
      </c>
      <c r="IR145" s="13">
        <f t="shared" si="108"/>
        <v>0</v>
      </c>
      <c r="IS145" s="21">
        <f t="shared" si="109"/>
        <v>0</v>
      </c>
      <c r="IU145" s="44" t="str">
        <f t="shared" si="110"/>
        <v/>
      </c>
      <c r="IV145" s="51" t="str">
        <f t="shared" si="111"/>
        <v/>
      </c>
      <c r="IW145" s="51" t="str">
        <f t="shared" si="112"/>
        <v/>
      </c>
      <c r="IX145" s="51" t="str">
        <f t="shared" si="101"/>
        <v/>
      </c>
      <c r="IY145" s="52" t="str">
        <f t="shared" si="100"/>
        <v/>
      </c>
    </row>
    <row r="146" spans="1:259" ht="15.5">
      <c r="A146" s="5" t="s">
        <v>154</v>
      </c>
      <c r="B146" s="35" t="s">
        <v>155</v>
      </c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 t="s">
        <v>43</v>
      </c>
      <c r="P146" s="227"/>
      <c r="Q146" s="227" t="s">
        <v>43</v>
      </c>
      <c r="R146" s="227"/>
      <c r="S146" s="227"/>
      <c r="T146" s="227"/>
      <c r="U146" s="227"/>
      <c r="V146" s="227"/>
      <c r="W146" s="227"/>
      <c r="X146" s="227"/>
      <c r="Y146" s="227" t="s">
        <v>43</v>
      </c>
      <c r="Z146" s="227"/>
      <c r="AA146" s="227"/>
      <c r="AB146" s="227"/>
      <c r="AC146" s="227" t="s">
        <v>43</v>
      </c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109"/>
      <c r="AP146" s="227"/>
      <c r="AQ146" s="227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10"/>
      <c r="BF146" s="111"/>
      <c r="BG146" s="112"/>
      <c r="BH146" s="112"/>
      <c r="BI146" s="113"/>
      <c r="BJ146" s="113"/>
      <c r="BK146" s="109"/>
      <c r="BL146" s="112"/>
      <c r="BM146" s="112"/>
      <c r="BN146" s="112"/>
      <c r="BO146" s="112"/>
      <c r="BP146" s="109"/>
      <c r="BQ146" s="112"/>
      <c r="BR146" s="112"/>
      <c r="BS146" s="109"/>
      <c r="BT146" s="109"/>
      <c r="BU146" s="112"/>
      <c r="BV146" s="109"/>
      <c r="BW146" s="109"/>
      <c r="BX146" s="109"/>
      <c r="BY146" s="109"/>
      <c r="BZ146" s="109"/>
      <c r="CA146" s="112"/>
      <c r="CB146" s="112"/>
      <c r="CC146" s="109"/>
      <c r="CD146" s="112"/>
      <c r="CE146" s="109"/>
      <c r="CF146" s="112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12"/>
      <c r="CS146" s="109"/>
      <c r="CT146" s="112"/>
      <c r="CU146" s="109"/>
      <c r="CV146" s="109"/>
      <c r="CW146" s="112"/>
      <c r="CX146" s="109"/>
      <c r="CY146" s="109" t="s">
        <v>43</v>
      </c>
      <c r="CZ146" s="109"/>
      <c r="DA146" s="109"/>
      <c r="DB146" s="109"/>
      <c r="DC146" s="109"/>
      <c r="DD146" s="109"/>
      <c r="DE146" s="109"/>
      <c r="DF146" s="109"/>
      <c r="DG146" s="147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12"/>
      <c r="DU146" s="109"/>
      <c r="DV146" s="112"/>
      <c r="DW146" s="109"/>
      <c r="DX146" s="109"/>
      <c r="DY146" s="109"/>
      <c r="DZ146" s="109"/>
      <c r="EA146" s="109"/>
      <c r="EB146" s="109"/>
      <c r="EC146" s="109"/>
      <c r="ED146" s="109" t="s">
        <v>43</v>
      </c>
      <c r="EE146" s="109"/>
      <c r="EF146" s="109"/>
      <c r="EG146" s="109"/>
      <c r="EH146" s="109"/>
      <c r="EI146" s="109"/>
      <c r="EJ146" s="109"/>
      <c r="EK146" s="109"/>
      <c r="EL146" s="112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 t="s">
        <v>43</v>
      </c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77">
        <f t="shared" si="102"/>
        <v>7</v>
      </c>
      <c r="IM146" s="13">
        <f t="shared" si="103"/>
        <v>0</v>
      </c>
      <c r="IN146" s="13">
        <f t="shared" si="104"/>
        <v>0</v>
      </c>
      <c r="IO146" s="13">
        <f t="shared" si="105"/>
        <v>0</v>
      </c>
      <c r="IP146" s="13">
        <f t="shared" si="106"/>
        <v>0</v>
      </c>
      <c r="IQ146" s="13">
        <f t="shared" si="107"/>
        <v>0</v>
      </c>
      <c r="IR146" s="13">
        <f t="shared" si="108"/>
        <v>0</v>
      </c>
      <c r="IS146" s="21">
        <f t="shared" si="109"/>
        <v>0</v>
      </c>
      <c r="IU146" s="44" t="str">
        <f t="shared" si="110"/>
        <v/>
      </c>
      <c r="IV146" s="51" t="str">
        <f t="shared" si="111"/>
        <v/>
      </c>
      <c r="IW146" s="51" t="str">
        <f t="shared" si="112"/>
        <v/>
      </c>
      <c r="IX146" s="51" t="str">
        <f t="shared" si="101"/>
        <v/>
      </c>
      <c r="IY146" s="52" t="str">
        <f t="shared" si="100"/>
        <v/>
      </c>
    </row>
    <row r="147" spans="1:259" ht="15.5">
      <c r="A147" s="5" t="s">
        <v>154</v>
      </c>
      <c r="B147" s="35" t="s">
        <v>56</v>
      </c>
      <c r="C147" s="85"/>
      <c r="D147" s="85"/>
      <c r="E147" s="85"/>
      <c r="F147" s="85"/>
      <c r="G147" s="86"/>
      <c r="H147" s="108"/>
      <c r="I147" s="108"/>
      <c r="J147" s="108"/>
      <c r="K147" s="108"/>
      <c r="L147" s="227"/>
      <c r="M147" s="227"/>
      <c r="N147" s="227"/>
      <c r="O147" s="227" t="s">
        <v>43</v>
      </c>
      <c r="P147" s="227"/>
      <c r="Q147" s="227" t="s">
        <v>43</v>
      </c>
      <c r="R147" s="227"/>
      <c r="S147" s="227"/>
      <c r="T147" s="227"/>
      <c r="U147" s="227"/>
      <c r="V147" s="227"/>
      <c r="W147" s="227"/>
      <c r="X147" s="227"/>
      <c r="Y147" s="227" t="s">
        <v>43</v>
      </c>
      <c r="Z147" s="227"/>
      <c r="AA147" s="227"/>
      <c r="AB147" s="227"/>
      <c r="AC147" s="227" t="s">
        <v>43</v>
      </c>
      <c r="AD147" s="227"/>
      <c r="AE147" s="227"/>
      <c r="AF147" s="227"/>
      <c r="AG147" s="227"/>
      <c r="AH147" s="227"/>
      <c r="AI147" s="227"/>
      <c r="AJ147" s="227"/>
      <c r="AK147" s="227" t="s">
        <v>43</v>
      </c>
      <c r="AL147" s="227"/>
      <c r="AM147" s="227"/>
      <c r="AN147" s="227"/>
      <c r="AO147" s="109"/>
      <c r="AP147" s="227"/>
      <c r="AQ147" s="227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10"/>
      <c r="BF147" s="111"/>
      <c r="BG147" s="112"/>
      <c r="BH147" s="112"/>
      <c r="BI147" s="113"/>
      <c r="BJ147" s="113"/>
      <c r="BK147" s="109"/>
      <c r="BL147" s="112"/>
      <c r="BM147" s="112"/>
      <c r="BN147" s="112"/>
      <c r="BO147" s="112"/>
      <c r="BP147" s="109"/>
      <c r="BQ147" s="112"/>
      <c r="BR147" s="112"/>
      <c r="BS147" s="109"/>
      <c r="BT147" s="109"/>
      <c r="BU147" s="112"/>
      <c r="BV147" s="109"/>
      <c r="BW147" s="109"/>
      <c r="BX147" s="109"/>
      <c r="BY147" s="109"/>
      <c r="BZ147" s="109"/>
      <c r="CA147" s="112"/>
      <c r="CB147" s="112"/>
      <c r="CC147" s="109"/>
      <c r="CD147" s="112"/>
      <c r="CE147" s="109" t="s">
        <v>43</v>
      </c>
      <c r="CF147" s="112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12"/>
      <c r="CS147" s="109"/>
      <c r="CT147" s="112"/>
      <c r="CU147" s="109"/>
      <c r="CV147" s="109"/>
      <c r="CW147" s="112"/>
      <c r="CX147" s="109"/>
      <c r="CY147" s="109" t="s">
        <v>43</v>
      </c>
      <c r="CZ147" s="109"/>
      <c r="DA147" s="109"/>
      <c r="DB147" s="109"/>
      <c r="DC147" s="109"/>
      <c r="DD147" s="109"/>
      <c r="DE147" s="109"/>
      <c r="DF147" s="109"/>
      <c r="DG147" s="147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12"/>
      <c r="DU147" s="109"/>
      <c r="DV147" s="112"/>
      <c r="DW147" s="109"/>
      <c r="DX147" s="109"/>
      <c r="DY147" s="109"/>
      <c r="DZ147" s="109"/>
      <c r="EA147" s="109"/>
      <c r="EB147" s="109"/>
      <c r="EC147" s="109"/>
      <c r="ED147" s="109" t="s">
        <v>43</v>
      </c>
      <c r="EE147" s="109"/>
      <c r="EF147" s="109"/>
      <c r="EG147" s="109"/>
      <c r="EH147" s="109"/>
      <c r="EI147" s="109"/>
      <c r="EJ147" s="109"/>
      <c r="EK147" s="109"/>
      <c r="EL147" s="112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 t="s">
        <v>43</v>
      </c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 t="s">
        <v>43</v>
      </c>
      <c r="FS147" s="109" t="s">
        <v>43</v>
      </c>
      <c r="FT147" s="109" t="s">
        <v>43</v>
      </c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77">
        <f t="shared" si="102"/>
        <v>12</v>
      </c>
      <c r="IM147" s="13">
        <f t="shared" si="103"/>
        <v>0</v>
      </c>
      <c r="IN147" s="13">
        <f t="shared" si="104"/>
        <v>0</v>
      </c>
      <c r="IO147" s="13">
        <f t="shared" si="105"/>
        <v>1</v>
      </c>
      <c r="IP147" s="13">
        <f t="shared" si="106"/>
        <v>0</v>
      </c>
      <c r="IQ147" s="13">
        <f t="shared" si="107"/>
        <v>0</v>
      </c>
      <c r="IR147" s="13">
        <f t="shared" si="108"/>
        <v>0</v>
      </c>
      <c r="IS147" s="21">
        <f t="shared" si="109"/>
        <v>0</v>
      </c>
      <c r="IU147" s="44" t="str">
        <f t="shared" si="110"/>
        <v/>
      </c>
      <c r="IV147" s="51" t="str">
        <f t="shared" si="111"/>
        <v/>
      </c>
      <c r="IW147" s="51" t="str">
        <f t="shared" si="112"/>
        <v/>
      </c>
      <c r="IX147" s="51" t="str">
        <f t="shared" si="101"/>
        <v/>
      </c>
      <c r="IY147" s="52" t="str">
        <f t="shared" si="100"/>
        <v/>
      </c>
    </row>
    <row r="148" spans="1:259" ht="15.5">
      <c r="A148" s="5" t="s">
        <v>574</v>
      </c>
      <c r="B148" s="35" t="s">
        <v>78</v>
      </c>
      <c r="C148" s="85"/>
      <c r="D148" s="85"/>
      <c r="E148" s="85"/>
      <c r="F148" s="85"/>
      <c r="G148" s="8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109"/>
      <c r="AP148" s="227"/>
      <c r="AQ148" s="227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10"/>
      <c r="BF148" s="111"/>
      <c r="BG148" s="112"/>
      <c r="BH148" s="112"/>
      <c r="BI148" s="113"/>
      <c r="BJ148" s="113"/>
      <c r="BK148" s="109"/>
      <c r="BL148" s="112"/>
      <c r="BM148" s="112"/>
      <c r="BN148" s="112"/>
      <c r="BO148" s="112"/>
      <c r="BP148" s="109"/>
      <c r="BQ148" s="112"/>
      <c r="BR148" s="112"/>
      <c r="BS148" s="109"/>
      <c r="BT148" s="109"/>
      <c r="BU148" s="112"/>
      <c r="BV148" s="109"/>
      <c r="BW148" s="109"/>
      <c r="BX148" s="109"/>
      <c r="BY148" s="109"/>
      <c r="BZ148" s="109" t="s">
        <v>43</v>
      </c>
      <c r="CA148" s="112"/>
      <c r="CB148" s="112"/>
      <c r="CC148" s="109"/>
      <c r="CD148" s="112"/>
      <c r="CE148" s="109"/>
      <c r="CF148" s="112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12"/>
      <c r="CS148" s="109"/>
      <c r="CT148" s="112"/>
      <c r="CU148" s="109"/>
      <c r="CV148" s="109"/>
      <c r="CW148" s="112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47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12"/>
      <c r="DU148" s="109"/>
      <c r="DV148" s="112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12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77">
        <f t="shared" si="102"/>
        <v>2</v>
      </c>
      <c r="IM148" s="13">
        <f t="shared" si="103"/>
        <v>1</v>
      </c>
      <c r="IN148" s="13">
        <f t="shared" si="104"/>
        <v>0</v>
      </c>
      <c r="IO148" s="13">
        <f t="shared" si="105"/>
        <v>0</v>
      </c>
      <c r="IP148" s="13">
        <f t="shared" si="106"/>
        <v>0</v>
      </c>
      <c r="IQ148" s="13">
        <f t="shared" si="107"/>
        <v>0</v>
      </c>
      <c r="IR148" s="13">
        <f t="shared" si="108"/>
        <v>0</v>
      </c>
      <c r="IS148" s="21">
        <f t="shared" si="109"/>
        <v>310</v>
      </c>
      <c r="IU148" s="44" t="str">
        <f t="shared" si="110"/>
        <v/>
      </c>
      <c r="IV148" s="51" t="str">
        <f t="shared" si="111"/>
        <v/>
      </c>
      <c r="IW148" s="51" t="str">
        <f t="shared" si="112"/>
        <v/>
      </c>
      <c r="IX148" s="51" t="str">
        <f t="shared" si="101"/>
        <v/>
      </c>
      <c r="IY148" s="52" t="str">
        <f t="shared" si="100"/>
        <v/>
      </c>
    </row>
    <row r="149" spans="1:259" ht="15.5">
      <c r="A149" s="5" t="s">
        <v>574</v>
      </c>
      <c r="B149" s="35" t="s">
        <v>817</v>
      </c>
      <c r="C149" s="85"/>
      <c r="D149" s="85"/>
      <c r="E149" s="85"/>
      <c r="F149" s="85"/>
      <c r="G149" s="86"/>
      <c r="H149" s="108"/>
      <c r="I149" s="108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109"/>
      <c r="AP149" s="227"/>
      <c r="AQ149" s="227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10"/>
      <c r="BF149" s="111"/>
      <c r="BG149" s="112"/>
      <c r="BH149" s="112"/>
      <c r="BI149" s="113"/>
      <c r="BJ149" s="113"/>
      <c r="BK149" s="109"/>
      <c r="BL149" s="112"/>
      <c r="BM149" s="112"/>
      <c r="BN149" s="112"/>
      <c r="BO149" s="112"/>
      <c r="BP149" s="109"/>
      <c r="BQ149" s="112"/>
      <c r="BR149" s="112"/>
      <c r="BS149" s="109"/>
      <c r="BT149" s="109"/>
      <c r="BU149" s="112"/>
      <c r="BV149" s="109"/>
      <c r="BW149" s="109"/>
      <c r="BX149" s="109"/>
      <c r="BY149" s="109"/>
      <c r="BZ149" s="109"/>
      <c r="CA149" s="112"/>
      <c r="CB149" s="112"/>
      <c r="CC149" s="109"/>
      <c r="CD149" s="112"/>
      <c r="CE149" s="109"/>
      <c r="CF149" s="112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12"/>
      <c r="CS149" s="109"/>
      <c r="CT149" s="112"/>
      <c r="CU149" s="109"/>
      <c r="CV149" s="109"/>
      <c r="CW149" s="112" t="s">
        <v>43</v>
      </c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47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12"/>
      <c r="DU149" s="109"/>
      <c r="DV149" s="112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12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77">
        <f t="shared" si="102"/>
        <v>1</v>
      </c>
      <c r="IM149" s="13">
        <f t="shared" si="103"/>
        <v>0</v>
      </c>
      <c r="IN149" s="13">
        <f t="shared" si="104"/>
        <v>0</v>
      </c>
      <c r="IO149" s="13">
        <f t="shared" si="105"/>
        <v>1</v>
      </c>
      <c r="IP149" s="13">
        <f t="shared" si="106"/>
        <v>0</v>
      </c>
      <c r="IQ149" s="13">
        <f t="shared" si="107"/>
        <v>0</v>
      </c>
      <c r="IR149" s="13">
        <f t="shared" si="108"/>
        <v>0</v>
      </c>
      <c r="IS149" s="21">
        <f t="shared" si="109"/>
        <v>0</v>
      </c>
      <c r="IU149" s="44" t="str">
        <f t="shared" si="110"/>
        <v/>
      </c>
      <c r="IV149" s="51" t="str">
        <f t="shared" si="111"/>
        <v/>
      </c>
      <c r="IW149" s="51" t="str">
        <f t="shared" si="112"/>
        <v/>
      </c>
      <c r="IX149" s="51" t="str">
        <f t="shared" si="101"/>
        <v/>
      </c>
      <c r="IY149" s="52" t="str">
        <f t="shared" si="100"/>
        <v/>
      </c>
    </row>
    <row r="150" spans="1:259" ht="15.5">
      <c r="A150" s="5" t="s">
        <v>405</v>
      </c>
      <c r="B150" s="35" t="s">
        <v>71</v>
      </c>
      <c r="C150" s="85" t="s">
        <v>43</v>
      </c>
      <c r="D150" s="85" t="s">
        <v>43</v>
      </c>
      <c r="E150" s="85" t="s">
        <v>43</v>
      </c>
      <c r="F150" s="85"/>
      <c r="G150" s="86"/>
      <c r="H150" s="108" t="s">
        <v>43</v>
      </c>
      <c r="I150" s="108"/>
      <c r="J150" s="108"/>
      <c r="K150" s="108"/>
      <c r="L150" s="227"/>
      <c r="M150" s="227"/>
      <c r="N150" s="227"/>
      <c r="O150" s="227" t="s">
        <v>43</v>
      </c>
      <c r="P150" s="227"/>
      <c r="Q150" s="227"/>
      <c r="R150" s="227"/>
      <c r="S150" s="227" t="s">
        <v>43</v>
      </c>
      <c r="T150" s="227"/>
      <c r="U150" s="227"/>
      <c r="V150" s="227"/>
      <c r="W150" s="227" t="s">
        <v>43</v>
      </c>
      <c r="X150" s="227" t="s">
        <v>43</v>
      </c>
      <c r="Y150" s="227" t="s">
        <v>43</v>
      </c>
      <c r="Z150" s="227" t="s">
        <v>43</v>
      </c>
      <c r="AA150" s="227" t="s">
        <v>43</v>
      </c>
      <c r="AB150" s="227"/>
      <c r="AC150" s="227" t="s">
        <v>43</v>
      </c>
      <c r="AD150" s="227"/>
      <c r="AE150" s="227" t="s">
        <v>43</v>
      </c>
      <c r="AF150" s="227" t="s">
        <v>43</v>
      </c>
      <c r="AG150" s="227"/>
      <c r="AH150" s="227" t="s">
        <v>43</v>
      </c>
      <c r="AI150" s="227" t="s">
        <v>43</v>
      </c>
      <c r="AJ150" s="227"/>
      <c r="AK150" s="227"/>
      <c r="AL150" s="227"/>
      <c r="AM150" s="227"/>
      <c r="AN150" s="227"/>
      <c r="AO150" s="109"/>
      <c r="AP150" s="227"/>
      <c r="AQ150" s="227" t="s">
        <v>43</v>
      </c>
      <c r="AR150" s="109" t="s">
        <v>43</v>
      </c>
      <c r="AS150" s="109"/>
      <c r="AT150" s="109"/>
      <c r="AU150" s="109" t="s">
        <v>43</v>
      </c>
      <c r="AV150" s="109"/>
      <c r="AW150" s="109" t="s">
        <v>43</v>
      </c>
      <c r="AX150" s="109"/>
      <c r="AY150" s="109"/>
      <c r="AZ150" s="109"/>
      <c r="BA150" s="109" t="s">
        <v>43</v>
      </c>
      <c r="BB150" s="109" t="s">
        <v>43</v>
      </c>
      <c r="BC150" s="109"/>
      <c r="BD150" s="109"/>
      <c r="BE150" s="110"/>
      <c r="BF150" s="109"/>
      <c r="BG150" s="112"/>
      <c r="BH150" s="112"/>
      <c r="BI150" s="113" t="s">
        <v>43</v>
      </c>
      <c r="BJ150" s="113" t="s">
        <v>43</v>
      </c>
      <c r="BK150" s="109"/>
      <c r="BL150" s="112"/>
      <c r="BM150" s="112"/>
      <c r="BN150" s="112"/>
      <c r="BO150" s="112"/>
      <c r="BP150" s="109"/>
      <c r="BQ150" s="112"/>
      <c r="BR150" s="112"/>
      <c r="BS150" s="109"/>
      <c r="BT150" s="109"/>
      <c r="BU150" s="112" t="s">
        <v>43</v>
      </c>
      <c r="BV150" s="109"/>
      <c r="BW150" s="109"/>
      <c r="BX150" s="109"/>
      <c r="BY150" s="109"/>
      <c r="BZ150" s="109"/>
      <c r="CA150" s="112"/>
      <c r="CB150" s="112" t="s">
        <v>43</v>
      </c>
      <c r="CC150" s="109" t="s">
        <v>43</v>
      </c>
      <c r="CD150" s="112" t="s">
        <v>43</v>
      </c>
      <c r="CE150" s="109" t="s">
        <v>43</v>
      </c>
      <c r="CF150" s="112"/>
      <c r="CG150" s="109"/>
      <c r="CH150" s="109"/>
      <c r="CI150" s="109"/>
      <c r="CJ150" s="109"/>
      <c r="CK150" s="109"/>
      <c r="CL150" s="109" t="s">
        <v>43</v>
      </c>
      <c r="CM150" s="109" t="s">
        <v>43</v>
      </c>
      <c r="CN150" s="109"/>
      <c r="CO150" s="109"/>
      <c r="CP150" s="109"/>
      <c r="CQ150" s="109"/>
      <c r="CR150" s="112"/>
      <c r="CS150" s="109"/>
      <c r="CT150" s="112"/>
      <c r="CU150" s="109"/>
      <c r="CV150" s="109" t="s">
        <v>43</v>
      </c>
      <c r="CW150" s="112"/>
      <c r="CX150" s="109"/>
      <c r="CY150" s="109"/>
      <c r="CZ150" s="109"/>
      <c r="DA150" s="109"/>
      <c r="DB150" s="109" t="s">
        <v>43</v>
      </c>
      <c r="DC150" s="109"/>
      <c r="DD150" s="109"/>
      <c r="DE150" s="109"/>
      <c r="DF150" s="109"/>
      <c r="DG150" s="147"/>
      <c r="DH150" s="109"/>
      <c r="DI150" s="109"/>
      <c r="DJ150" s="109"/>
      <c r="DK150" s="109" t="s">
        <v>43</v>
      </c>
      <c r="DL150" s="109" t="s">
        <v>43</v>
      </c>
      <c r="DM150" s="109" t="s">
        <v>43</v>
      </c>
      <c r="DN150" s="109"/>
      <c r="DO150" s="109"/>
      <c r="DP150" s="109"/>
      <c r="DQ150" s="109"/>
      <c r="DR150" s="109"/>
      <c r="DS150" s="109"/>
      <c r="DT150" s="112"/>
      <c r="DU150" s="109"/>
      <c r="DV150" s="112" t="s">
        <v>43</v>
      </c>
      <c r="DW150" s="109" t="s">
        <v>43</v>
      </c>
      <c r="DX150" s="109"/>
      <c r="DY150" s="109"/>
      <c r="DZ150" s="109"/>
      <c r="EA150" s="109"/>
      <c r="EB150" s="109" t="s">
        <v>43</v>
      </c>
      <c r="EC150" s="109" t="s">
        <v>43</v>
      </c>
      <c r="ED150" s="109"/>
      <c r="EE150" s="109" t="s">
        <v>43</v>
      </c>
      <c r="EF150" s="109" t="s">
        <v>43</v>
      </c>
      <c r="EG150" s="109"/>
      <c r="EH150" s="109"/>
      <c r="EI150" s="109"/>
      <c r="EJ150" s="109"/>
      <c r="EK150" s="109"/>
      <c r="EL150" s="112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 t="s">
        <v>43</v>
      </c>
      <c r="EY150" s="109" t="s">
        <v>43</v>
      </c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 t="s">
        <v>43</v>
      </c>
      <c r="FP150" s="109"/>
      <c r="FQ150" s="109" t="s">
        <v>43</v>
      </c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77">
        <f t="shared" si="102"/>
        <v>60</v>
      </c>
      <c r="IM150" s="13">
        <f t="shared" si="103"/>
        <v>13</v>
      </c>
      <c r="IN150" s="13">
        <f t="shared" si="104"/>
        <v>3</v>
      </c>
      <c r="IO150" s="13">
        <f t="shared" si="105"/>
        <v>15</v>
      </c>
      <c r="IP150" s="13">
        <f t="shared" si="106"/>
        <v>1</v>
      </c>
      <c r="IQ150" s="13">
        <f t="shared" si="107"/>
        <v>0</v>
      </c>
      <c r="IR150" s="13">
        <f t="shared" si="108"/>
        <v>3</v>
      </c>
      <c r="IS150" s="21">
        <f t="shared" si="109"/>
        <v>5217</v>
      </c>
      <c r="IU150" s="139" t="str">
        <f t="shared" si="110"/>
        <v>x</v>
      </c>
      <c r="IV150" s="140" t="str">
        <f t="shared" si="111"/>
        <v>x</v>
      </c>
      <c r="IW150" s="140" t="str">
        <f t="shared" si="112"/>
        <v>x</v>
      </c>
      <c r="IX150" s="51" t="str">
        <f t="shared" si="101"/>
        <v/>
      </c>
      <c r="IY150" s="52" t="str">
        <f t="shared" si="100"/>
        <v/>
      </c>
    </row>
    <row r="151" spans="1:259">
      <c r="A151" s="11" t="s">
        <v>575</v>
      </c>
      <c r="B151" s="151" t="s">
        <v>103</v>
      </c>
      <c r="C151" s="95"/>
      <c r="D151" s="95"/>
      <c r="E151" s="95"/>
      <c r="F151" s="95"/>
      <c r="G151" s="96"/>
      <c r="H151" s="108"/>
      <c r="I151" s="108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109"/>
      <c r="AP151" s="227"/>
      <c r="AQ151" s="227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 t="s">
        <v>43</v>
      </c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 t="s">
        <v>43</v>
      </c>
      <c r="CQ151" s="109"/>
      <c r="CR151" s="109"/>
      <c r="CS151" s="109"/>
      <c r="CT151" s="109"/>
      <c r="CU151" s="109"/>
      <c r="CV151" s="109"/>
      <c r="CW151" s="114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42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14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 t="s">
        <v>43</v>
      </c>
      <c r="FH151" s="109"/>
      <c r="FI151" s="109" t="s">
        <v>43</v>
      </c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77">
        <f t="shared" ref="IL151" si="124">SUMIF(H151:IK151,"x",$H$2:$IK$2)</f>
        <v>5</v>
      </c>
      <c r="IM151" s="13">
        <f t="shared" ref="IM151" si="125">COUNTIFS(H151:IK151,"x",H$4:IK$4,"d")</f>
        <v>1</v>
      </c>
      <c r="IN151" s="13">
        <f t="shared" ref="IN151" si="126">COUNTIFS(H151:IK151,"x",H$4:IK$4,"w")</f>
        <v>0</v>
      </c>
      <c r="IO151" s="13">
        <f t="shared" ref="IO151" si="127">COUNTIFS(H151:IK151,"x",H$4:IK$4,"v")</f>
        <v>0</v>
      </c>
      <c r="IP151" s="13">
        <f t="shared" ref="IP151" si="128">COUNTIFS(H151:IK151,"x",H$4:IK$4,"s")</f>
        <v>0</v>
      </c>
      <c r="IQ151" s="13">
        <f t="shared" ref="IQ151" si="129">COUNTIFS(H151:IK151,"x",H$4:IK$4,"m")</f>
        <v>0</v>
      </c>
      <c r="IR151" s="13">
        <f t="shared" ref="IR151" si="130">COUNTIFS(H151:IK151,"x",H$4:IK$4,"r")</f>
        <v>0</v>
      </c>
      <c r="IS151" s="21">
        <f t="shared" ref="IS151" si="131">SUMIF(H151:IK151,"x",$H$3:$IK$3)</f>
        <v>114</v>
      </c>
      <c r="IU151" s="44" t="str">
        <f t="shared" ref="IU151" si="132">IF(ISBLANK(C151),IF(AND((IM151+IN151)&gt;=($JB$2+$JC$2),OR(IO151&gt;=$JD$2,H151="x")),"Yes!",""),"x")</f>
        <v/>
      </c>
      <c r="IV151" s="51" t="str">
        <f t="shared" ref="IV151" si="133">IF(ISBLANK(D151),IF(IU151="x",IF(AND((IM151+IN151)&gt;=($JB$3+$JC$3),OR(IO151&gt;=$JD$3,H151="x")),"Yes!",""),IF(IU151="Yes!",IF(AND((IM151+IN151)&gt;=($JB$2+$JB$3+$JC$2+$JC$3),OR(IO151&gt;=($JD$3+$JD$2),H151="x")),"Yes!",""),"")),"x")</f>
        <v/>
      </c>
      <c r="IW151" s="51" t="str">
        <f t="shared" ref="IW151" si="134">IF(ISBLANK(E151),IF(IV151="x",IF(AND((IM151+(IN151-$JC$4)&gt;=$JB$4),(IN151&gt;=$JC$4),OR(IO151&gt;=$JD$4,H151="x"),OR(IP151,IQ151)),"Yes!",""),IF(AND(IV151="Yes!",IU151="x"),IF(AND((IM151+(IN151-($JC$4+$JC$3))&gt;=$JB$3+$JB$4),(IN151&gt;=$JC$4),OR(IO151&gt;=($JD$3+$JD$4),H151="x"),OR(IP151,IQ151)),"Yes!",""),IF(AND(IV151="Yes!",IU151="Yes!"),IF(AND((IM151+(IN151-($JC$4+$JC$3+$JC$2))&gt;=$JB$2+$JB$3+$JB$4),(IN151&gt;=$JC$2+$JC$3+$JC$4),OR(IO151&gt;=($JD$2+$JD$3+$JD$4),H151="x"),OR(IP151,IQ151)),"Yes!",""),""))),"x")</f>
        <v/>
      </c>
      <c r="IX151" s="51" t="str">
        <f t="shared" ref="IX151" si="135">IF(ISBLANK(F151),IF(IW151="x",IF(AND(((IM151+(IN151-$JC$5))&gt;=$JB$5),(IN151&gt;=$JC$5),OR(IO151&gt;=$JD$5,H151="x"),IQ151),"Yes!",""),IF(AND(IW151="Yes!",IV151="x"),IF(AND(((IM151+(IN151-($JC148+$JC149)))&gt;=$JB$5+$JB$4),(IN151&gt;=$JC$5+$JC$4),OR(IO151&gt;=($JD$5+$JD$4),H151="x"),IP151,IQ151),"Yes!",""),IF(AND(IW151="Yes!",IV151="Yes!"),IF(AND((IM151+(IN151-($JC$5+$JC$4+$JC$3))&gt;=$JB$5+$JB$4+$JB$3),(IN151&gt;=$JC$5+$JC$4+$JC$3),OR(IO151&gt;=($JD$5+$JD$4+$JD$3),H151="x"),IP151,IQ151),"Yes!",""),""))),"x")</f>
        <v/>
      </c>
      <c r="IY151" s="52" t="str">
        <f t="shared" si="100"/>
        <v/>
      </c>
    </row>
    <row r="152" spans="1:259" ht="15.5">
      <c r="A152" s="5" t="s">
        <v>157</v>
      </c>
      <c r="B152" s="35" t="s">
        <v>158</v>
      </c>
      <c r="C152" s="85" t="s">
        <v>43</v>
      </c>
      <c r="D152" s="85"/>
      <c r="E152" s="85"/>
      <c r="F152" s="85"/>
      <c r="G152" s="86"/>
      <c r="H152" s="108"/>
      <c r="I152" s="108"/>
      <c r="J152" s="108"/>
      <c r="K152" s="108"/>
      <c r="L152" s="227" t="s">
        <v>43</v>
      </c>
      <c r="M152" s="227"/>
      <c r="N152" s="227"/>
      <c r="O152" s="227" t="s">
        <v>43</v>
      </c>
      <c r="P152" s="227"/>
      <c r="Q152" s="227" t="s">
        <v>43</v>
      </c>
      <c r="R152" s="227" t="s">
        <v>43</v>
      </c>
      <c r="S152" s="227" t="s">
        <v>43</v>
      </c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 t="s">
        <v>43</v>
      </c>
      <c r="AD152" s="227" t="s">
        <v>43</v>
      </c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109"/>
      <c r="AP152" s="227" t="s">
        <v>43</v>
      </c>
      <c r="AQ152" s="227"/>
      <c r="AR152" s="109"/>
      <c r="AS152" s="109"/>
      <c r="AT152" s="109"/>
      <c r="AU152" s="109"/>
      <c r="AV152" s="109"/>
      <c r="AW152" s="109"/>
      <c r="AX152" s="109"/>
      <c r="AY152" s="109" t="s">
        <v>43</v>
      </c>
      <c r="AZ152" s="109"/>
      <c r="BA152" s="109"/>
      <c r="BB152" s="109"/>
      <c r="BC152" s="109"/>
      <c r="BD152" s="109"/>
      <c r="BE152" s="110"/>
      <c r="BF152" s="111"/>
      <c r="BG152" s="112"/>
      <c r="BH152" s="112"/>
      <c r="BI152" s="113"/>
      <c r="BJ152" s="113"/>
      <c r="BK152" s="109"/>
      <c r="BL152" s="112"/>
      <c r="BM152" s="112"/>
      <c r="BN152" s="112"/>
      <c r="BO152" s="112"/>
      <c r="BP152" s="109"/>
      <c r="BQ152" s="112" t="s">
        <v>43</v>
      </c>
      <c r="BR152" s="112" t="s">
        <v>43</v>
      </c>
      <c r="BS152" s="109" t="s">
        <v>43</v>
      </c>
      <c r="BT152" s="109"/>
      <c r="BU152" s="112"/>
      <c r="BV152" s="109"/>
      <c r="BW152" s="109"/>
      <c r="BX152" s="109"/>
      <c r="BY152" s="109"/>
      <c r="BZ152" s="109"/>
      <c r="CA152" s="112"/>
      <c r="CB152" s="112"/>
      <c r="CC152" s="109"/>
      <c r="CD152" s="112"/>
      <c r="CE152" s="109"/>
      <c r="CF152" s="112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12"/>
      <c r="CS152" s="109"/>
      <c r="CT152" s="112"/>
      <c r="CU152" s="109"/>
      <c r="CV152" s="109"/>
      <c r="CW152" s="112"/>
      <c r="CX152" s="109"/>
      <c r="CY152" s="109"/>
      <c r="CZ152" s="109" t="s">
        <v>43</v>
      </c>
      <c r="DA152" s="109"/>
      <c r="DB152" s="109"/>
      <c r="DC152" s="109"/>
      <c r="DD152" s="109"/>
      <c r="DE152" s="109"/>
      <c r="DF152" s="109"/>
      <c r="DG152" s="147"/>
      <c r="DH152" s="109"/>
      <c r="DI152" s="109"/>
      <c r="DJ152" s="109"/>
      <c r="DK152" s="109"/>
      <c r="DL152" s="109"/>
      <c r="DM152" s="109" t="s">
        <v>43</v>
      </c>
      <c r="DN152" s="109" t="s">
        <v>43</v>
      </c>
      <c r="DO152" s="109"/>
      <c r="DP152" s="109" t="s">
        <v>43</v>
      </c>
      <c r="DQ152" s="109"/>
      <c r="DR152" s="109"/>
      <c r="DS152" s="109" t="s">
        <v>43</v>
      </c>
      <c r="DT152" s="112"/>
      <c r="DU152" s="109"/>
      <c r="DV152" s="112"/>
      <c r="DW152" s="109"/>
      <c r="DX152" s="109" t="s">
        <v>43</v>
      </c>
      <c r="DY152" s="109" t="s">
        <v>43</v>
      </c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 t="s">
        <v>43</v>
      </c>
      <c r="EK152" s="109"/>
      <c r="EL152" s="112"/>
      <c r="EM152" s="109"/>
      <c r="EN152" s="109"/>
      <c r="EO152" s="109" t="s">
        <v>43</v>
      </c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 t="s">
        <v>43</v>
      </c>
      <c r="FA152" s="109"/>
      <c r="FB152" s="109"/>
      <c r="FC152" s="109"/>
      <c r="FD152" s="109"/>
      <c r="FE152" s="109"/>
      <c r="FF152" s="109"/>
      <c r="FG152" s="109" t="s">
        <v>43</v>
      </c>
      <c r="FH152" s="109"/>
      <c r="FI152" s="109"/>
      <c r="FJ152" s="109" t="s">
        <v>43</v>
      </c>
      <c r="FK152" s="109"/>
      <c r="FL152" s="109" t="s">
        <v>43</v>
      </c>
      <c r="FM152" s="109"/>
      <c r="FN152" s="109"/>
      <c r="FO152" s="109"/>
      <c r="FP152" s="109"/>
      <c r="FQ152" s="109"/>
      <c r="FR152" s="109" t="s">
        <v>43</v>
      </c>
      <c r="FS152" s="109" t="s">
        <v>43</v>
      </c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77">
        <f t="shared" si="102"/>
        <v>39</v>
      </c>
      <c r="IM152" s="13">
        <f t="shared" si="103"/>
        <v>8</v>
      </c>
      <c r="IN152" s="13">
        <f t="shared" si="104"/>
        <v>2</v>
      </c>
      <c r="IO152" s="13">
        <f t="shared" si="105"/>
        <v>2</v>
      </c>
      <c r="IP152" s="13">
        <f t="shared" si="106"/>
        <v>0</v>
      </c>
      <c r="IQ152" s="13">
        <f t="shared" si="107"/>
        <v>0</v>
      </c>
      <c r="IR152" s="13">
        <f t="shared" si="108"/>
        <v>0</v>
      </c>
      <c r="IS152" s="21">
        <f t="shared" si="109"/>
        <v>1990</v>
      </c>
      <c r="IU152" s="139" t="str">
        <f t="shared" si="110"/>
        <v>x</v>
      </c>
      <c r="IV152" s="51" t="str">
        <f t="shared" si="111"/>
        <v/>
      </c>
      <c r="IW152" s="51" t="str">
        <f t="shared" si="112"/>
        <v/>
      </c>
      <c r="IX152" s="51" t="str">
        <f>IF(ISBLANK(F152),IF(IW152="x",IF(AND(((IM152+(IN152-$JC$5))&gt;=$JB$5),(IN152&gt;=$JC$5),OR(IO152&gt;=$JD$5,H152="x"),IQ152),"Yes!",""),IF(AND(IW152="Yes!",IV152="x"),IF(AND(((IM152+(IN152-($JC148+$JC149)))&gt;=$JB$5+$JB$4),(IN152&gt;=$JC$5+$JC$4),OR(IO152&gt;=($JD$5+$JD$4),H152="x"),IP152,IQ152),"Yes!",""),IF(AND(IW152="Yes!",IV152="Yes!"),IF(AND((IM152+(IN152-($JC$5+$JC$4+$JC$3))&gt;=$JB$5+$JB$4+$JB$3),(IN152&gt;=$JC$5+$JC$4+$JC$3),OR(IO152&gt;=($JD$5+$JD$4+$JD$3),H152="x"),IP152,IQ152),"Yes!",""),""))),"x")</f>
        <v/>
      </c>
      <c r="IY152" s="52" t="str">
        <f t="shared" si="100"/>
        <v/>
      </c>
    </row>
    <row r="153" spans="1:259" ht="15.5">
      <c r="A153" s="5" t="s">
        <v>157</v>
      </c>
      <c r="B153" s="35" t="s">
        <v>103</v>
      </c>
      <c r="C153" s="85" t="s">
        <v>43</v>
      </c>
      <c r="D153" s="85" t="s">
        <v>43</v>
      </c>
      <c r="E153" s="85" t="s">
        <v>43</v>
      </c>
      <c r="F153" s="85"/>
      <c r="G153" s="86"/>
      <c r="H153" s="108" t="s">
        <v>43</v>
      </c>
      <c r="I153" s="108"/>
      <c r="J153" s="108"/>
      <c r="K153" s="108"/>
      <c r="L153" s="227" t="s">
        <v>43</v>
      </c>
      <c r="M153" s="227"/>
      <c r="N153" s="227"/>
      <c r="O153" s="227" t="s">
        <v>43</v>
      </c>
      <c r="P153" s="227"/>
      <c r="Q153" s="227" t="s">
        <v>43</v>
      </c>
      <c r="R153" s="227" t="s">
        <v>43</v>
      </c>
      <c r="S153" s="227" t="s">
        <v>43</v>
      </c>
      <c r="T153" s="227"/>
      <c r="U153" s="227"/>
      <c r="V153" s="227"/>
      <c r="W153" s="227"/>
      <c r="X153" s="227"/>
      <c r="Y153" s="227" t="s">
        <v>43</v>
      </c>
      <c r="Z153" s="227"/>
      <c r="AA153" s="227"/>
      <c r="AB153" s="227"/>
      <c r="AC153" s="227" t="s">
        <v>43</v>
      </c>
      <c r="AD153" s="227"/>
      <c r="AE153" s="227"/>
      <c r="AF153" s="227"/>
      <c r="AG153" s="227"/>
      <c r="AH153" s="227"/>
      <c r="AI153" s="227"/>
      <c r="AJ153" s="227"/>
      <c r="AK153" s="227" t="s">
        <v>43</v>
      </c>
      <c r="AL153" s="227"/>
      <c r="AM153" s="227"/>
      <c r="AN153" s="227"/>
      <c r="AO153" s="109"/>
      <c r="AP153" s="227" t="s">
        <v>43</v>
      </c>
      <c r="AQ153" s="227"/>
      <c r="AR153" s="109"/>
      <c r="AS153" s="109"/>
      <c r="AT153" s="109"/>
      <c r="AU153" s="109" t="s">
        <v>43</v>
      </c>
      <c r="AV153" s="109" t="s">
        <v>43</v>
      </c>
      <c r="AW153" s="109"/>
      <c r="AX153" s="109"/>
      <c r="AY153" s="109" t="s">
        <v>43</v>
      </c>
      <c r="AZ153" s="109"/>
      <c r="BA153" s="109"/>
      <c r="BB153" s="109"/>
      <c r="BC153" s="109"/>
      <c r="BD153" s="109"/>
      <c r="BE153" s="110"/>
      <c r="BF153" s="111"/>
      <c r="BG153" s="112"/>
      <c r="BH153" s="112"/>
      <c r="BI153" s="113"/>
      <c r="BJ153" s="158"/>
      <c r="BK153" s="109"/>
      <c r="BL153" s="112"/>
      <c r="BM153" s="112"/>
      <c r="BN153" s="112"/>
      <c r="BO153" s="112"/>
      <c r="BP153" s="109"/>
      <c r="BQ153" s="112"/>
      <c r="BR153" s="112" t="s">
        <v>43</v>
      </c>
      <c r="BS153" s="109" t="s">
        <v>43</v>
      </c>
      <c r="BT153" s="109"/>
      <c r="BU153" s="112"/>
      <c r="BV153" s="109"/>
      <c r="BW153" s="109"/>
      <c r="BX153" s="109"/>
      <c r="BY153" s="109"/>
      <c r="BZ153" s="109"/>
      <c r="CA153" s="112"/>
      <c r="CB153" s="112"/>
      <c r="CC153" s="109"/>
      <c r="CD153" s="112"/>
      <c r="CE153" s="109" t="s">
        <v>43</v>
      </c>
      <c r="CF153" s="112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12"/>
      <c r="CS153" s="109"/>
      <c r="CT153" s="112"/>
      <c r="CU153" s="109"/>
      <c r="CV153" s="109"/>
      <c r="CW153" s="112"/>
      <c r="CX153" s="109"/>
      <c r="CY153" s="109"/>
      <c r="CZ153" s="109" t="s">
        <v>43</v>
      </c>
      <c r="DA153" s="109"/>
      <c r="DB153" s="109" t="s">
        <v>43</v>
      </c>
      <c r="DC153" s="109"/>
      <c r="DD153" s="109"/>
      <c r="DE153" s="109"/>
      <c r="DF153" s="109"/>
      <c r="DG153" s="147"/>
      <c r="DH153" s="109" t="s">
        <v>43</v>
      </c>
      <c r="DI153" s="109"/>
      <c r="DJ153" s="109"/>
      <c r="DK153" s="109"/>
      <c r="DL153" s="109"/>
      <c r="DM153" s="109" t="s">
        <v>43</v>
      </c>
      <c r="DN153" s="109" t="s">
        <v>43</v>
      </c>
      <c r="DO153" s="109" t="s">
        <v>43</v>
      </c>
      <c r="DP153" s="109" t="s">
        <v>43</v>
      </c>
      <c r="DQ153" s="109"/>
      <c r="DR153" s="109"/>
      <c r="DS153" s="109" t="s">
        <v>43</v>
      </c>
      <c r="DT153" s="112" t="s">
        <v>43</v>
      </c>
      <c r="DU153" s="109" t="s">
        <v>43</v>
      </c>
      <c r="DV153" s="112" t="s">
        <v>43</v>
      </c>
      <c r="DW153" s="109"/>
      <c r="DX153" s="109" t="s">
        <v>43</v>
      </c>
      <c r="DY153" s="109" t="s">
        <v>43</v>
      </c>
      <c r="DZ153" s="109" t="s">
        <v>43</v>
      </c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 t="s">
        <v>43</v>
      </c>
      <c r="EK153" s="109"/>
      <c r="EL153" s="112"/>
      <c r="EM153" s="109"/>
      <c r="EN153" s="109"/>
      <c r="EO153" s="109" t="s">
        <v>43</v>
      </c>
      <c r="EP153" s="109" t="s">
        <v>43</v>
      </c>
      <c r="EQ153" s="109"/>
      <c r="ER153" s="109"/>
      <c r="ES153" s="109"/>
      <c r="ET153" s="109"/>
      <c r="EU153" s="109"/>
      <c r="EV153" s="109"/>
      <c r="EW153" s="109"/>
      <c r="EX153" s="109" t="s">
        <v>43</v>
      </c>
      <c r="EY153" s="109" t="s">
        <v>43</v>
      </c>
      <c r="EZ153" s="109" t="s">
        <v>43</v>
      </c>
      <c r="FA153" s="109"/>
      <c r="FB153" s="109"/>
      <c r="FC153" s="109" t="s">
        <v>43</v>
      </c>
      <c r="FD153" s="109"/>
      <c r="FE153" s="109"/>
      <c r="FF153" s="109"/>
      <c r="FG153" s="109" t="s">
        <v>43</v>
      </c>
      <c r="FH153" s="109"/>
      <c r="FI153" s="109"/>
      <c r="FJ153" s="109" t="s">
        <v>43</v>
      </c>
      <c r="FK153" s="109"/>
      <c r="FL153" s="109" t="s">
        <v>43</v>
      </c>
      <c r="FM153" s="109"/>
      <c r="FN153" s="109"/>
      <c r="FO153" s="109"/>
      <c r="FP153" s="109"/>
      <c r="FQ153" s="109"/>
      <c r="FR153" s="109" t="s">
        <v>43</v>
      </c>
      <c r="FS153" s="109" t="s">
        <v>43</v>
      </c>
      <c r="FT153" s="109" t="s">
        <v>43</v>
      </c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77">
        <f t="shared" si="102"/>
        <v>58</v>
      </c>
      <c r="IM153" s="13">
        <f t="shared" si="103"/>
        <v>12</v>
      </c>
      <c r="IN153" s="13">
        <f t="shared" si="104"/>
        <v>2</v>
      </c>
      <c r="IO153" s="13">
        <f t="shared" si="105"/>
        <v>8</v>
      </c>
      <c r="IP153" s="13">
        <f t="shared" si="106"/>
        <v>0</v>
      </c>
      <c r="IQ153" s="13">
        <f t="shared" si="107"/>
        <v>0</v>
      </c>
      <c r="IR153" s="13">
        <f t="shared" si="108"/>
        <v>1</v>
      </c>
      <c r="IS153" s="21">
        <f t="shared" si="109"/>
        <v>2700</v>
      </c>
      <c r="IU153" s="139" t="str">
        <f t="shared" si="110"/>
        <v>x</v>
      </c>
      <c r="IV153" s="140" t="str">
        <f t="shared" si="111"/>
        <v>x</v>
      </c>
      <c r="IW153" s="140" t="str">
        <f t="shared" si="112"/>
        <v>x</v>
      </c>
      <c r="IX153" s="51" t="str">
        <f>IF(ISBLANK(F153),IF(IW153="x",IF(AND(((IM153+(IN153-$JC$5))&gt;=$JB$5),(IN153&gt;=$JC$5),OR(IO153&gt;=$JD$5,H153="x"),IQ153),"Yes!",""),IF(AND(IW153="Yes!",IV153="x"),IF(AND(((IM153+(IN153-($JC149+$JC150)))&gt;=$JB$5+$JB$4),(IN153&gt;=$JC$5+$JC$4),OR(IO153&gt;=($JD$5+$JD$4),H153="x"),IP153,IQ153),"Yes!",""),IF(AND(IW153="Yes!",IV153="Yes!"),IF(AND((IM153+(IN153-($JC$5+$JC$4+$JC$3))&gt;=$JB$5+$JB$4+$JB$3),(IN153&gt;=$JC$5+$JC$4+$JC$3),OR(IO153&gt;=($JD$5+$JD$4+$JD$3),H153="x"),IP153,IQ153),"Yes!",""),""))),"x")</f>
        <v/>
      </c>
      <c r="IY153" s="52" t="str">
        <f t="shared" si="100"/>
        <v/>
      </c>
    </row>
    <row r="154" spans="1:259" ht="15.5">
      <c r="A154" s="6" t="s">
        <v>159</v>
      </c>
      <c r="B154" s="37" t="s">
        <v>160</v>
      </c>
      <c r="C154" s="87" t="s">
        <v>43</v>
      </c>
      <c r="D154" s="87" t="s">
        <v>43</v>
      </c>
      <c r="E154" s="87" t="s">
        <v>43</v>
      </c>
      <c r="F154" s="87"/>
      <c r="G154" s="88"/>
      <c r="H154" s="108" t="s">
        <v>43</v>
      </c>
      <c r="I154" s="108" t="s">
        <v>43</v>
      </c>
      <c r="J154" s="108"/>
      <c r="K154" s="108"/>
      <c r="L154" s="227"/>
      <c r="M154" s="227"/>
      <c r="N154" s="227"/>
      <c r="O154" s="227" t="s">
        <v>43</v>
      </c>
      <c r="P154" s="227"/>
      <c r="Q154" s="227" t="s">
        <v>43</v>
      </c>
      <c r="R154" s="227" t="s">
        <v>43</v>
      </c>
      <c r="S154" s="227"/>
      <c r="T154" s="227"/>
      <c r="U154" s="227"/>
      <c r="V154" s="227"/>
      <c r="W154" s="227"/>
      <c r="X154" s="227"/>
      <c r="Y154" s="227" t="s">
        <v>43</v>
      </c>
      <c r="Z154" s="227" t="s">
        <v>43</v>
      </c>
      <c r="AA154" s="227"/>
      <c r="AB154" s="227"/>
      <c r="AC154" s="227" t="s">
        <v>43</v>
      </c>
      <c r="AD154" s="227" t="s">
        <v>43</v>
      </c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109"/>
      <c r="AP154" s="227" t="s">
        <v>43</v>
      </c>
      <c r="AQ154" s="227"/>
      <c r="AR154" s="109"/>
      <c r="AS154" s="109"/>
      <c r="AT154" s="109" t="s">
        <v>43</v>
      </c>
      <c r="AU154" s="109" t="s">
        <v>43</v>
      </c>
      <c r="AV154" s="109" t="s">
        <v>43</v>
      </c>
      <c r="AW154" s="109" t="s">
        <v>43</v>
      </c>
      <c r="AX154" s="109"/>
      <c r="AY154" s="109"/>
      <c r="AZ154" s="109"/>
      <c r="BA154" s="109" t="s">
        <v>43</v>
      </c>
      <c r="BB154" s="109"/>
      <c r="BC154" s="109"/>
      <c r="BD154" s="109"/>
      <c r="BE154" s="110" t="s">
        <v>43</v>
      </c>
      <c r="BF154" s="111"/>
      <c r="BG154" s="112"/>
      <c r="BH154" s="112"/>
      <c r="BI154" s="113" t="s">
        <v>43</v>
      </c>
      <c r="BJ154" s="158" t="s">
        <v>43</v>
      </c>
      <c r="BK154" s="109"/>
      <c r="BL154" s="112"/>
      <c r="BM154" s="112"/>
      <c r="BN154" s="112"/>
      <c r="BO154" s="112"/>
      <c r="BP154" s="109"/>
      <c r="BQ154" s="112" t="s">
        <v>43</v>
      </c>
      <c r="BR154" s="112"/>
      <c r="BS154" s="109"/>
      <c r="BT154" s="109"/>
      <c r="BU154" s="112" t="s">
        <v>43</v>
      </c>
      <c r="BV154" s="109" t="s">
        <v>43</v>
      </c>
      <c r="BW154" s="109" t="s">
        <v>43</v>
      </c>
      <c r="BX154" s="109"/>
      <c r="BY154" s="109"/>
      <c r="BZ154" s="109"/>
      <c r="CA154" s="112"/>
      <c r="CB154" s="112"/>
      <c r="CC154" s="109"/>
      <c r="CD154" s="112"/>
      <c r="CE154" s="109" t="s">
        <v>43</v>
      </c>
      <c r="CF154" s="112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12" t="s">
        <v>43</v>
      </c>
      <c r="CS154" s="109" t="s">
        <v>43</v>
      </c>
      <c r="CT154" s="112"/>
      <c r="CU154" s="109"/>
      <c r="CV154" s="109"/>
      <c r="CW154" s="112"/>
      <c r="CX154" s="109" t="s">
        <v>43</v>
      </c>
      <c r="CY154" s="109"/>
      <c r="CZ154" s="109"/>
      <c r="DA154" s="109"/>
      <c r="DB154" s="109" t="s">
        <v>43</v>
      </c>
      <c r="DC154" s="109"/>
      <c r="DD154" s="109"/>
      <c r="DE154" s="109"/>
      <c r="DF154" s="109"/>
      <c r="DG154" s="147"/>
      <c r="DH154" s="109" t="s">
        <v>43</v>
      </c>
      <c r="DI154" s="109" t="s">
        <v>43</v>
      </c>
      <c r="DJ154" s="109"/>
      <c r="DK154" s="109"/>
      <c r="DL154" s="109"/>
      <c r="DM154" s="109" t="s">
        <v>43</v>
      </c>
      <c r="DN154" s="109"/>
      <c r="DO154" s="109"/>
      <c r="DP154" s="109"/>
      <c r="DQ154" s="109" t="s">
        <v>43</v>
      </c>
      <c r="DR154" s="109" t="s">
        <v>43</v>
      </c>
      <c r="DS154" s="109"/>
      <c r="DT154" s="112"/>
      <c r="DU154" s="109"/>
      <c r="DV154" s="112" t="s">
        <v>43</v>
      </c>
      <c r="DW154" s="109"/>
      <c r="DX154" s="109" t="s">
        <v>43</v>
      </c>
      <c r="DY154" s="109" t="s">
        <v>43</v>
      </c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 t="s">
        <v>43</v>
      </c>
      <c r="EJ154" s="109" t="s">
        <v>43</v>
      </c>
      <c r="EK154" s="109"/>
      <c r="EL154" s="112"/>
      <c r="EM154" s="109"/>
      <c r="EN154" s="109"/>
      <c r="EO154" s="109" t="s">
        <v>43</v>
      </c>
      <c r="EP154" s="109" t="s">
        <v>43</v>
      </c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 t="s">
        <v>43</v>
      </c>
      <c r="FD154" s="109" t="s">
        <v>43</v>
      </c>
      <c r="FE154" s="109"/>
      <c r="FF154" s="109"/>
      <c r="FG154" s="109" t="s">
        <v>43</v>
      </c>
      <c r="FH154" s="109" t="s">
        <v>43</v>
      </c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 t="s">
        <v>43</v>
      </c>
      <c r="FS154" s="109" t="s">
        <v>43</v>
      </c>
      <c r="FT154" s="109" t="s">
        <v>43</v>
      </c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77">
        <f t="shared" si="102"/>
        <v>61</v>
      </c>
      <c r="IM154" s="13">
        <f t="shared" si="103"/>
        <v>13</v>
      </c>
      <c r="IN154" s="13">
        <f t="shared" si="104"/>
        <v>2</v>
      </c>
      <c r="IO154" s="13">
        <f t="shared" si="105"/>
        <v>15</v>
      </c>
      <c r="IP154" s="13">
        <f t="shared" si="106"/>
        <v>0</v>
      </c>
      <c r="IQ154" s="13">
        <f t="shared" si="107"/>
        <v>1</v>
      </c>
      <c r="IR154" s="13">
        <f t="shared" si="108"/>
        <v>0</v>
      </c>
      <c r="IS154" s="21">
        <f t="shared" si="109"/>
        <v>3263</v>
      </c>
      <c r="IU154" s="139" t="str">
        <f t="shared" si="110"/>
        <v>x</v>
      </c>
      <c r="IV154" s="140" t="str">
        <f t="shared" si="111"/>
        <v>x</v>
      </c>
      <c r="IW154" s="140" t="str">
        <f t="shared" si="112"/>
        <v>x</v>
      </c>
      <c r="IX154" s="51" t="str">
        <f>IF(ISBLANK(F154),IF(IW154="x",IF(AND(((IM154+(IN154-$JC$5))&gt;=$JB$5),(IN154&gt;=$JC$5),OR(IO154&gt;=$JD$5,H154="x"),IQ154),"Yes!",""),IF(AND(IW154="Yes!",IV154="x"),IF(AND(((IM154+(IN154-($JC150+$JC152)))&gt;=$JB$5+$JB$4),(IN154&gt;=$JC$5+$JC$4),OR(IO154&gt;=($JD$5+$JD$4),H154="x"),IP154,IQ154),"Yes!",""),IF(AND(IW154="Yes!",IV154="Yes!"),IF(AND((IM154+(IN154-($JC$5+$JC$4+$JC$3))&gt;=$JB$5+$JB$4+$JB$3),(IN154&gt;=$JC$5+$JC$4+$JC$3),OR(IO154&gt;=($JD$5+$JD$4+$JD$3),H154="x"),IP154,IQ154),"Yes!",""),""))),"x")</f>
        <v/>
      </c>
      <c r="IY154" s="52" t="str">
        <f t="shared" si="100"/>
        <v/>
      </c>
    </row>
    <row r="155" spans="1:259" ht="15.5">
      <c r="A155" s="9" t="s">
        <v>159</v>
      </c>
      <c r="B155" s="38" t="s">
        <v>161</v>
      </c>
      <c r="C155" s="89" t="s">
        <v>43</v>
      </c>
      <c r="D155" s="89" t="s">
        <v>43</v>
      </c>
      <c r="E155" s="89"/>
      <c r="F155" s="89"/>
      <c r="G155" s="90"/>
      <c r="H155" s="108" t="s">
        <v>43</v>
      </c>
      <c r="I155" s="108"/>
      <c r="J155" s="108"/>
      <c r="K155" s="108"/>
      <c r="L155" s="227"/>
      <c r="M155" s="227"/>
      <c r="N155" s="227"/>
      <c r="O155" s="227" t="s">
        <v>43</v>
      </c>
      <c r="P155" s="227"/>
      <c r="Q155" s="227" t="s">
        <v>43</v>
      </c>
      <c r="R155" s="227" t="s">
        <v>43</v>
      </c>
      <c r="S155" s="227" t="s">
        <v>43</v>
      </c>
      <c r="T155" s="227"/>
      <c r="U155" s="227"/>
      <c r="V155" s="227"/>
      <c r="W155" s="227"/>
      <c r="X155" s="227"/>
      <c r="Y155" s="227" t="s">
        <v>43</v>
      </c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109"/>
      <c r="AP155" s="227"/>
      <c r="AQ155" s="227"/>
      <c r="AR155" s="109"/>
      <c r="AS155" s="109"/>
      <c r="AT155" s="109" t="s">
        <v>43</v>
      </c>
      <c r="AU155" s="109"/>
      <c r="AV155" s="109"/>
      <c r="AW155" s="109" t="s">
        <v>43</v>
      </c>
      <c r="AX155" s="109"/>
      <c r="AY155" s="109"/>
      <c r="AZ155" s="109"/>
      <c r="BA155" s="109" t="s">
        <v>43</v>
      </c>
      <c r="BB155" s="109"/>
      <c r="BC155" s="109"/>
      <c r="BD155" s="109"/>
      <c r="BE155" s="110"/>
      <c r="BF155" s="111"/>
      <c r="BG155" s="112"/>
      <c r="BH155" s="112"/>
      <c r="BI155" s="113" t="s">
        <v>43</v>
      </c>
      <c r="BJ155" s="158"/>
      <c r="BK155" s="109"/>
      <c r="BL155" s="112"/>
      <c r="BM155" s="112"/>
      <c r="BN155" s="112"/>
      <c r="BO155" s="112"/>
      <c r="BP155" s="109"/>
      <c r="BQ155" s="112" t="s">
        <v>43</v>
      </c>
      <c r="BR155" s="112"/>
      <c r="BS155" s="109"/>
      <c r="BT155" s="109"/>
      <c r="BU155" s="112" t="s">
        <v>43</v>
      </c>
      <c r="BV155" s="109"/>
      <c r="BW155" s="109"/>
      <c r="BX155" s="109"/>
      <c r="BY155" s="109"/>
      <c r="BZ155" s="109"/>
      <c r="CA155" s="112"/>
      <c r="CB155" s="112"/>
      <c r="CC155" s="109"/>
      <c r="CD155" s="112"/>
      <c r="CE155" s="109" t="s">
        <v>43</v>
      </c>
      <c r="CF155" s="112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12"/>
      <c r="CS155" s="109"/>
      <c r="CT155" s="112"/>
      <c r="CU155" s="109"/>
      <c r="CV155" s="109"/>
      <c r="CW155" s="112"/>
      <c r="CX155" s="109" t="s">
        <v>43</v>
      </c>
      <c r="CY155" s="109"/>
      <c r="CZ155" s="109"/>
      <c r="DA155" s="109"/>
      <c r="DB155" s="109"/>
      <c r="DC155" s="109"/>
      <c r="DD155" s="109"/>
      <c r="DE155" s="109"/>
      <c r="DF155" s="109"/>
      <c r="DG155" s="147"/>
      <c r="DH155" s="109" t="s">
        <v>43</v>
      </c>
      <c r="DI155" s="109"/>
      <c r="DJ155" s="109"/>
      <c r="DK155" s="109"/>
      <c r="DL155" s="109"/>
      <c r="DM155" s="109" t="s">
        <v>43</v>
      </c>
      <c r="DN155" s="109"/>
      <c r="DO155" s="109"/>
      <c r="DP155" s="109"/>
      <c r="DQ155" s="109" t="s">
        <v>43</v>
      </c>
      <c r="DR155" s="109"/>
      <c r="DS155" s="109"/>
      <c r="DT155" s="112"/>
      <c r="DU155" s="109"/>
      <c r="DV155" s="112" t="s">
        <v>43</v>
      </c>
      <c r="DW155" s="109"/>
      <c r="DX155" s="109" t="s">
        <v>43</v>
      </c>
      <c r="DY155" s="109" t="s">
        <v>43</v>
      </c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 t="s">
        <v>43</v>
      </c>
      <c r="EJ155" s="109" t="s">
        <v>43</v>
      </c>
      <c r="EK155" s="109"/>
      <c r="EL155" s="112"/>
      <c r="EM155" s="109"/>
      <c r="EN155" s="109"/>
      <c r="EO155" s="109" t="s">
        <v>43</v>
      </c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 t="s">
        <v>43</v>
      </c>
      <c r="FH155" s="109"/>
      <c r="FI155" s="109"/>
      <c r="FJ155" s="109" t="s">
        <v>43</v>
      </c>
      <c r="FK155" s="109" t="s">
        <v>43</v>
      </c>
      <c r="FL155" s="109"/>
      <c r="FM155" s="109"/>
      <c r="FN155" s="109"/>
      <c r="FO155" s="109"/>
      <c r="FP155" s="109"/>
      <c r="FQ155" s="109"/>
      <c r="FR155" s="109" t="s">
        <v>43</v>
      </c>
      <c r="FS155" s="109" t="s">
        <v>43</v>
      </c>
      <c r="FT155" s="109" t="s">
        <v>43</v>
      </c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77">
        <f t="shared" si="102"/>
        <v>40</v>
      </c>
      <c r="IM155" s="13">
        <f t="shared" si="103"/>
        <v>8</v>
      </c>
      <c r="IN155" s="13">
        <f t="shared" si="104"/>
        <v>2</v>
      </c>
      <c r="IO155" s="13">
        <f t="shared" si="105"/>
        <v>5</v>
      </c>
      <c r="IP155" s="13">
        <f t="shared" si="106"/>
        <v>0</v>
      </c>
      <c r="IQ155" s="13">
        <f t="shared" si="107"/>
        <v>0</v>
      </c>
      <c r="IR155" s="13">
        <f t="shared" si="108"/>
        <v>0</v>
      </c>
      <c r="IS155" s="21">
        <f t="shared" si="109"/>
        <v>2393</v>
      </c>
      <c r="IU155" s="139" t="str">
        <f t="shared" si="110"/>
        <v>x</v>
      </c>
      <c r="IV155" s="140" t="str">
        <f t="shared" si="111"/>
        <v>x</v>
      </c>
      <c r="IW155" s="51" t="str">
        <f t="shared" si="112"/>
        <v/>
      </c>
      <c r="IX155" s="51" t="str">
        <f t="shared" si="101"/>
        <v/>
      </c>
      <c r="IY155" s="52" t="str">
        <f t="shared" si="100"/>
        <v/>
      </c>
    </row>
    <row r="156" spans="1:259" ht="15.5">
      <c r="A156" s="5" t="s">
        <v>159</v>
      </c>
      <c r="B156" s="35" t="s">
        <v>577</v>
      </c>
      <c r="C156" s="85"/>
      <c r="D156" s="85"/>
      <c r="E156" s="85"/>
      <c r="F156" s="85"/>
      <c r="G156" s="86"/>
      <c r="H156" s="108"/>
      <c r="I156" s="108"/>
      <c r="J156" s="108"/>
      <c r="K156" s="108"/>
      <c r="L156" s="227" t="s">
        <v>43</v>
      </c>
      <c r="M156" s="227"/>
      <c r="N156" s="227"/>
      <c r="O156" s="227" t="s">
        <v>43</v>
      </c>
      <c r="P156" s="227"/>
      <c r="Q156" s="227" t="s">
        <v>43</v>
      </c>
      <c r="R156" s="227" t="s">
        <v>43</v>
      </c>
      <c r="S156" s="227" t="s">
        <v>43</v>
      </c>
      <c r="T156" s="227"/>
      <c r="U156" s="227"/>
      <c r="V156" s="227"/>
      <c r="W156" s="227"/>
      <c r="X156" s="227"/>
      <c r="Y156" s="227"/>
      <c r="Z156" s="227" t="s">
        <v>43</v>
      </c>
      <c r="AA156" s="227"/>
      <c r="AB156" s="227"/>
      <c r="AC156" s="227" t="s">
        <v>43</v>
      </c>
      <c r="AD156" s="227" t="s">
        <v>43</v>
      </c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109"/>
      <c r="AP156" s="227" t="s">
        <v>43</v>
      </c>
      <c r="AQ156" s="227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10" t="s">
        <v>43</v>
      </c>
      <c r="BF156" s="111"/>
      <c r="BG156" s="112"/>
      <c r="BH156" s="112"/>
      <c r="BI156" s="113" t="s">
        <v>43</v>
      </c>
      <c r="BJ156" s="113"/>
      <c r="BK156" s="109"/>
      <c r="BL156" s="112"/>
      <c r="BM156" s="112"/>
      <c r="BN156" s="112"/>
      <c r="BO156" s="112"/>
      <c r="BP156" s="109"/>
      <c r="BQ156" s="112"/>
      <c r="BR156" s="112"/>
      <c r="BS156" s="109"/>
      <c r="BT156" s="109"/>
      <c r="BU156" s="112" t="s">
        <v>43</v>
      </c>
      <c r="BV156" s="109"/>
      <c r="BW156" s="109"/>
      <c r="BX156" s="109"/>
      <c r="BY156" s="109"/>
      <c r="BZ156" s="109"/>
      <c r="CA156" s="112"/>
      <c r="CB156" s="112"/>
      <c r="CC156" s="109"/>
      <c r="CD156" s="112"/>
      <c r="CE156" s="109"/>
      <c r="CF156" s="112"/>
      <c r="CG156" s="109"/>
      <c r="CH156" s="109"/>
      <c r="CI156" s="109"/>
      <c r="CJ156" s="109" t="s">
        <v>43</v>
      </c>
      <c r="CK156" s="109"/>
      <c r="CL156" s="109"/>
      <c r="CM156" s="109"/>
      <c r="CN156" s="109"/>
      <c r="CO156" s="109"/>
      <c r="CP156" s="109"/>
      <c r="CQ156" s="109"/>
      <c r="CR156" s="112"/>
      <c r="CS156" s="109"/>
      <c r="CT156" s="112"/>
      <c r="CU156" s="109"/>
      <c r="CV156" s="109"/>
      <c r="CW156" s="112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47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 t="s">
        <v>43</v>
      </c>
      <c r="DR156" s="109"/>
      <c r="DS156" s="109"/>
      <c r="DT156" s="112"/>
      <c r="DU156" s="109"/>
      <c r="DV156" s="112"/>
      <c r="DW156" s="109"/>
      <c r="DX156" s="109" t="s">
        <v>43</v>
      </c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12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 t="s">
        <v>43</v>
      </c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 t="s">
        <v>43</v>
      </c>
      <c r="FK156" s="109" t="s">
        <v>43</v>
      </c>
      <c r="FL156" s="109"/>
      <c r="FM156" s="109"/>
      <c r="FN156" s="109"/>
      <c r="FO156" s="109"/>
      <c r="FP156" s="109"/>
      <c r="FQ156" s="109"/>
      <c r="FR156" s="109"/>
      <c r="FS156" s="109"/>
      <c r="FT156" s="109" t="s">
        <v>43</v>
      </c>
      <c r="FU156" s="109" t="s">
        <v>43</v>
      </c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77">
        <f t="shared" si="102"/>
        <v>27</v>
      </c>
      <c r="IM156" s="13">
        <f t="shared" si="103"/>
        <v>5</v>
      </c>
      <c r="IN156" s="13">
        <f t="shared" si="104"/>
        <v>1</v>
      </c>
      <c r="IO156" s="13">
        <f t="shared" si="105"/>
        <v>3</v>
      </c>
      <c r="IP156" s="13">
        <f t="shared" si="106"/>
        <v>0</v>
      </c>
      <c r="IQ156" s="13">
        <f t="shared" si="107"/>
        <v>0</v>
      </c>
      <c r="IR156" s="13">
        <f t="shared" si="108"/>
        <v>0</v>
      </c>
      <c r="IS156" s="21">
        <f t="shared" si="109"/>
        <v>1751</v>
      </c>
      <c r="IU156" s="44" t="str">
        <f t="shared" si="110"/>
        <v/>
      </c>
      <c r="IV156" s="51" t="str">
        <f t="shared" si="111"/>
        <v/>
      </c>
      <c r="IW156" s="51" t="str">
        <f t="shared" si="112"/>
        <v/>
      </c>
      <c r="IX156" s="51" t="str">
        <f t="shared" si="101"/>
        <v/>
      </c>
      <c r="IY156" s="52" t="str">
        <f t="shared" si="100"/>
        <v/>
      </c>
    </row>
    <row r="157" spans="1:259" ht="15.5">
      <c r="A157" s="5" t="s">
        <v>159</v>
      </c>
      <c r="B157" s="35" t="s">
        <v>578</v>
      </c>
      <c r="C157" s="85"/>
      <c r="D157" s="85"/>
      <c r="E157" s="85"/>
      <c r="F157" s="85"/>
      <c r="G157" s="86"/>
      <c r="H157" s="108"/>
      <c r="I157" s="108"/>
      <c r="J157" s="108"/>
      <c r="K157" s="108"/>
      <c r="L157" s="227" t="s">
        <v>43</v>
      </c>
      <c r="M157" s="227"/>
      <c r="N157" s="227"/>
      <c r="O157" s="227" t="s">
        <v>43</v>
      </c>
      <c r="P157" s="227"/>
      <c r="Q157" s="227" t="s">
        <v>43</v>
      </c>
      <c r="R157" s="227" t="s">
        <v>43</v>
      </c>
      <c r="S157" s="227" t="s">
        <v>43</v>
      </c>
      <c r="T157" s="227"/>
      <c r="U157" s="227"/>
      <c r="V157" s="227"/>
      <c r="W157" s="227"/>
      <c r="X157" s="227"/>
      <c r="Y157" s="227"/>
      <c r="Z157" s="227" t="s">
        <v>43</v>
      </c>
      <c r="AA157" s="227"/>
      <c r="AB157" s="227"/>
      <c r="AC157" s="227" t="s">
        <v>43</v>
      </c>
      <c r="AD157" s="227" t="s">
        <v>43</v>
      </c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109"/>
      <c r="AP157" s="227" t="s">
        <v>43</v>
      </c>
      <c r="AQ157" s="227"/>
      <c r="AR157" s="109"/>
      <c r="AS157" s="109"/>
      <c r="AT157" s="109" t="s">
        <v>43</v>
      </c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10" t="s">
        <v>43</v>
      </c>
      <c r="BF157" s="111"/>
      <c r="BG157" s="112"/>
      <c r="BH157" s="112"/>
      <c r="BI157" s="113" t="s">
        <v>43</v>
      </c>
      <c r="BJ157" s="113"/>
      <c r="BK157" s="109"/>
      <c r="BL157" s="112"/>
      <c r="BM157" s="112"/>
      <c r="BN157" s="112"/>
      <c r="BO157" s="112"/>
      <c r="BP157" s="109"/>
      <c r="BQ157" s="112"/>
      <c r="BR157" s="112"/>
      <c r="BS157" s="109"/>
      <c r="BT157" s="109"/>
      <c r="BU157" s="112" t="s">
        <v>43</v>
      </c>
      <c r="BV157" s="109"/>
      <c r="BW157" s="109"/>
      <c r="BX157" s="109"/>
      <c r="BY157" s="109"/>
      <c r="BZ157" s="109"/>
      <c r="CA157" s="112"/>
      <c r="CB157" s="112"/>
      <c r="CC157" s="109"/>
      <c r="CD157" s="112"/>
      <c r="CE157" s="109"/>
      <c r="CF157" s="112"/>
      <c r="CG157" s="109"/>
      <c r="CH157" s="109"/>
      <c r="CI157" s="109"/>
      <c r="CJ157" s="109" t="s">
        <v>43</v>
      </c>
      <c r="CK157" s="109"/>
      <c r="CL157" s="109"/>
      <c r="CM157" s="109"/>
      <c r="CN157" s="109"/>
      <c r="CO157" s="109"/>
      <c r="CP157" s="109"/>
      <c r="CQ157" s="109"/>
      <c r="CR157" s="112"/>
      <c r="CS157" s="109"/>
      <c r="CT157" s="112"/>
      <c r="CU157" s="109"/>
      <c r="CV157" s="109"/>
      <c r="CW157" s="112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47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 t="s">
        <v>43</v>
      </c>
      <c r="DR157" s="109"/>
      <c r="DS157" s="109"/>
      <c r="DT157" s="112"/>
      <c r="DU157" s="109"/>
      <c r="DV157" s="112"/>
      <c r="DW157" s="109"/>
      <c r="DX157" s="109" t="s">
        <v>43</v>
      </c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12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 t="s">
        <v>43</v>
      </c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 t="s">
        <v>43</v>
      </c>
      <c r="FK157" s="109" t="s">
        <v>43</v>
      </c>
      <c r="FL157" s="109"/>
      <c r="FM157" s="109"/>
      <c r="FN157" s="109"/>
      <c r="FO157" s="109"/>
      <c r="FP157" s="109"/>
      <c r="FQ157" s="109"/>
      <c r="FR157" s="109"/>
      <c r="FS157" s="109"/>
      <c r="FT157" s="109" t="s">
        <v>43</v>
      </c>
      <c r="FU157" s="109" t="s">
        <v>43</v>
      </c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77">
        <f t="shared" si="102"/>
        <v>29</v>
      </c>
      <c r="IM157" s="13">
        <f t="shared" si="103"/>
        <v>6</v>
      </c>
      <c r="IN157" s="13">
        <f t="shared" si="104"/>
        <v>1</v>
      </c>
      <c r="IO157" s="13">
        <f t="shared" si="105"/>
        <v>3</v>
      </c>
      <c r="IP157" s="13">
        <f t="shared" si="106"/>
        <v>0</v>
      </c>
      <c r="IQ157" s="13">
        <f t="shared" si="107"/>
        <v>0</v>
      </c>
      <c r="IR157" s="13">
        <f t="shared" si="108"/>
        <v>0</v>
      </c>
      <c r="IS157" s="21">
        <f t="shared" si="109"/>
        <v>1801</v>
      </c>
      <c r="IU157" s="44" t="str">
        <f t="shared" si="110"/>
        <v/>
      </c>
      <c r="IV157" s="51" t="str">
        <f t="shared" si="111"/>
        <v/>
      </c>
      <c r="IW157" s="51" t="str">
        <f t="shared" si="112"/>
        <v/>
      </c>
      <c r="IX157" s="51" t="str">
        <f t="shared" si="101"/>
        <v/>
      </c>
      <c r="IY157" s="52" t="str">
        <f t="shared" si="100"/>
        <v/>
      </c>
    </row>
    <row r="158" spans="1:259" ht="15.5">
      <c r="A158" s="9" t="s">
        <v>163</v>
      </c>
      <c r="B158" s="38" t="s">
        <v>164</v>
      </c>
      <c r="C158" s="89" t="s">
        <v>43</v>
      </c>
      <c r="D158" s="89"/>
      <c r="E158" s="89"/>
      <c r="F158" s="89"/>
      <c r="G158" s="90"/>
      <c r="H158" s="108"/>
      <c r="I158" s="108"/>
      <c r="J158" s="108"/>
      <c r="K158" s="108"/>
      <c r="L158" s="227"/>
      <c r="M158" s="227"/>
      <c r="N158" s="227" t="s">
        <v>43</v>
      </c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 t="s">
        <v>43</v>
      </c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 t="s">
        <v>43</v>
      </c>
      <c r="AM158" s="227"/>
      <c r="AN158" s="227"/>
      <c r="AO158" s="109"/>
      <c r="AP158" s="227"/>
      <c r="AQ158" s="227"/>
      <c r="AR158" s="109"/>
      <c r="AS158" s="109"/>
      <c r="AT158" s="109"/>
      <c r="AU158" s="109" t="s">
        <v>43</v>
      </c>
      <c r="AV158" s="109"/>
      <c r="AW158" s="109" t="s">
        <v>43</v>
      </c>
      <c r="AX158" s="109"/>
      <c r="AY158" s="109"/>
      <c r="AZ158" s="109"/>
      <c r="BA158" s="109"/>
      <c r="BB158" s="109"/>
      <c r="BC158" s="109"/>
      <c r="BD158" s="109"/>
      <c r="BE158" s="110" t="s">
        <v>43</v>
      </c>
      <c r="BF158" s="111"/>
      <c r="BG158" s="112"/>
      <c r="BH158" s="112"/>
      <c r="BI158" s="113"/>
      <c r="BJ158" s="113"/>
      <c r="BK158" s="109"/>
      <c r="BL158" s="112"/>
      <c r="BM158" s="112"/>
      <c r="BN158" s="112"/>
      <c r="BO158" s="112"/>
      <c r="BP158" s="109"/>
      <c r="BQ158" s="112"/>
      <c r="BR158" s="112"/>
      <c r="BS158" s="109"/>
      <c r="BT158" s="109"/>
      <c r="BU158" s="112"/>
      <c r="BV158" s="109"/>
      <c r="BW158" s="109"/>
      <c r="BX158" s="109"/>
      <c r="BY158" s="109"/>
      <c r="BZ158" s="109" t="s">
        <v>43</v>
      </c>
      <c r="CA158" s="112"/>
      <c r="CB158" s="112"/>
      <c r="CC158" s="109"/>
      <c r="CD158" s="112"/>
      <c r="CE158" s="109"/>
      <c r="CF158" s="112"/>
      <c r="CG158" s="109"/>
      <c r="CH158" s="109"/>
      <c r="CI158" s="109"/>
      <c r="CJ158" s="109" t="s">
        <v>43</v>
      </c>
      <c r="CK158" s="109"/>
      <c r="CL158" s="109"/>
      <c r="CM158" s="109"/>
      <c r="CN158" s="109" t="s">
        <v>43</v>
      </c>
      <c r="CO158" s="109"/>
      <c r="CP158" s="109"/>
      <c r="CQ158" s="109"/>
      <c r="CR158" s="112"/>
      <c r="CS158" s="109"/>
      <c r="CT158" s="112"/>
      <c r="CU158" s="109"/>
      <c r="CV158" s="109"/>
      <c r="CW158" s="112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47"/>
      <c r="DH158" s="109"/>
      <c r="DI158" s="109"/>
      <c r="DJ158" s="109"/>
      <c r="DK158" s="109"/>
      <c r="DL158" s="109"/>
      <c r="DM158" s="109" t="s">
        <v>43</v>
      </c>
      <c r="DN158" s="109" t="s">
        <v>43</v>
      </c>
      <c r="DO158" s="109"/>
      <c r="DP158" s="109"/>
      <c r="DQ158" s="109"/>
      <c r="DR158" s="109"/>
      <c r="DS158" s="109"/>
      <c r="DT158" s="112"/>
      <c r="DU158" s="109"/>
      <c r="DV158" s="112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 t="s">
        <v>43</v>
      </c>
      <c r="EJ158" s="109"/>
      <c r="EK158" s="109"/>
      <c r="EL158" s="112"/>
      <c r="EM158" s="109"/>
      <c r="EN158" s="109"/>
      <c r="EO158" s="109" t="s">
        <v>43</v>
      </c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 t="s">
        <v>43</v>
      </c>
      <c r="FU158" s="109" t="s">
        <v>43</v>
      </c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77">
        <f t="shared" si="102"/>
        <v>24</v>
      </c>
      <c r="IM158" s="13">
        <f t="shared" si="103"/>
        <v>9</v>
      </c>
      <c r="IN158" s="13">
        <f t="shared" si="104"/>
        <v>0</v>
      </c>
      <c r="IO158" s="13">
        <f t="shared" si="105"/>
        <v>4</v>
      </c>
      <c r="IP158" s="13">
        <f t="shared" si="106"/>
        <v>0</v>
      </c>
      <c r="IQ158" s="13">
        <f t="shared" si="107"/>
        <v>0</v>
      </c>
      <c r="IR158" s="13">
        <f t="shared" si="108"/>
        <v>0</v>
      </c>
      <c r="IS158" s="21">
        <f t="shared" si="109"/>
        <v>1212</v>
      </c>
      <c r="IU158" s="139" t="str">
        <f t="shared" si="110"/>
        <v>x</v>
      </c>
      <c r="IV158" s="51" t="str">
        <f t="shared" si="111"/>
        <v/>
      </c>
      <c r="IW158" s="51" t="str">
        <f t="shared" si="112"/>
        <v/>
      </c>
      <c r="IX158" s="51" t="str">
        <f t="shared" si="101"/>
        <v/>
      </c>
      <c r="IY158" s="52" t="str">
        <f t="shared" si="100"/>
        <v/>
      </c>
    </row>
    <row r="159" spans="1:259" ht="15.5">
      <c r="A159" s="7" t="s">
        <v>165</v>
      </c>
      <c r="B159" s="154" t="s">
        <v>166</v>
      </c>
      <c r="C159" s="91"/>
      <c r="D159" s="91"/>
      <c r="E159" s="91"/>
      <c r="F159" s="91"/>
      <c r="G159" s="92"/>
      <c r="H159" s="108"/>
      <c r="I159" s="108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109"/>
      <c r="AP159" s="227"/>
      <c r="AQ159" s="227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10"/>
      <c r="BF159" s="111"/>
      <c r="BG159" s="112"/>
      <c r="BH159" s="112"/>
      <c r="BI159" s="113"/>
      <c r="BJ159" s="113"/>
      <c r="BK159" s="109"/>
      <c r="BL159" s="112"/>
      <c r="BM159" s="112"/>
      <c r="BN159" s="112"/>
      <c r="BO159" s="112"/>
      <c r="BP159" s="109"/>
      <c r="BQ159" s="112"/>
      <c r="BR159" s="112"/>
      <c r="BS159" s="109"/>
      <c r="BT159" s="109"/>
      <c r="BU159" s="112"/>
      <c r="BV159" s="109"/>
      <c r="BW159" s="109"/>
      <c r="BX159" s="109"/>
      <c r="BY159" s="109"/>
      <c r="BZ159" s="109"/>
      <c r="CA159" s="112"/>
      <c r="CB159" s="112"/>
      <c r="CC159" s="109"/>
      <c r="CD159" s="112"/>
      <c r="CE159" s="109"/>
      <c r="CF159" s="112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12"/>
      <c r="CS159" s="109"/>
      <c r="CT159" s="112"/>
      <c r="CU159" s="109"/>
      <c r="CV159" s="109"/>
      <c r="CW159" s="112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47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12"/>
      <c r="DU159" s="109"/>
      <c r="DV159" s="112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12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 t="s">
        <v>43</v>
      </c>
      <c r="FA159" s="109"/>
      <c r="FB159" s="109"/>
      <c r="FC159" s="109"/>
      <c r="FD159" s="109"/>
      <c r="FE159" s="109"/>
      <c r="FF159" s="109"/>
      <c r="FG159" s="109"/>
      <c r="FH159" s="109"/>
      <c r="FI159" s="109" t="s">
        <v>43</v>
      </c>
      <c r="FJ159" s="109" t="s">
        <v>43</v>
      </c>
      <c r="FK159" s="109" t="s">
        <v>43</v>
      </c>
      <c r="FL159" s="109" t="s">
        <v>43</v>
      </c>
      <c r="FM159" s="109"/>
      <c r="FN159" s="109" t="s">
        <v>43</v>
      </c>
      <c r="FO159" s="109"/>
      <c r="FP159" s="109"/>
      <c r="FQ159" s="109"/>
      <c r="FR159" s="109" t="s">
        <v>43</v>
      </c>
      <c r="FS159" s="109" t="s">
        <v>43</v>
      </c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77">
        <f t="shared" si="102"/>
        <v>10</v>
      </c>
      <c r="IM159" s="13">
        <f t="shared" si="103"/>
        <v>1</v>
      </c>
      <c r="IN159" s="13">
        <f t="shared" si="104"/>
        <v>0</v>
      </c>
      <c r="IO159" s="13">
        <f t="shared" si="105"/>
        <v>2</v>
      </c>
      <c r="IP159" s="13">
        <f t="shared" si="106"/>
        <v>1</v>
      </c>
      <c r="IQ159" s="13">
        <f t="shared" si="107"/>
        <v>0</v>
      </c>
      <c r="IR159" s="13">
        <f t="shared" si="108"/>
        <v>0</v>
      </c>
      <c r="IS159" s="21">
        <f t="shared" si="109"/>
        <v>146</v>
      </c>
      <c r="IU159" s="44" t="str">
        <f t="shared" si="110"/>
        <v/>
      </c>
      <c r="IV159" s="51" t="str">
        <f t="shared" si="111"/>
        <v/>
      </c>
      <c r="IW159" s="51" t="str">
        <f t="shared" si="112"/>
        <v/>
      </c>
      <c r="IX159" s="51" t="str">
        <f t="shared" si="101"/>
        <v/>
      </c>
      <c r="IY159" s="52" t="str">
        <f t="shared" si="100"/>
        <v/>
      </c>
    </row>
    <row r="160" spans="1:259" ht="15.5">
      <c r="A160" s="5" t="s">
        <v>168</v>
      </c>
      <c r="B160" s="35" t="s">
        <v>169</v>
      </c>
      <c r="C160" s="85"/>
      <c r="D160" s="85"/>
      <c r="E160" s="85"/>
      <c r="F160" s="85"/>
      <c r="G160" s="86"/>
      <c r="H160" s="108"/>
      <c r="I160" s="108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 t="s">
        <v>43</v>
      </c>
      <c r="AA160" s="227"/>
      <c r="AB160" s="227"/>
      <c r="AC160" s="227" t="s">
        <v>43</v>
      </c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109"/>
      <c r="AP160" s="227"/>
      <c r="AQ160" s="227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10"/>
      <c r="BF160" s="111"/>
      <c r="BG160" s="112"/>
      <c r="BH160" s="112"/>
      <c r="BI160" s="113"/>
      <c r="BJ160" s="113"/>
      <c r="BK160" s="109"/>
      <c r="BL160" s="112"/>
      <c r="BM160" s="112"/>
      <c r="BN160" s="112"/>
      <c r="BO160" s="112"/>
      <c r="BP160" s="109"/>
      <c r="BQ160" s="112"/>
      <c r="BR160" s="112"/>
      <c r="BS160" s="109"/>
      <c r="BT160" s="109"/>
      <c r="BU160" s="112"/>
      <c r="BV160" s="109"/>
      <c r="BW160" s="109"/>
      <c r="BX160" s="109"/>
      <c r="BY160" s="109"/>
      <c r="BZ160" s="109"/>
      <c r="CA160" s="112"/>
      <c r="CB160" s="112"/>
      <c r="CC160" s="109"/>
      <c r="CD160" s="112"/>
      <c r="CE160" s="109"/>
      <c r="CF160" s="112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12"/>
      <c r="CS160" s="109"/>
      <c r="CT160" s="112"/>
      <c r="CU160" s="109"/>
      <c r="CV160" s="109"/>
      <c r="CW160" s="112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47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12"/>
      <c r="DU160" s="109"/>
      <c r="DV160" s="112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12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77">
        <f t="shared" si="102"/>
        <v>3</v>
      </c>
      <c r="IM160" s="13">
        <f t="shared" si="103"/>
        <v>1</v>
      </c>
      <c r="IN160" s="13">
        <f t="shared" si="104"/>
        <v>0</v>
      </c>
      <c r="IO160" s="13">
        <f t="shared" si="105"/>
        <v>0</v>
      </c>
      <c r="IP160" s="13">
        <f t="shared" si="106"/>
        <v>0</v>
      </c>
      <c r="IQ160" s="13">
        <f t="shared" si="107"/>
        <v>0</v>
      </c>
      <c r="IR160" s="13">
        <f t="shared" si="108"/>
        <v>0</v>
      </c>
      <c r="IS160" s="21">
        <f t="shared" si="109"/>
        <v>238</v>
      </c>
      <c r="IU160" s="44" t="str">
        <f t="shared" si="110"/>
        <v/>
      </c>
      <c r="IV160" s="51" t="str">
        <f t="shared" si="111"/>
        <v/>
      </c>
      <c r="IW160" s="51" t="str">
        <f t="shared" si="112"/>
        <v/>
      </c>
      <c r="IX160" s="51" t="str">
        <f>IF(ISBLANK(F160),IF(IW160="x",IF(AND(((IM160+(IN160-$JC$5))&gt;=$JB$5),(IN160&gt;=$JC$5),OR(IO160&gt;=$JD$5,H160="x"),IQ160),"Yes!",""),IF(AND(IW160="Yes!",IV160="x"),IF(AND(((IM160+(IN160-($JC156+$JC157)))&gt;=$JB$5+$JB$4),(IN160&gt;=$JC$5+$JC$4),OR(IO160&gt;=($JD$5+$JD$4),H160="x"),IP160,IQ160),"Yes!",""),IF(AND(IW160="Yes!",IV160="Yes!"),IF(AND((IM160+(IN160-($JC$5+$JC$4+$JC$3))&gt;=$JB$5+$JB$4+$JB$3),(IN160&gt;=$JC$5+$JC$4+$JC$3),OR(IO160&gt;=($JD$5+$JD$4+$JD$3),H160="x"),IP160,IQ160),"Yes!",""),""))),"x")</f>
        <v/>
      </c>
      <c r="IY160" s="52" t="str">
        <f t="shared" si="100"/>
        <v/>
      </c>
    </row>
    <row r="161" spans="1:270" ht="15.5">
      <c r="A161" s="5" t="s">
        <v>170</v>
      </c>
      <c r="B161" s="35" t="s">
        <v>171</v>
      </c>
      <c r="C161" s="85"/>
      <c r="D161" s="85"/>
      <c r="E161" s="85"/>
      <c r="F161" s="85"/>
      <c r="G161" s="86"/>
      <c r="H161" s="108"/>
      <c r="I161" s="108"/>
      <c r="J161" s="108"/>
      <c r="K161" s="108"/>
      <c r="L161" s="227" t="s">
        <v>43</v>
      </c>
      <c r="M161" s="227"/>
      <c r="N161" s="227"/>
      <c r="O161" s="227" t="s">
        <v>43</v>
      </c>
      <c r="P161" s="227"/>
      <c r="Q161" s="227"/>
      <c r="R161" s="227"/>
      <c r="S161" s="227" t="s">
        <v>43</v>
      </c>
      <c r="T161" s="227"/>
      <c r="U161" s="227"/>
      <c r="V161" s="227"/>
      <c r="W161" s="227" t="s">
        <v>43</v>
      </c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 t="s">
        <v>43</v>
      </c>
      <c r="AL161" s="227"/>
      <c r="AM161" s="227"/>
      <c r="AN161" s="227"/>
      <c r="AO161" s="109"/>
      <c r="AP161" s="227"/>
      <c r="AQ161" s="227"/>
      <c r="AR161" s="109"/>
      <c r="AS161" s="109"/>
      <c r="AT161" s="109"/>
      <c r="AU161" s="109"/>
      <c r="AV161" s="109"/>
      <c r="AW161" s="109" t="s">
        <v>43</v>
      </c>
      <c r="AX161" s="109"/>
      <c r="AY161" s="109"/>
      <c r="AZ161" s="109"/>
      <c r="BA161" s="109"/>
      <c r="BB161" s="109"/>
      <c r="BC161" s="109"/>
      <c r="BD161" s="109"/>
      <c r="BE161" s="110" t="s">
        <v>43</v>
      </c>
      <c r="BF161" s="111"/>
      <c r="BG161" s="112"/>
      <c r="BH161" s="112"/>
      <c r="BI161" s="113"/>
      <c r="BJ161" s="113"/>
      <c r="BK161" s="109"/>
      <c r="BL161" s="112"/>
      <c r="BM161" s="112" t="s">
        <v>43</v>
      </c>
      <c r="BN161" s="112"/>
      <c r="BO161" s="112"/>
      <c r="BP161" s="109"/>
      <c r="BQ161" s="112" t="s">
        <v>43</v>
      </c>
      <c r="BR161" s="112"/>
      <c r="BS161" s="109"/>
      <c r="BT161" s="109"/>
      <c r="BU161" s="112"/>
      <c r="BV161" s="109"/>
      <c r="BW161" s="109" t="s">
        <v>43</v>
      </c>
      <c r="BX161" s="109"/>
      <c r="BY161" s="109"/>
      <c r="BZ161" s="109"/>
      <c r="CA161" s="112"/>
      <c r="CB161" s="112"/>
      <c r="CC161" s="109"/>
      <c r="CD161" s="112"/>
      <c r="CE161" s="109"/>
      <c r="CF161" s="112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 t="s">
        <v>43</v>
      </c>
      <c r="CQ161" s="109"/>
      <c r="CR161" s="112"/>
      <c r="CS161" s="109"/>
      <c r="CT161" s="112"/>
      <c r="CU161" s="109"/>
      <c r="CV161" s="109"/>
      <c r="CW161" s="112"/>
      <c r="CX161" s="109" t="s">
        <v>43</v>
      </c>
      <c r="CY161" s="109" t="s">
        <v>43</v>
      </c>
      <c r="CZ161" s="109"/>
      <c r="DA161" s="109"/>
      <c r="DB161" s="109"/>
      <c r="DC161" s="109" t="s">
        <v>43</v>
      </c>
      <c r="DD161" s="109" t="s">
        <v>43</v>
      </c>
      <c r="DE161" s="109"/>
      <c r="DF161" s="109"/>
      <c r="DG161" s="147"/>
      <c r="DH161" s="109"/>
      <c r="DI161" s="109"/>
      <c r="DJ161" s="109"/>
      <c r="DK161" s="109"/>
      <c r="DL161" s="109"/>
      <c r="DM161" s="109"/>
      <c r="DN161" s="109"/>
      <c r="DO161" s="109"/>
      <c r="DP161" s="109" t="s">
        <v>43</v>
      </c>
      <c r="DQ161" s="109"/>
      <c r="DR161" s="109"/>
      <c r="DS161" s="109"/>
      <c r="DT161" s="112"/>
      <c r="DU161" s="109"/>
      <c r="DV161" s="112"/>
      <c r="DW161" s="109"/>
      <c r="DX161" s="109" t="s">
        <v>43</v>
      </c>
      <c r="DY161" s="109"/>
      <c r="DZ161" s="109"/>
      <c r="EA161" s="109"/>
      <c r="EB161" s="109" t="s">
        <v>43</v>
      </c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12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 t="s">
        <v>43</v>
      </c>
      <c r="FA161" s="109"/>
      <c r="FB161" s="109" t="s">
        <v>43</v>
      </c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 t="s">
        <v>43</v>
      </c>
      <c r="FS161" s="109"/>
      <c r="FT161" s="109" t="s">
        <v>43</v>
      </c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77">
        <f t="shared" si="102"/>
        <v>27</v>
      </c>
      <c r="IM161" s="13">
        <f t="shared" si="103"/>
        <v>5</v>
      </c>
      <c r="IN161" s="13">
        <f t="shared" si="104"/>
        <v>0</v>
      </c>
      <c r="IO161" s="13">
        <f t="shared" si="105"/>
        <v>4</v>
      </c>
      <c r="IP161" s="13">
        <f t="shared" si="106"/>
        <v>0</v>
      </c>
      <c r="IQ161" s="13">
        <f t="shared" si="107"/>
        <v>0</v>
      </c>
      <c r="IR161" s="13">
        <f t="shared" si="108"/>
        <v>0</v>
      </c>
      <c r="IS161" s="21">
        <f t="shared" si="109"/>
        <v>671</v>
      </c>
      <c r="IU161" s="44" t="str">
        <f t="shared" si="110"/>
        <v/>
      </c>
      <c r="IV161" s="51" t="str">
        <f t="shared" si="111"/>
        <v/>
      </c>
      <c r="IW161" s="51" t="str">
        <f t="shared" si="112"/>
        <v/>
      </c>
      <c r="IX161" s="51" t="str">
        <f>IF(ISBLANK(F161),IF(IW161="x",IF(AND(((IM161+(IN161-$JC$5))&gt;=$JB$5),(IN161&gt;=$JC$5),OR(IO161&gt;=$JD$5,H161="x"),IQ161),"Yes!",""),IF(AND(IW161="Yes!",IV161="x"),IF(AND(((IM161+(IN161-($JC157+$JC158)))&gt;=$JB$5+$JB$4),(IN161&gt;=$JC$5+$JC$4),OR(IO161&gt;=($JD$5+$JD$4),H161="x"),IP161,IQ161),"Yes!",""),IF(AND(IW161="Yes!",IV161="Yes!"),IF(AND((IM161+(IN161-($JC$5+$JC$4+$JC$3))&gt;=$JB$5+$JB$4+$JB$3),(IN161&gt;=$JC$5+$JC$4+$JC$3),OR(IO161&gt;=($JD$5+$JD$4+$JD$3),H161="x"),IP161,IQ161),"Yes!",""),""))),"x")</f>
        <v/>
      </c>
      <c r="IY161" s="52" t="str">
        <f t="shared" si="100"/>
        <v/>
      </c>
      <c r="JI161" s="54"/>
      <c r="JJ161" s="54"/>
    </row>
    <row r="162" spans="1:270" ht="15.5">
      <c r="A162" s="169" t="s">
        <v>172</v>
      </c>
      <c r="B162" s="170" t="s">
        <v>173</v>
      </c>
      <c r="C162" s="171" t="s">
        <v>43</v>
      </c>
      <c r="D162" s="171" t="s">
        <v>43</v>
      </c>
      <c r="E162" s="171" t="s">
        <v>43</v>
      </c>
      <c r="F162" s="171" t="s">
        <v>43</v>
      </c>
      <c r="G162" s="172" t="s">
        <v>43</v>
      </c>
      <c r="H162" s="108" t="s">
        <v>43</v>
      </c>
      <c r="I162" s="108"/>
      <c r="J162" s="108"/>
      <c r="K162" s="108"/>
      <c r="L162" s="227" t="s">
        <v>43</v>
      </c>
      <c r="M162" s="227"/>
      <c r="N162" s="227" t="s">
        <v>43</v>
      </c>
      <c r="O162" s="227" t="s">
        <v>43</v>
      </c>
      <c r="P162" s="227"/>
      <c r="Q162" s="227" t="s">
        <v>43</v>
      </c>
      <c r="R162" s="227" t="s">
        <v>43</v>
      </c>
      <c r="S162" s="227" t="s">
        <v>43</v>
      </c>
      <c r="T162" s="227"/>
      <c r="U162" s="227"/>
      <c r="V162" s="227"/>
      <c r="W162" s="227"/>
      <c r="X162" s="227"/>
      <c r="Y162" s="227" t="s">
        <v>43</v>
      </c>
      <c r="Z162" s="227" t="s">
        <v>43</v>
      </c>
      <c r="AA162" s="227"/>
      <c r="AB162" s="227" t="s">
        <v>43</v>
      </c>
      <c r="AC162" s="227" t="s">
        <v>43</v>
      </c>
      <c r="AD162" s="227" t="s">
        <v>43</v>
      </c>
      <c r="AE162" s="227"/>
      <c r="AF162" s="227"/>
      <c r="AG162" s="227"/>
      <c r="AH162" s="227" t="s">
        <v>43</v>
      </c>
      <c r="AI162" s="227"/>
      <c r="AJ162" s="227" t="s">
        <v>43</v>
      </c>
      <c r="AK162" s="227" t="s">
        <v>43</v>
      </c>
      <c r="AL162" s="227"/>
      <c r="AM162" s="227"/>
      <c r="AN162" s="227"/>
      <c r="AO162" s="109"/>
      <c r="AP162" s="227"/>
      <c r="AQ162" s="227"/>
      <c r="AR162" s="109"/>
      <c r="AS162" s="109"/>
      <c r="AT162" s="109"/>
      <c r="AU162" s="109" t="s">
        <v>43</v>
      </c>
      <c r="AV162" s="109"/>
      <c r="AW162" s="109"/>
      <c r="AX162" s="109"/>
      <c r="AY162" s="109" t="s">
        <v>43</v>
      </c>
      <c r="AZ162" s="109"/>
      <c r="BA162" s="109"/>
      <c r="BB162" s="109"/>
      <c r="BC162" s="109"/>
      <c r="BD162" s="109"/>
      <c r="BE162" s="110"/>
      <c r="BF162" s="109"/>
      <c r="BG162" s="112"/>
      <c r="BH162" s="112"/>
      <c r="BI162" s="158"/>
      <c r="BJ162" s="158"/>
      <c r="BK162" s="109"/>
      <c r="BL162" s="112"/>
      <c r="BM162" s="112"/>
      <c r="BN162" s="112"/>
      <c r="BO162" s="112" t="s">
        <v>43</v>
      </c>
      <c r="BP162" s="109"/>
      <c r="BQ162" s="112" t="s">
        <v>43</v>
      </c>
      <c r="BR162" s="112"/>
      <c r="BS162" s="109"/>
      <c r="BT162" s="109"/>
      <c r="BU162" s="112" t="s">
        <v>43</v>
      </c>
      <c r="BV162" s="109" t="s">
        <v>43</v>
      </c>
      <c r="BW162" s="109" t="s">
        <v>43</v>
      </c>
      <c r="BX162" s="109"/>
      <c r="BY162" s="109"/>
      <c r="BZ162" s="109" t="s">
        <v>43</v>
      </c>
      <c r="CA162" s="112" t="s">
        <v>43</v>
      </c>
      <c r="CB162" s="112"/>
      <c r="CC162" s="109"/>
      <c r="CD162" s="112"/>
      <c r="CE162" s="109"/>
      <c r="CF162" s="112"/>
      <c r="CG162" s="109"/>
      <c r="CH162" s="109"/>
      <c r="CI162" s="109"/>
      <c r="CJ162" s="109"/>
      <c r="CK162" s="109"/>
      <c r="CL162" s="109" t="s">
        <v>43</v>
      </c>
      <c r="CM162" s="109" t="s">
        <v>43</v>
      </c>
      <c r="CN162" s="109"/>
      <c r="CO162" s="109"/>
      <c r="CP162" s="109"/>
      <c r="CQ162" s="109"/>
      <c r="CR162" s="112"/>
      <c r="CS162" s="109"/>
      <c r="CT162" s="112"/>
      <c r="CU162" s="109"/>
      <c r="CV162" s="109"/>
      <c r="CW162" s="112"/>
      <c r="CX162" s="109"/>
      <c r="CY162" s="109" t="s">
        <v>43</v>
      </c>
      <c r="CZ162" s="109" t="s">
        <v>43</v>
      </c>
      <c r="DA162" s="109" t="s">
        <v>43</v>
      </c>
      <c r="DB162" s="109" t="s">
        <v>43</v>
      </c>
      <c r="DC162" s="109" t="s">
        <v>43</v>
      </c>
      <c r="DD162" s="109"/>
      <c r="DE162" s="109"/>
      <c r="DF162" s="109"/>
      <c r="DG162" s="112" t="s">
        <v>43</v>
      </c>
      <c r="DH162" s="109" t="s">
        <v>43</v>
      </c>
      <c r="DI162" s="109" t="s">
        <v>43</v>
      </c>
      <c r="DJ162" s="109" t="s">
        <v>43</v>
      </c>
      <c r="DK162" s="109" t="s">
        <v>43</v>
      </c>
      <c r="DL162" s="109"/>
      <c r="DM162" s="109" t="s">
        <v>43</v>
      </c>
      <c r="DN162" s="109" t="s">
        <v>43</v>
      </c>
      <c r="DO162" s="109" t="s">
        <v>43</v>
      </c>
      <c r="DP162" s="109" t="s">
        <v>43</v>
      </c>
      <c r="DQ162" s="109" t="s">
        <v>43</v>
      </c>
      <c r="DR162" s="109" t="s">
        <v>43</v>
      </c>
      <c r="DS162" s="109" t="s">
        <v>43</v>
      </c>
      <c r="DT162" s="112" t="s">
        <v>43</v>
      </c>
      <c r="DU162" s="109"/>
      <c r="DV162" s="112" t="s">
        <v>43</v>
      </c>
      <c r="DW162" s="109" t="s">
        <v>43</v>
      </c>
      <c r="DX162" s="109" t="s">
        <v>43</v>
      </c>
      <c r="DY162" s="109" t="s">
        <v>43</v>
      </c>
      <c r="DZ162" s="109" t="s">
        <v>43</v>
      </c>
      <c r="EA162" s="109"/>
      <c r="EB162" s="109"/>
      <c r="EC162" s="109"/>
      <c r="ED162" s="109" t="s">
        <v>43</v>
      </c>
      <c r="EE162" s="109" t="s">
        <v>43</v>
      </c>
      <c r="EF162" s="109" t="s">
        <v>43</v>
      </c>
      <c r="EG162" s="109" t="s">
        <v>43</v>
      </c>
      <c r="EH162" s="109"/>
      <c r="EI162" s="109"/>
      <c r="EJ162" s="109"/>
      <c r="EK162" s="109"/>
      <c r="EL162" s="112"/>
      <c r="EM162" s="109"/>
      <c r="EN162" s="109" t="s">
        <v>43</v>
      </c>
      <c r="EO162" s="109" t="s">
        <v>43</v>
      </c>
      <c r="EP162" s="109" t="s">
        <v>43</v>
      </c>
      <c r="EQ162" s="109"/>
      <c r="ER162" s="109"/>
      <c r="ES162" s="109"/>
      <c r="ET162" s="109"/>
      <c r="EU162" s="109" t="s">
        <v>43</v>
      </c>
      <c r="EV162" s="109"/>
      <c r="EW162" s="109"/>
      <c r="EX162" s="109" t="s">
        <v>43</v>
      </c>
      <c r="EY162" s="109" t="s">
        <v>43</v>
      </c>
      <c r="EZ162" s="109" t="s">
        <v>43</v>
      </c>
      <c r="FA162" s="109" t="s">
        <v>43</v>
      </c>
      <c r="FB162" s="109"/>
      <c r="FC162" s="109" t="s">
        <v>43</v>
      </c>
      <c r="FD162" s="109" t="s">
        <v>43</v>
      </c>
      <c r="FE162" s="109"/>
      <c r="FF162" s="109"/>
      <c r="FG162" s="109" t="s">
        <v>43</v>
      </c>
      <c r="FH162" s="109" t="s">
        <v>43</v>
      </c>
      <c r="FI162" s="109"/>
      <c r="FJ162" s="109" t="s">
        <v>43</v>
      </c>
      <c r="FK162" s="109" t="s">
        <v>43</v>
      </c>
      <c r="FL162" s="109" t="s">
        <v>43</v>
      </c>
      <c r="FM162" s="109"/>
      <c r="FN162" s="109"/>
      <c r="FO162" s="109"/>
      <c r="FP162" s="109"/>
      <c r="FQ162" s="109" t="s">
        <v>43</v>
      </c>
      <c r="FR162" s="109" t="s">
        <v>43</v>
      </c>
      <c r="FS162" s="109"/>
      <c r="FT162" s="109" t="s">
        <v>43</v>
      </c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77">
        <f t="shared" si="102"/>
        <v>96</v>
      </c>
      <c r="IM162" s="13">
        <f t="shared" si="103"/>
        <v>23</v>
      </c>
      <c r="IN162" s="13">
        <f t="shared" si="104"/>
        <v>2</v>
      </c>
      <c r="IO162" s="13">
        <f t="shared" si="105"/>
        <v>21</v>
      </c>
      <c r="IP162" s="13">
        <f t="shared" si="106"/>
        <v>0</v>
      </c>
      <c r="IQ162" s="13">
        <f t="shared" si="107"/>
        <v>0</v>
      </c>
      <c r="IR162" s="13">
        <f t="shared" si="108"/>
        <v>3</v>
      </c>
      <c r="IS162" s="21">
        <f t="shared" si="109"/>
        <v>5826</v>
      </c>
      <c r="IU162" s="139" t="str">
        <f t="shared" si="110"/>
        <v>x</v>
      </c>
      <c r="IV162" s="140" t="str">
        <f t="shared" si="111"/>
        <v>x</v>
      </c>
      <c r="IW162" s="140" t="str">
        <f t="shared" si="112"/>
        <v>x</v>
      </c>
      <c r="IX162" s="140" t="str">
        <f>IF(ISBLANK(F162),IF(IW162="x",IF(AND(((IM162+(IN162-$JC$5))&gt;=$JB$5),(IN162&gt;=$JC$5),OR(IO162&gt;=$JD$5,H162="x"),IQ162),"Yes!",""),IF(AND(IW162="Yes!",IV162="x"),IF(AND(((IM162+(IN162-($JC158+$JC160)))&gt;=$JB$5+$JB$4),(IN162&gt;=$JC$5+$JC$4),OR(IO162&gt;=($JD$5+$JD$4),H162="x"),IP162,IQ162),"Yes!",""),IF(AND(IW162="Yes!",IV162="Yes!"),IF(AND((IM162+(IN162-($JC$5+$JC$4+$JC$3))&gt;=$JB$5+$JB$4+$JB$3),(IN162&gt;=$JC$5+$JC$4+$JC$3),OR(IO162&gt;=($JD$5+$JD$4+$JD$3),H162="x"),IP162,IQ162),"Yes!",""),""))),"x")</f>
        <v>x</v>
      </c>
      <c r="IY162" s="182" t="str">
        <f>IF(ISBLANK(G162),IF(IX162="x",IF(AND((IM162+(IN162-$JC$6)&gt;=$JB$6),(IN162&gt;=$JC$6),OR(IO162&gt;=$JD$6,H162="x"),IR162),"Yes!",""),IF(AND(IX162="Yes!",IW162="x"),IF(AND((IM162+(IN162-($JB$6+$JB$5))&gt;=$JB$6+$JB$5),(IN162&gt;=$JC$6+$JC$5),OR(IO162&gt;=($JD$6+$JD$5),H162="x"),IQ162,IR162),"Yes!",""),IF(AND(IX162="Yes!",IW162="Yes!"),IF(AND((IM162+(IN162-($JB$6+$JB$5+$JB$4))&gt;=$JB$6+$JB$5+$JB$4),(IN162&gt;=$JC$6+$JC$5+$JC$4),OR(IO162&gt;=($JD$6+$JD$5+$JD$4),H162="x"),IQ162,IR162),"Yes!",""),""))),"x")</f>
        <v>x</v>
      </c>
      <c r="JI162" s="54"/>
      <c r="JJ162" s="54"/>
    </row>
    <row r="163" spans="1:270" ht="15.5">
      <c r="A163" s="5" t="s">
        <v>172</v>
      </c>
      <c r="B163" s="35" t="s">
        <v>174</v>
      </c>
      <c r="C163" s="85" t="s">
        <v>43</v>
      </c>
      <c r="D163" s="85"/>
      <c r="E163" s="85"/>
      <c r="F163" s="85"/>
      <c r="G163" s="86"/>
      <c r="H163" s="108"/>
      <c r="I163" s="108"/>
      <c r="J163" s="108"/>
      <c r="K163" s="108"/>
      <c r="L163" s="227"/>
      <c r="M163" s="227"/>
      <c r="N163" s="227"/>
      <c r="O163" s="227" t="s">
        <v>43</v>
      </c>
      <c r="P163" s="227"/>
      <c r="Q163" s="227" t="s">
        <v>43</v>
      </c>
      <c r="R163" s="227" t="s">
        <v>43</v>
      </c>
      <c r="S163" s="227" t="s">
        <v>43</v>
      </c>
      <c r="T163" s="227"/>
      <c r="U163" s="227"/>
      <c r="V163" s="227"/>
      <c r="W163" s="227"/>
      <c r="X163" s="227"/>
      <c r="Y163" s="227" t="s">
        <v>43</v>
      </c>
      <c r="Z163" s="227"/>
      <c r="AA163" s="227"/>
      <c r="AB163" s="227"/>
      <c r="AC163" s="227" t="s">
        <v>43</v>
      </c>
      <c r="AD163" s="227"/>
      <c r="AE163" s="227"/>
      <c r="AF163" s="227"/>
      <c r="AG163" s="227"/>
      <c r="AH163" s="227" t="s">
        <v>43</v>
      </c>
      <c r="AI163" s="227"/>
      <c r="AJ163" s="227"/>
      <c r="AK163" s="227"/>
      <c r="AL163" s="227"/>
      <c r="AM163" s="227"/>
      <c r="AN163" s="227"/>
      <c r="AO163" s="109"/>
      <c r="AP163" s="227"/>
      <c r="AQ163" s="227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10"/>
      <c r="BF163" s="111"/>
      <c r="BG163" s="112"/>
      <c r="BH163" s="112"/>
      <c r="BI163" s="113"/>
      <c r="BJ163" s="113"/>
      <c r="BK163" s="109"/>
      <c r="BL163" s="112"/>
      <c r="BM163" s="112"/>
      <c r="BN163" s="112"/>
      <c r="BO163" s="112"/>
      <c r="BP163" s="109"/>
      <c r="BQ163" s="112" t="s">
        <v>43</v>
      </c>
      <c r="BR163" s="112"/>
      <c r="BS163" s="109"/>
      <c r="BT163" s="109"/>
      <c r="BU163" s="112"/>
      <c r="BV163" s="109"/>
      <c r="BW163" s="109"/>
      <c r="BX163" s="109"/>
      <c r="BY163" s="109"/>
      <c r="BZ163" s="109"/>
      <c r="CA163" s="112"/>
      <c r="CB163" s="112"/>
      <c r="CC163" s="109"/>
      <c r="CD163" s="112"/>
      <c r="CE163" s="109"/>
      <c r="CF163" s="112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12"/>
      <c r="CS163" s="109"/>
      <c r="CT163" s="112"/>
      <c r="CU163" s="109"/>
      <c r="CV163" s="109"/>
      <c r="CW163" s="112"/>
      <c r="CX163" s="109"/>
      <c r="CY163" s="109" t="s">
        <v>43</v>
      </c>
      <c r="CZ163" s="109"/>
      <c r="DA163" s="109"/>
      <c r="DB163" s="109"/>
      <c r="DC163" s="109" t="s">
        <v>43</v>
      </c>
      <c r="DD163" s="109"/>
      <c r="DE163" s="109"/>
      <c r="DF163" s="109"/>
      <c r="DG163" s="147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12"/>
      <c r="DU163" s="109"/>
      <c r="DV163" s="112" t="s">
        <v>43</v>
      </c>
      <c r="DW163" s="109"/>
      <c r="DX163" s="109"/>
      <c r="DY163" s="109" t="s">
        <v>43</v>
      </c>
      <c r="DZ163" s="109"/>
      <c r="EA163" s="109"/>
      <c r="EB163" s="109"/>
      <c r="EC163" s="109"/>
      <c r="ED163" s="109" t="s">
        <v>43</v>
      </c>
      <c r="EE163" s="109"/>
      <c r="EF163" s="109"/>
      <c r="EG163" s="109"/>
      <c r="EH163" s="109"/>
      <c r="EI163" s="109"/>
      <c r="EJ163" s="109"/>
      <c r="EK163" s="109"/>
      <c r="EL163" s="112"/>
      <c r="EM163" s="109"/>
      <c r="EN163" s="109" t="s">
        <v>43</v>
      </c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 t="s">
        <v>43</v>
      </c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 t="s">
        <v>43</v>
      </c>
      <c r="FS163" s="109"/>
      <c r="FT163" s="109" t="s">
        <v>43</v>
      </c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77">
        <f t="shared" si="102"/>
        <v>20</v>
      </c>
      <c r="IM163" s="13">
        <f t="shared" si="103"/>
        <v>2</v>
      </c>
      <c r="IN163" s="13">
        <f t="shared" si="104"/>
        <v>1</v>
      </c>
      <c r="IO163" s="13">
        <f t="shared" si="105"/>
        <v>0</v>
      </c>
      <c r="IP163" s="13">
        <f t="shared" si="106"/>
        <v>0</v>
      </c>
      <c r="IQ163" s="13">
        <f t="shared" si="107"/>
        <v>0</v>
      </c>
      <c r="IR163" s="13">
        <f t="shared" si="108"/>
        <v>0</v>
      </c>
      <c r="IS163" s="21">
        <f t="shared" si="109"/>
        <v>511</v>
      </c>
      <c r="IU163" s="139" t="str">
        <f t="shared" si="110"/>
        <v>x</v>
      </c>
      <c r="IV163" s="51" t="str">
        <f t="shared" si="111"/>
        <v/>
      </c>
      <c r="IW163" s="51" t="str">
        <f t="shared" si="112"/>
        <v/>
      </c>
      <c r="IX163" s="51" t="str">
        <f t="shared" si="101"/>
        <v/>
      </c>
      <c r="IY163" s="52" t="str">
        <f t="shared" ref="IY163:IY195" si="136">IF(ISBLANK(G163),IF(IX163="x",IF(AND((IM163+(IN163-$JC$6)&gt;=$JB$6),(IN163&gt;=$JC$6),OR(IO163&gt;=$JD$6,H163="x"),IR163),"Yes!",""),IF(AND(IX163="Yes!",IW163="x"),IF(AND((IM163+(IN163-($JB$6+$JB$5))&gt;=$JB$6+$JB$5),(IN163&gt;=$JC$6+$JC$5),OR(IO163&gt;=($JD$6+$JD$5),H163="x"),IQ163,IR163),"Yes!",""),IF(AND(IX163="Yes!",IW163="Yes!"),IF(AND((IM163+(IN163-($JB$6+$JB$5+$JB$4))&gt;=$JB$6+$JB$5+$JB$4),(IN163&gt;=$JC$6+$JC$5+$JC$4),OR(IO163&gt;=($JD$6+$JD$5+$JD$4),H163="x"),IQ163,IR163),"Yes!",""),""))),"x")</f>
        <v/>
      </c>
      <c r="JI163" s="54"/>
      <c r="JJ163" s="54"/>
    </row>
    <row r="164" spans="1:270" ht="15.5">
      <c r="A164" s="5" t="s">
        <v>581</v>
      </c>
      <c r="B164" s="35" t="s">
        <v>582</v>
      </c>
      <c r="C164" s="85"/>
      <c r="D164" s="85"/>
      <c r="E164" s="85"/>
      <c r="F164" s="85"/>
      <c r="G164" s="86"/>
      <c r="H164" s="108"/>
      <c r="I164" s="108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 t="s">
        <v>43</v>
      </c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109"/>
      <c r="AP164" s="227"/>
      <c r="AQ164" s="227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10"/>
      <c r="BF164" s="111"/>
      <c r="BG164" s="112"/>
      <c r="BH164" s="112"/>
      <c r="BI164" s="113"/>
      <c r="BJ164" s="113"/>
      <c r="BK164" s="109"/>
      <c r="BL164" s="112"/>
      <c r="BM164" s="112"/>
      <c r="BN164" s="112"/>
      <c r="BO164" s="112"/>
      <c r="BP164" s="109"/>
      <c r="BQ164" s="112"/>
      <c r="BR164" s="112"/>
      <c r="BS164" s="109"/>
      <c r="BT164" s="109"/>
      <c r="BU164" s="112"/>
      <c r="BV164" s="109"/>
      <c r="BW164" s="109"/>
      <c r="BX164" s="109"/>
      <c r="BY164" s="109"/>
      <c r="BZ164" s="109" t="s">
        <v>43</v>
      </c>
      <c r="CA164" s="112"/>
      <c r="CB164" s="112"/>
      <c r="CC164" s="109"/>
      <c r="CD164" s="112"/>
      <c r="CE164" s="109"/>
      <c r="CF164" s="112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12"/>
      <c r="CS164" s="109"/>
      <c r="CT164" s="112"/>
      <c r="CU164" s="109"/>
      <c r="CV164" s="109"/>
      <c r="CW164" s="112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47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12"/>
      <c r="DU164" s="109"/>
      <c r="DV164" s="112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12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 t="s">
        <v>43</v>
      </c>
      <c r="FA164" s="109"/>
      <c r="FB164" s="109"/>
      <c r="FC164" s="109" t="s">
        <v>43</v>
      </c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77">
        <f t="shared" si="102"/>
        <v>6</v>
      </c>
      <c r="IM164" s="13">
        <f t="shared" si="103"/>
        <v>2</v>
      </c>
      <c r="IN164" s="13">
        <f t="shared" si="104"/>
        <v>0</v>
      </c>
      <c r="IO164" s="13">
        <f t="shared" si="105"/>
        <v>0</v>
      </c>
      <c r="IP164" s="13">
        <f t="shared" si="106"/>
        <v>0</v>
      </c>
      <c r="IQ164" s="13">
        <f t="shared" si="107"/>
        <v>0</v>
      </c>
      <c r="IR164" s="13">
        <f t="shared" si="108"/>
        <v>0</v>
      </c>
      <c r="IS164" s="21">
        <f t="shared" si="109"/>
        <v>570</v>
      </c>
      <c r="IU164" s="44" t="str">
        <f t="shared" si="110"/>
        <v/>
      </c>
      <c r="IV164" s="51" t="str">
        <f t="shared" si="111"/>
        <v/>
      </c>
      <c r="IW164" s="51" t="str">
        <f t="shared" si="112"/>
        <v/>
      </c>
      <c r="IX164" s="51" t="str">
        <f t="shared" si="101"/>
        <v/>
      </c>
      <c r="IY164" s="52" t="str">
        <f t="shared" si="136"/>
        <v/>
      </c>
      <c r="JI164" s="54"/>
      <c r="JJ164" s="54"/>
    </row>
    <row r="165" spans="1:270" ht="15.5">
      <c r="A165" s="6" t="s">
        <v>818</v>
      </c>
      <c r="B165" s="37" t="s">
        <v>819</v>
      </c>
      <c r="C165" s="87"/>
      <c r="D165" s="87"/>
      <c r="E165" s="87"/>
      <c r="F165" s="87"/>
      <c r="G165" s="88"/>
      <c r="H165" s="108"/>
      <c r="I165" s="108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 t="s">
        <v>43</v>
      </c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109"/>
      <c r="AP165" s="227"/>
      <c r="AQ165" s="227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10" t="s">
        <v>43</v>
      </c>
      <c r="BF165" s="111"/>
      <c r="BG165" s="112"/>
      <c r="BH165" s="112"/>
      <c r="BI165" s="113"/>
      <c r="BJ165" s="113"/>
      <c r="BK165" s="109"/>
      <c r="BL165" s="112"/>
      <c r="BM165" s="112"/>
      <c r="BN165" s="112"/>
      <c r="BO165" s="112"/>
      <c r="BP165" s="109"/>
      <c r="BQ165" s="112"/>
      <c r="BR165" s="112"/>
      <c r="BS165" s="109"/>
      <c r="BT165" s="109"/>
      <c r="BU165" s="112"/>
      <c r="BV165" s="109"/>
      <c r="BW165" s="109"/>
      <c r="BX165" s="109"/>
      <c r="BY165" s="109"/>
      <c r="BZ165" s="109"/>
      <c r="CA165" s="112"/>
      <c r="CB165" s="112"/>
      <c r="CC165" s="109"/>
      <c r="CD165" s="112"/>
      <c r="CE165" s="109"/>
      <c r="CF165" s="112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12"/>
      <c r="CS165" s="109"/>
      <c r="CT165" s="112"/>
      <c r="CU165" s="109"/>
      <c r="CV165" s="109"/>
      <c r="CW165" s="112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47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12"/>
      <c r="DU165" s="109"/>
      <c r="DV165" s="112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12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77">
        <f t="shared" si="102"/>
        <v>3</v>
      </c>
      <c r="IM165" s="13">
        <f t="shared" si="103"/>
        <v>1</v>
      </c>
      <c r="IN165" s="13">
        <f t="shared" si="104"/>
        <v>0</v>
      </c>
      <c r="IO165" s="13">
        <f t="shared" si="105"/>
        <v>0</v>
      </c>
      <c r="IP165" s="13">
        <f t="shared" si="106"/>
        <v>0</v>
      </c>
      <c r="IQ165" s="13">
        <f t="shared" si="107"/>
        <v>0</v>
      </c>
      <c r="IR165" s="13">
        <f t="shared" si="108"/>
        <v>0</v>
      </c>
      <c r="IS165" s="21">
        <f t="shared" si="109"/>
        <v>100</v>
      </c>
      <c r="IU165" s="44" t="str">
        <f t="shared" si="110"/>
        <v/>
      </c>
      <c r="IV165" s="51" t="str">
        <f t="shared" si="111"/>
        <v/>
      </c>
      <c r="IW165" s="51" t="str">
        <f t="shared" si="112"/>
        <v/>
      </c>
      <c r="IX165" s="51" t="str">
        <f t="shared" si="101"/>
        <v/>
      </c>
      <c r="IY165" s="52" t="str">
        <f t="shared" si="136"/>
        <v/>
      </c>
    </row>
    <row r="166" spans="1:270" ht="15.5">
      <c r="A166" s="6" t="s">
        <v>820</v>
      </c>
      <c r="B166" s="37" t="s">
        <v>821</v>
      </c>
      <c r="C166" s="87"/>
      <c r="D166" s="87"/>
      <c r="E166" s="87"/>
      <c r="F166" s="87"/>
      <c r="G166" s="88"/>
      <c r="H166" s="108"/>
      <c r="I166" s="108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109"/>
      <c r="AP166" s="227"/>
      <c r="AQ166" s="227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10"/>
      <c r="BF166" s="111"/>
      <c r="BG166" s="112"/>
      <c r="BH166" s="112"/>
      <c r="BI166" s="113"/>
      <c r="BJ166" s="113"/>
      <c r="BK166" s="109"/>
      <c r="BL166" s="112"/>
      <c r="BM166" s="112"/>
      <c r="BN166" s="112"/>
      <c r="BO166" s="112"/>
      <c r="BP166" s="109"/>
      <c r="BQ166" s="112"/>
      <c r="BR166" s="112"/>
      <c r="BS166" s="109"/>
      <c r="BT166" s="109"/>
      <c r="BU166" s="112"/>
      <c r="BV166" s="109"/>
      <c r="BW166" s="109"/>
      <c r="BX166" s="109"/>
      <c r="BY166" s="109"/>
      <c r="BZ166" s="109"/>
      <c r="CA166" s="112"/>
      <c r="CB166" s="112"/>
      <c r="CC166" s="109"/>
      <c r="CD166" s="112"/>
      <c r="CE166" s="109"/>
      <c r="CF166" s="112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12"/>
      <c r="CS166" s="109"/>
      <c r="CT166" s="112"/>
      <c r="CU166" s="109"/>
      <c r="CV166" s="109"/>
      <c r="CW166" s="112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47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12"/>
      <c r="DU166" s="109"/>
      <c r="DV166" s="112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12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77">
        <f t="shared" si="102"/>
        <v>0</v>
      </c>
      <c r="IM166" s="13">
        <f t="shared" si="103"/>
        <v>0</v>
      </c>
      <c r="IN166" s="13">
        <f t="shared" si="104"/>
        <v>0</v>
      </c>
      <c r="IO166" s="13">
        <f t="shared" si="105"/>
        <v>0</v>
      </c>
      <c r="IP166" s="13">
        <f t="shared" si="106"/>
        <v>0</v>
      </c>
      <c r="IQ166" s="13">
        <f t="shared" si="107"/>
        <v>0</v>
      </c>
      <c r="IR166" s="13">
        <f t="shared" si="108"/>
        <v>0</v>
      </c>
      <c r="IS166" s="21">
        <f t="shared" si="109"/>
        <v>0</v>
      </c>
      <c r="IU166" s="44" t="str">
        <f t="shared" si="110"/>
        <v/>
      </c>
      <c r="IV166" s="51" t="str">
        <f t="shared" si="111"/>
        <v/>
      </c>
      <c r="IW166" s="51" t="str">
        <f t="shared" si="112"/>
        <v/>
      </c>
      <c r="IX166" s="51" t="str">
        <f t="shared" si="101"/>
        <v/>
      </c>
      <c r="IY166" s="52" t="str">
        <f t="shared" si="136"/>
        <v/>
      </c>
    </row>
    <row r="167" spans="1:270" ht="15.5">
      <c r="A167" s="6" t="s">
        <v>175</v>
      </c>
      <c r="B167" s="37" t="s">
        <v>176</v>
      </c>
      <c r="C167" s="87" t="s">
        <v>43</v>
      </c>
      <c r="D167" s="87" t="s">
        <v>43</v>
      </c>
      <c r="E167" s="87"/>
      <c r="F167" s="87"/>
      <c r="G167" s="88"/>
      <c r="H167" s="108"/>
      <c r="I167" s="108" t="s">
        <v>43</v>
      </c>
      <c r="J167" s="108"/>
      <c r="K167" s="108"/>
      <c r="L167" s="227"/>
      <c r="M167" s="227"/>
      <c r="N167" s="227"/>
      <c r="O167" s="227"/>
      <c r="P167" s="227"/>
      <c r="Q167" s="227" t="s">
        <v>43</v>
      </c>
      <c r="R167" s="227" t="s">
        <v>43</v>
      </c>
      <c r="S167" s="227"/>
      <c r="T167" s="227"/>
      <c r="U167" s="227"/>
      <c r="V167" s="227"/>
      <c r="W167" s="227"/>
      <c r="X167" s="227"/>
      <c r="Y167" s="227"/>
      <c r="Z167" s="227" t="s">
        <v>43</v>
      </c>
      <c r="AA167" s="227"/>
      <c r="AB167" s="227"/>
      <c r="AC167" s="227" t="s">
        <v>43</v>
      </c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109"/>
      <c r="AP167" s="227"/>
      <c r="AQ167" s="227"/>
      <c r="AR167" s="109"/>
      <c r="AS167" s="109"/>
      <c r="AT167" s="109" t="s">
        <v>43</v>
      </c>
      <c r="AU167" s="109" t="s">
        <v>43</v>
      </c>
      <c r="AV167" s="109"/>
      <c r="AW167" s="109" t="s">
        <v>43</v>
      </c>
      <c r="AX167" s="109"/>
      <c r="AY167" s="109"/>
      <c r="AZ167" s="109"/>
      <c r="BA167" s="109"/>
      <c r="BB167" s="109"/>
      <c r="BC167" s="109"/>
      <c r="BD167" s="109"/>
      <c r="BE167" s="110" t="s">
        <v>43</v>
      </c>
      <c r="BF167" s="109"/>
      <c r="BG167" s="112"/>
      <c r="BH167" s="112"/>
      <c r="BI167" s="113"/>
      <c r="BJ167" s="113"/>
      <c r="BK167" s="109" t="s">
        <v>43</v>
      </c>
      <c r="BL167" s="112"/>
      <c r="BM167" s="112"/>
      <c r="BN167" s="112"/>
      <c r="BO167" s="112"/>
      <c r="BP167" s="109"/>
      <c r="BQ167" s="112" t="s">
        <v>43</v>
      </c>
      <c r="BR167" s="112" t="s">
        <v>43</v>
      </c>
      <c r="BS167" s="109" t="s">
        <v>43</v>
      </c>
      <c r="BT167" s="109" t="s">
        <v>43</v>
      </c>
      <c r="BU167" s="112"/>
      <c r="BV167" s="109"/>
      <c r="BW167" s="109" t="s">
        <v>43</v>
      </c>
      <c r="BX167" s="109"/>
      <c r="BY167" s="109"/>
      <c r="BZ167" s="109"/>
      <c r="CA167" s="112"/>
      <c r="CB167" s="112"/>
      <c r="CC167" s="109"/>
      <c r="CD167" s="112"/>
      <c r="CE167" s="109"/>
      <c r="CF167" s="112"/>
      <c r="CG167" s="109"/>
      <c r="CH167" s="109"/>
      <c r="CI167" s="109"/>
      <c r="CJ167" s="109"/>
      <c r="CK167" s="109"/>
      <c r="CL167" s="109" t="s">
        <v>43</v>
      </c>
      <c r="CM167" s="109"/>
      <c r="CN167" s="109"/>
      <c r="CO167" s="109"/>
      <c r="CP167" s="109"/>
      <c r="CQ167" s="109"/>
      <c r="CR167" s="112"/>
      <c r="CS167" s="109"/>
      <c r="CT167" s="112"/>
      <c r="CU167" s="109"/>
      <c r="CV167" s="109"/>
      <c r="CW167" s="112"/>
      <c r="CX167" s="109" t="s">
        <v>43</v>
      </c>
      <c r="CY167" s="109" t="s">
        <v>43</v>
      </c>
      <c r="CZ167" s="109"/>
      <c r="DA167" s="109"/>
      <c r="DB167" s="109"/>
      <c r="DC167" s="109"/>
      <c r="DD167" s="109"/>
      <c r="DE167" s="109"/>
      <c r="DF167" s="109"/>
      <c r="DG167" s="147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12"/>
      <c r="DU167" s="109"/>
      <c r="DV167" s="112" t="s">
        <v>43</v>
      </c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 t="s">
        <v>43</v>
      </c>
      <c r="EK167" s="109"/>
      <c r="EL167" s="112"/>
      <c r="EM167" s="109"/>
      <c r="EN167" s="109"/>
      <c r="EO167" s="109" t="s">
        <v>43</v>
      </c>
      <c r="EP167" s="109"/>
      <c r="EQ167" s="109" t="s">
        <v>43</v>
      </c>
      <c r="ER167" s="109"/>
      <c r="ES167" s="109"/>
      <c r="ET167" s="109"/>
      <c r="EU167" s="109"/>
      <c r="EV167" s="109"/>
      <c r="EW167" s="109"/>
      <c r="EX167" s="109"/>
      <c r="EY167" s="109"/>
      <c r="EZ167" s="109" t="s">
        <v>43</v>
      </c>
      <c r="FA167" s="109" t="s">
        <v>43</v>
      </c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 t="s">
        <v>43</v>
      </c>
      <c r="FS167" s="109"/>
      <c r="FT167" s="109" t="s">
        <v>43</v>
      </c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77">
        <f t="shared" si="102"/>
        <v>39</v>
      </c>
      <c r="IM167" s="13">
        <f t="shared" si="103"/>
        <v>8</v>
      </c>
      <c r="IN167" s="13">
        <f t="shared" si="104"/>
        <v>3</v>
      </c>
      <c r="IO167" s="13">
        <f t="shared" si="105"/>
        <v>5</v>
      </c>
      <c r="IP167" s="13">
        <f t="shared" si="106"/>
        <v>0</v>
      </c>
      <c r="IQ167" s="13">
        <f t="shared" si="107"/>
        <v>1</v>
      </c>
      <c r="IR167" s="13">
        <f t="shared" si="108"/>
        <v>0</v>
      </c>
      <c r="IS167" s="21">
        <f t="shared" si="109"/>
        <v>3231</v>
      </c>
      <c r="IU167" s="139" t="str">
        <f t="shared" si="110"/>
        <v>x</v>
      </c>
      <c r="IV167" s="140" t="str">
        <f t="shared" si="111"/>
        <v>x</v>
      </c>
      <c r="IW167" s="51" t="str">
        <f t="shared" si="112"/>
        <v/>
      </c>
      <c r="IX167" s="51" t="str">
        <f t="shared" si="101"/>
        <v/>
      </c>
      <c r="IY167" s="52" t="str">
        <f t="shared" si="136"/>
        <v/>
      </c>
    </row>
    <row r="168" spans="1:270" ht="15.5">
      <c r="A168" s="5" t="s">
        <v>583</v>
      </c>
      <c r="B168" s="35" t="s">
        <v>584</v>
      </c>
      <c r="C168" s="85"/>
      <c r="D168" s="85"/>
      <c r="E168" s="85"/>
      <c r="F168" s="85"/>
      <c r="G168" s="86"/>
      <c r="H168" s="108"/>
      <c r="I168" s="108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109"/>
      <c r="AP168" s="227"/>
      <c r="AQ168" s="227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10"/>
      <c r="BF168" s="111"/>
      <c r="BG168" s="112"/>
      <c r="BH168" s="112"/>
      <c r="BI168" s="113"/>
      <c r="BJ168" s="113"/>
      <c r="BK168" s="109"/>
      <c r="BL168" s="112"/>
      <c r="BM168" s="112"/>
      <c r="BN168" s="112"/>
      <c r="BO168" s="112"/>
      <c r="BP168" s="109"/>
      <c r="BQ168" s="112"/>
      <c r="BR168" s="112"/>
      <c r="BS168" s="109"/>
      <c r="BT168" s="109"/>
      <c r="BU168" s="112"/>
      <c r="BV168" s="109"/>
      <c r="BW168" s="109"/>
      <c r="BX168" s="109"/>
      <c r="BY168" s="109"/>
      <c r="BZ168" s="109"/>
      <c r="CA168" s="112"/>
      <c r="CB168" s="112"/>
      <c r="CC168" s="109"/>
      <c r="CD168" s="112"/>
      <c r="CE168" s="109"/>
      <c r="CF168" s="112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12"/>
      <c r="CS168" s="109"/>
      <c r="CT168" s="112"/>
      <c r="CU168" s="109"/>
      <c r="CV168" s="109"/>
      <c r="CW168" s="112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47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12"/>
      <c r="DU168" s="109"/>
      <c r="DV168" s="112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12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 t="s">
        <v>43</v>
      </c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77">
        <f t="shared" si="102"/>
        <v>3</v>
      </c>
      <c r="IM168" s="13">
        <f t="shared" si="103"/>
        <v>0</v>
      </c>
      <c r="IN168" s="13">
        <f t="shared" si="104"/>
        <v>1</v>
      </c>
      <c r="IO168" s="13">
        <f t="shared" si="105"/>
        <v>0</v>
      </c>
      <c r="IP168" s="13">
        <f t="shared" si="106"/>
        <v>0</v>
      </c>
      <c r="IQ168" s="13">
        <f t="shared" si="107"/>
        <v>0</v>
      </c>
      <c r="IR168" s="13">
        <f t="shared" si="108"/>
        <v>0</v>
      </c>
      <c r="IS168" s="21">
        <f t="shared" si="109"/>
        <v>782</v>
      </c>
      <c r="IU168" s="44" t="str">
        <f t="shared" si="110"/>
        <v/>
      </c>
      <c r="IV168" s="51" t="str">
        <f t="shared" si="111"/>
        <v/>
      </c>
      <c r="IW168" s="51" t="str">
        <f t="shared" si="112"/>
        <v/>
      </c>
      <c r="IX168" s="51" t="str">
        <f t="shared" si="101"/>
        <v/>
      </c>
      <c r="IY168" s="52" t="str">
        <f t="shared" si="136"/>
        <v/>
      </c>
    </row>
    <row r="169" spans="1:270" ht="15.5">
      <c r="A169" s="5" t="s">
        <v>583</v>
      </c>
      <c r="B169" s="35" t="s">
        <v>58</v>
      </c>
      <c r="C169" s="85"/>
      <c r="D169" s="85"/>
      <c r="E169" s="85"/>
      <c r="F169" s="85"/>
      <c r="G169" s="86"/>
      <c r="H169" s="108"/>
      <c r="I169" s="108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109"/>
      <c r="AP169" s="227"/>
      <c r="AQ169" s="227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10"/>
      <c r="BF169" s="111"/>
      <c r="BG169" s="112"/>
      <c r="BH169" s="112"/>
      <c r="BI169" s="113"/>
      <c r="BJ169" s="113"/>
      <c r="BK169" s="109"/>
      <c r="BL169" s="112"/>
      <c r="BM169" s="112"/>
      <c r="BN169" s="112"/>
      <c r="BO169" s="112"/>
      <c r="BP169" s="109"/>
      <c r="BQ169" s="112"/>
      <c r="BR169" s="112"/>
      <c r="BS169" s="109"/>
      <c r="BT169" s="109"/>
      <c r="BU169" s="112"/>
      <c r="BV169" s="109"/>
      <c r="BW169" s="109"/>
      <c r="BX169" s="109"/>
      <c r="BY169" s="109"/>
      <c r="BZ169" s="109"/>
      <c r="CA169" s="112"/>
      <c r="CB169" s="112"/>
      <c r="CC169" s="109"/>
      <c r="CD169" s="112"/>
      <c r="CE169" s="109"/>
      <c r="CF169" s="112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12"/>
      <c r="CS169" s="109"/>
      <c r="CT169" s="112"/>
      <c r="CU169" s="109"/>
      <c r="CV169" s="109"/>
      <c r="CW169" s="112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47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12"/>
      <c r="DU169" s="109"/>
      <c r="DV169" s="112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12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 t="s">
        <v>43</v>
      </c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77">
        <f t="shared" si="102"/>
        <v>3</v>
      </c>
      <c r="IM169" s="13">
        <f t="shared" si="103"/>
        <v>0</v>
      </c>
      <c r="IN169" s="13">
        <f t="shared" si="104"/>
        <v>1</v>
      </c>
      <c r="IO169" s="13">
        <f t="shared" si="105"/>
        <v>0</v>
      </c>
      <c r="IP169" s="13">
        <f t="shared" si="106"/>
        <v>0</v>
      </c>
      <c r="IQ169" s="13">
        <f t="shared" si="107"/>
        <v>0</v>
      </c>
      <c r="IR169" s="13">
        <f t="shared" si="108"/>
        <v>0</v>
      </c>
      <c r="IS169" s="21">
        <f t="shared" si="109"/>
        <v>782</v>
      </c>
      <c r="IU169" s="44" t="str">
        <f t="shared" si="110"/>
        <v/>
      </c>
      <c r="IV169" s="51" t="str">
        <f t="shared" si="111"/>
        <v/>
      </c>
      <c r="IW169" s="51" t="str">
        <f t="shared" si="112"/>
        <v/>
      </c>
      <c r="IX169" s="51" t="str">
        <f t="shared" si="101"/>
        <v/>
      </c>
      <c r="IY169" s="52" t="str">
        <f t="shared" si="136"/>
        <v/>
      </c>
    </row>
    <row r="170" spans="1:270">
      <c r="A170" s="11" t="s">
        <v>585</v>
      </c>
      <c r="B170" s="151" t="s">
        <v>822</v>
      </c>
      <c r="C170" s="95"/>
      <c r="D170" s="95"/>
      <c r="E170" s="95"/>
      <c r="F170" s="95"/>
      <c r="G170" s="96"/>
      <c r="H170" s="108"/>
      <c r="I170" s="108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109"/>
      <c r="AP170" s="227"/>
      <c r="AQ170" s="227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14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42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14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77">
        <f t="shared" si="102"/>
        <v>0</v>
      </c>
      <c r="IM170" s="13">
        <f t="shared" si="103"/>
        <v>0</v>
      </c>
      <c r="IN170" s="13">
        <f t="shared" si="104"/>
        <v>0</v>
      </c>
      <c r="IO170" s="13">
        <f t="shared" si="105"/>
        <v>0</v>
      </c>
      <c r="IP170" s="13">
        <f t="shared" si="106"/>
        <v>0</v>
      </c>
      <c r="IQ170" s="13">
        <f t="shared" si="107"/>
        <v>0</v>
      </c>
      <c r="IR170" s="13">
        <f t="shared" si="108"/>
        <v>0</v>
      </c>
      <c r="IS170" s="21">
        <f t="shared" si="109"/>
        <v>0</v>
      </c>
      <c r="IU170" s="44" t="str">
        <f t="shared" si="110"/>
        <v/>
      </c>
      <c r="IV170" s="51" t="str">
        <f t="shared" si="111"/>
        <v/>
      </c>
      <c r="IW170" s="51" t="str">
        <f t="shared" si="112"/>
        <v/>
      </c>
      <c r="IX170" s="51" t="str">
        <f t="shared" si="101"/>
        <v/>
      </c>
      <c r="IY170" s="52" t="str">
        <f t="shared" si="136"/>
        <v/>
      </c>
    </row>
    <row r="171" spans="1:270" ht="15.5">
      <c r="A171" s="5" t="s">
        <v>823</v>
      </c>
      <c r="B171" s="35" t="s">
        <v>801</v>
      </c>
      <c r="C171" s="85"/>
      <c r="D171" s="85"/>
      <c r="E171" s="85"/>
      <c r="F171" s="85"/>
      <c r="G171" s="86"/>
      <c r="H171" s="108"/>
      <c r="I171" s="108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109"/>
      <c r="AP171" s="227"/>
      <c r="AQ171" s="227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10"/>
      <c r="BF171" s="109"/>
      <c r="BG171" s="112"/>
      <c r="BH171" s="112"/>
      <c r="BI171" s="113"/>
      <c r="BJ171" s="113"/>
      <c r="BK171" s="109"/>
      <c r="BL171" s="112"/>
      <c r="BM171" s="112"/>
      <c r="BN171" s="112"/>
      <c r="BO171" s="112"/>
      <c r="BP171" s="109"/>
      <c r="BQ171" s="112"/>
      <c r="BR171" s="112"/>
      <c r="BS171" s="109"/>
      <c r="BT171" s="109"/>
      <c r="BU171" s="112"/>
      <c r="BV171" s="109"/>
      <c r="BW171" s="109"/>
      <c r="BX171" s="109"/>
      <c r="BY171" s="109"/>
      <c r="BZ171" s="109"/>
      <c r="CA171" s="112"/>
      <c r="CB171" s="112"/>
      <c r="CC171" s="109"/>
      <c r="CD171" s="112"/>
      <c r="CE171" s="109"/>
      <c r="CF171" s="112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12"/>
      <c r="CS171" s="109"/>
      <c r="CT171" s="112"/>
      <c r="CU171" s="109"/>
      <c r="CV171" s="109"/>
      <c r="CW171" s="112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47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12"/>
      <c r="DU171" s="109"/>
      <c r="DV171" s="112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12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77">
        <f t="shared" si="102"/>
        <v>0</v>
      </c>
      <c r="IM171" s="13">
        <f t="shared" si="103"/>
        <v>0</v>
      </c>
      <c r="IN171" s="13">
        <f t="shared" si="104"/>
        <v>0</v>
      </c>
      <c r="IO171" s="13">
        <f t="shared" si="105"/>
        <v>0</v>
      </c>
      <c r="IP171" s="13">
        <f t="shared" si="106"/>
        <v>0</v>
      </c>
      <c r="IQ171" s="13">
        <f t="shared" si="107"/>
        <v>0</v>
      </c>
      <c r="IR171" s="13">
        <f t="shared" si="108"/>
        <v>0</v>
      </c>
      <c r="IS171" s="21">
        <f t="shared" si="109"/>
        <v>0</v>
      </c>
      <c r="IU171" s="44" t="str">
        <f t="shared" si="110"/>
        <v/>
      </c>
      <c r="IV171" s="51" t="str">
        <f t="shared" si="111"/>
        <v/>
      </c>
      <c r="IW171" s="51" t="str">
        <f t="shared" si="112"/>
        <v/>
      </c>
      <c r="IX171" s="51" t="str">
        <f t="shared" si="101"/>
        <v/>
      </c>
      <c r="IY171" s="52" t="str">
        <f t="shared" si="136"/>
        <v/>
      </c>
    </row>
    <row r="172" spans="1:270" ht="15.5">
      <c r="A172" s="5" t="s">
        <v>587</v>
      </c>
      <c r="B172" s="35" t="s">
        <v>56</v>
      </c>
      <c r="C172" s="85"/>
      <c r="D172" s="85"/>
      <c r="E172" s="85"/>
      <c r="F172" s="85"/>
      <c r="G172" s="86"/>
      <c r="H172" s="108"/>
      <c r="I172" s="108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109"/>
      <c r="AP172" s="227"/>
      <c r="AQ172" s="227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10"/>
      <c r="BF172" s="111"/>
      <c r="BG172" s="112"/>
      <c r="BH172" s="112"/>
      <c r="BI172" s="113"/>
      <c r="BJ172" s="113"/>
      <c r="BK172" s="109"/>
      <c r="BL172" s="112"/>
      <c r="BM172" s="112"/>
      <c r="BN172" s="112"/>
      <c r="BO172" s="112"/>
      <c r="BP172" s="109"/>
      <c r="BQ172" s="134"/>
      <c r="BR172" s="112"/>
      <c r="BS172" s="109"/>
      <c r="BT172" s="109"/>
      <c r="BU172" s="112"/>
      <c r="BV172" s="109"/>
      <c r="BW172" s="109"/>
      <c r="BX172" s="109"/>
      <c r="BY172" s="109"/>
      <c r="BZ172" s="109"/>
      <c r="CA172" s="109"/>
      <c r="CB172" s="112"/>
      <c r="CC172" s="109"/>
      <c r="CD172" s="112"/>
      <c r="CE172" s="109"/>
      <c r="CF172" s="112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12"/>
      <c r="CS172" s="109"/>
      <c r="CT172" s="112"/>
      <c r="CU172" s="109"/>
      <c r="CV172" s="109"/>
      <c r="CW172" s="112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47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12"/>
      <c r="DU172" s="109"/>
      <c r="DV172" s="112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12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77">
        <f t="shared" si="102"/>
        <v>0</v>
      </c>
      <c r="IM172" s="13">
        <f t="shared" si="103"/>
        <v>0</v>
      </c>
      <c r="IN172" s="13">
        <f t="shared" si="104"/>
        <v>0</v>
      </c>
      <c r="IO172" s="13">
        <f t="shared" si="105"/>
        <v>0</v>
      </c>
      <c r="IP172" s="13">
        <f t="shared" si="106"/>
        <v>0</v>
      </c>
      <c r="IQ172" s="13">
        <f t="shared" si="107"/>
        <v>0</v>
      </c>
      <c r="IR172" s="13">
        <f t="shared" si="108"/>
        <v>0</v>
      </c>
      <c r="IS172" s="21">
        <f t="shared" si="109"/>
        <v>0</v>
      </c>
      <c r="IU172" s="44" t="str">
        <f t="shared" si="110"/>
        <v/>
      </c>
      <c r="IV172" s="51" t="str">
        <f t="shared" si="111"/>
        <v/>
      </c>
      <c r="IW172" s="51" t="str">
        <f t="shared" si="112"/>
        <v/>
      </c>
      <c r="IX172" s="51" t="str">
        <f t="shared" ref="IX172:IX203" si="137">IF(ISBLANK(F172),IF(IW172="x",IF(AND(((IM172+(IN172-$JC$5))&gt;=$JB$5),(IN172&gt;=$JC$5),OR(IO172&gt;=$JD$5,H172="x"),IQ172),"Yes!",""),IF(AND(IW172="Yes!",IV172="x"),IF(AND(((IM172+(IN172-($JC169+$JC170)))&gt;=$JB$5+$JB$4),(IN172&gt;=$JC$5+$JC$4),OR(IO172&gt;=($JD$5+$JD$4),H172="x"),IP172,IQ172),"Yes!",""),IF(AND(IW172="Yes!",IV172="Yes!"),IF(AND((IM172+(IN172-($JC$5+$JC$4+$JC$3))&gt;=$JB$5+$JB$4+$JB$3),(IN172&gt;=$JC$5+$JC$4+$JC$3),OR(IO172&gt;=($JD$5+$JD$4+$JD$3),H172="x"),IP172,IQ172),"Yes!",""),""))),"x")</f>
        <v/>
      </c>
      <c r="IY172" s="52" t="str">
        <f t="shared" si="136"/>
        <v/>
      </c>
    </row>
    <row r="173" spans="1:270">
      <c r="A173" s="9" t="s">
        <v>178</v>
      </c>
      <c r="B173" s="38" t="s">
        <v>94</v>
      </c>
      <c r="C173" s="89"/>
      <c r="D173" s="89"/>
      <c r="E173" s="89"/>
      <c r="F173" s="89"/>
      <c r="G173" s="90"/>
      <c r="H173" s="108"/>
      <c r="I173" s="108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109"/>
      <c r="AP173" s="227"/>
      <c r="AQ173" s="227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 t="s">
        <v>43</v>
      </c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 t="s">
        <v>43</v>
      </c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 t="s">
        <v>43</v>
      </c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 t="s">
        <v>43</v>
      </c>
      <c r="CZ173" s="109" t="s">
        <v>43</v>
      </c>
      <c r="DA173" s="109"/>
      <c r="DB173" s="109"/>
      <c r="DC173" s="109" t="s">
        <v>43</v>
      </c>
      <c r="DD173" s="109"/>
      <c r="DE173" s="109"/>
      <c r="DF173" s="109"/>
      <c r="DG173" s="109"/>
      <c r="DH173" s="109" t="s">
        <v>43</v>
      </c>
      <c r="DI173" s="109"/>
      <c r="DJ173" s="109"/>
      <c r="DK173" s="109"/>
      <c r="DL173" s="109"/>
      <c r="DM173" s="109"/>
      <c r="DN173" s="109" t="s">
        <v>43</v>
      </c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 t="s">
        <v>43</v>
      </c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 t="s">
        <v>43</v>
      </c>
      <c r="EO173" s="109" t="s">
        <v>43</v>
      </c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 t="s">
        <v>43</v>
      </c>
      <c r="FA173" s="109"/>
      <c r="FB173" s="109"/>
      <c r="FC173" s="109"/>
      <c r="FD173" s="109"/>
      <c r="FE173" s="109"/>
      <c r="FF173" s="109"/>
      <c r="FG173" s="109" t="s">
        <v>43</v>
      </c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 t="s">
        <v>43</v>
      </c>
      <c r="FS173" s="109" t="s">
        <v>43</v>
      </c>
      <c r="FT173" s="109" t="s">
        <v>43</v>
      </c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77">
        <f t="shared" si="102"/>
        <v>23</v>
      </c>
      <c r="IM173" s="13">
        <f t="shared" si="103"/>
        <v>7</v>
      </c>
      <c r="IN173" s="13">
        <f t="shared" si="104"/>
        <v>0</v>
      </c>
      <c r="IO173" s="13">
        <f t="shared" si="105"/>
        <v>1</v>
      </c>
      <c r="IP173" s="13">
        <f t="shared" si="106"/>
        <v>0</v>
      </c>
      <c r="IQ173" s="13">
        <f t="shared" si="107"/>
        <v>0</v>
      </c>
      <c r="IR173" s="13">
        <f t="shared" si="108"/>
        <v>0</v>
      </c>
      <c r="IS173" s="21">
        <f t="shared" si="109"/>
        <v>1065</v>
      </c>
      <c r="IU173" s="44" t="str">
        <f t="shared" si="110"/>
        <v/>
      </c>
      <c r="IV173" s="51" t="str">
        <f t="shared" si="111"/>
        <v/>
      </c>
      <c r="IW173" s="51" t="str">
        <f t="shared" si="112"/>
        <v/>
      </c>
      <c r="IX173" s="51" t="str">
        <f t="shared" si="137"/>
        <v/>
      </c>
      <c r="IY173" s="52" t="str">
        <f t="shared" si="136"/>
        <v/>
      </c>
    </row>
    <row r="174" spans="1:270" ht="15.5">
      <c r="A174" s="6"/>
      <c r="B174" s="37"/>
      <c r="C174" s="87"/>
      <c r="D174" s="87"/>
      <c r="E174" s="87"/>
      <c r="F174" s="87"/>
      <c r="G174" s="88"/>
      <c r="H174" s="108"/>
      <c r="I174" s="108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109"/>
      <c r="AP174" s="227"/>
      <c r="AQ174" s="227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10"/>
      <c r="BF174" s="111"/>
      <c r="BG174" s="112"/>
      <c r="BH174" s="112"/>
      <c r="BI174" s="113"/>
      <c r="BJ174" s="113"/>
      <c r="BK174" s="109"/>
      <c r="BL174" s="112"/>
      <c r="BM174" s="112"/>
      <c r="BN174" s="112"/>
      <c r="BO174" s="112"/>
      <c r="BP174" s="109"/>
      <c r="BQ174" s="112"/>
      <c r="BR174" s="112"/>
      <c r="BS174" s="109"/>
      <c r="BT174" s="109"/>
      <c r="BU174" s="112"/>
      <c r="BV174" s="109"/>
      <c r="BW174" s="109"/>
      <c r="BX174" s="109"/>
      <c r="BY174" s="109"/>
      <c r="BZ174" s="109"/>
      <c r="CA174" s="112"/>
      <c r="CB174" s="112"/>
      <c r="CC174" s="109"/>
      <c r="CD174" s="112"/>
      <c r="CE174" s="109"/>
      <c r="CF174" s="112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12"/>
      <c r="CS174" s="109"/>
      <c r="CT174" s="112"/>
      <c r="CU174" s="109"/>
      <c r="CV174" s="109"/>
      <c r="CW174" s="112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47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12"/>
      <c r="DU174" s="109"/>
      <c r="DV174" s="112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12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77">
        <f t="shared" ref="IL174:IL180" si="138">SUMIF(H174:IK174,"x",$H$2:$IK$2)</f>
        <v>0</v>
      </c>
      <c r="IM174" s="13">
        <f t="shared" ref="IM174:IM205" si="139">COUNTIFS(H174:IK174,"x",H$4:IK$4,"d")</f>
        <v>0</v>
      </c>
      <c r="IN174" s="13">
        <f t="shared" ref="IN174:IN205" si="140">COUNTIFS(H174:IK174,"x",H$4:IK$4,"w")</f>
        <v>0</v>
      </c>
      <c r="IO174" s="13">
        <f t="shared" ref="IO174:IO205" si="141">COUNTIFS(H174:IK174,"x",H$4:IK$4,"v")</f>
        <v>0</v>
      </c>
      <c r="IP174" s="13">
        <f t="shared" ref="IP174:IP205" si="142">COUNTIFS(H174:IK174,"x",H$4:IK$4,"s")</f>
        <v>0</v>
      </c>
      <c r="IQ174" s="13">
        <f t="shared" ref="IQ174:IQ205" si="143">COUNTIFS(H174:IK174,"x",H$4:IK$4,"m")</f>
        <v>0</v>
      </c>
      <c r="IR174" s="13">
        <f t="shared" ref="IR174:IR205" si="144">COUNTIFS(H174:IK174,"x",H$4:IK$4,"r")</f>
        <v>0</v>
      </c>
      <c r="IS174" s="21">
        <f t="shared" ref="IS174:IS205" si="145">SUMIF(H174:IK174,"x",$H$3:$IK$3)</f>
        <v>0</v>
      </c>
      <c r="IU174" s="44" t="str">
        <f t="shared" ref="IU174:IU205" si="146">IF(ISBLANK(C174),IF(AND((IM174+IN174)&gt;=($JB$2+$JC$2),OR(IO174&gt;=$JD$2,H174="x")),"Yes!",""),"x")</f>
        <v/>
      </c>
      <c r="IV174" s="51" t="str">
        <f t="shared" ref="IV174:IV205" si="147">IF(ISBLANK(D174),IF(IU174="x",IF(AND((IM174+IN174)&gt;=($JB$3+$JC$3),OR(IO174&gt;=$JD$3,H174="x")),"Yes!",""),IF(IU174="Yes!",IF(AND((IM174+IN174)&gt;=($JB$2+$JB$3+$JC$2+$JC$3),OR(IO174&gt;=($JD$3+$JD$2),H174="x")),"Yes!",""),"")),"x")</f>
        <v/>
      </c>
      <c r="IW174" s="51" t="str">
        <f t="shared" ref="IW174:IW205" si="148">IF(ISBLANK(E174),IF(IV174="x",IF(AND((IM174+(IN174-$JC$4)&gt;=$JB$4),(IN174&gt;=$JC$4),OR(IO174&gt;=$JD$4,H174="x"),OR(IP174,IQ174)),"Yes!",""),IF(AND(IV174="Yes!",IU174="x"),IF(AND((IM174+(IN174-($JC$4+$JC$3))&gt;=$JB$3+$JB$4),(IN174&gt;=$JC$4),OR(IO174&gt;=($JD$3+$JD$4),H174="x"),OR(IP174,IQ174)),"Yes!",""),IF(AND(IV174="Yes!",IU174="Yes!"),IF(AND((IM174+(IN174-($JC$4+$JC$3+$JC$2))&gt;=$JB$2+$JB$3+$JB$4),(IN174&gt;=$JC$2+$JC$3+$JC$4),OR(IO174&gt;=($JD$2+$JD$3+$JD$4),H174="x"),OR(IP174,IQ174)),"Yes!",""),""))),"x")</f>
        <v/>
      </c>
      <c r="IX174" s="51" t="str">
        <f t="shared" si="137"/>
        <v/>
      </c>
      <c r="IY174" s="52" t="str">
        <f t="shared" si="136"/>
        <v/>
      </c>
    </row>
    <row r="175" spans="1:270" ht="15.5">
      <c r="A175" s="5"/>
      <c r="B175" s="30"/>
      <c r="C175" s="85"/>
      <c r="D175" s="85"/>
      <c r="E175" s="85"/>
      <c r="F175" s="85"/>
      <c r="G175" s="86"/>
      <c r="H175" s="108"/>
      <c r="I175" s="108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109"/>
      <c r="AP175" s="227"/>
      <c r="AQ175" s="227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10"/>
      <c r="BF175" s="111"/>
      <c r="BG175" s="112"/>
      <c r="BH175" s="112"/>
      <c r="BI175" s="113"/>
      <c r="BJ175" s="113"/>
      <c r="BK175" s="109"/>
      <c r="BL175" s="112"/>
      <c r="BM175" s="112"/>
      <c r="BN175" s="112"/>
      <c r="BO175" s="112"/>
      <c r="BP175" s="109"/>
      <c r="BQ175" s="112"/>
      <c r="BR175" s="112"/>
      <c r="BS175" s="109"/>
      <c r="BT175" s="109"/>
      <c r="BU175" s="112"/>
      <c r="BV175" s="109"/>
      <c r="BW175" s="109"/>
      <c r="BX175" s="109"/>
      <c r="BY175" s="109"/>
      <c r="BZ175" s="109"/>
      <c r="CA175" s="112"/>
      <c r="CB175" s="112"/>
      <c r="CC175" s="109"/>
      <c r="CD175" s="112"/>
      <c r="CE175" s="109"/>
      <c r="CF175" s="112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12"/>
      <c r="CS175" s="109"/>
      <c r="CT175" s="112"/>
      <c r="CU175" s="109"/>
      <c r="CV175" s="109"/>
      <c r="CW175" s="112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47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12"/>
      <c r="DU175" s="109"/>
      <c r="DV175" s="112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12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77">
        <f t="shared" si="138"/>
        <v>0</v>
      </c>
      <c r="IM175" s="13">
        <f t="shared" si="139"/>
        <v>0</v>
      </c>
      <c r="IN175" s="13">
        <f t="shared" si="140"/>
        <v>0</v>
      </c>
      <c r="IO175" s="13">
        <f t="shared" si="141"/>
        <v>0</v>
      </c>
      <c r="IP175" s="13">
        <f t="shared" si="142"/>
        <v>0</v>
      </c>
      <c r="IQ175" s="13">
        <f t="shared" si="143"/>
        <v>0</v>
      </c>
      <c r="IR175" s="13">
        <f t="shared" si="144"/>
        <v>0</v>
      </c>
      <c r="IS175" s="21">
        <f t="shared" si="145"/>
        <v>0</v>
      </c>
      <c r="IU175" s="44" t="str">
        <f t="shared" si="146"/>
        <v/>
      </c>
      <c r="IV175" s="51" t="str">
        <f t="shared" si="147"/>
        <v/>
      </c>
      <c r="IW175" s="51" t="str">
        <f t="shared" si="148"/>
        <v/>
      </c>
      <c r="IX175" s="51" t="str">
        <f t="shared" si="137"/>
        <v/>
      </c>
      <c r="IY175" s="52" t="str">
        <f t="shared" si="136"/>
        <v/>
      </c>
    </row>
    <row r="176" spans="1:270" ht="15.5">
      <c r="A176" s="6"/>
      <c r="B176" s="141"/>
      <c r="C176" s="87"/>
      <c r="D176" s="87"/>
      <c r="E176" s="87"/>
      <c r="F176" s="87"/>
      <c r="G176" s="88"/>
      <c r="H176" s="108"/>
      <c r="I176" s="108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109"/>
      <c r="AP176" s="227"/>
      <c r="AQ176" s="227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10"/>
      <c r="BF176" s="111"/>
      <c r="BG176" s="112"/>
      <c r="BH176" s="112"/>
      <c r="BI176" s="113"/>
      <c r="BJ176" s="113"/>
      <c r="BK176" s="109"/>
      <c r="BL176" s="112"/>
      <c r="BM176" s="112"/>
      <c r="BN176" s="112"/>
      <c r="BO176" s="112"/>
      <c r="BP176" s="109"/>
      <c r="BQ176" s="112"/>
      <c r="BR176" s="112"/>
      <c r="BS176" s="109"/>
      <c r="BT176" s="109"/>
      <c r="BU176" s="112"/>
      <c r="BV176" s="109"/>
      <c r="BW176" s="109"/>
      <c r="BX176" s="109"/>
      <c r="BY176" s="109"/>
      <c r="BZ176" s="109"/>
      <c r="CA176" s="112"/>
      <c r="CB176" s="112"/>
      <c r="CC176" s="109"/>
      <c r="CD176" s="112"/>
      <c r="CE176" s="109"/>
      <c r="CF176" s="112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12"/>
      <c r="CS176" s="109"/>
      <c r="CT176" s="112"/>
      <c r="CU176" s="109"/>
      <c r="CV176" s="109"/>
      <c r="CW176" s="112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47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12"/>
      <c r="DU176" s="109"/>
      <c r="DV176" s="112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12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77">
        <f t="shared" si="138"/>
        <v>0</v>
      </c>
      <c r="IM176" s="13">
        <f t="shared" si="139"/>
        <v>0</v>
      </c>
      <c r="IN176" s="13">
        <f t="shared" si="140"/>
        <v>0</v>
      </c>
      <c r="IO176" s="13">
        <f t="shared" si="141"/>
        <v>0</v>
      </c>
      <c r="IP176" s="13">
        <f t="shared" si="142"/>
        <v>0</v>
      </c>
      <c r="IQ176" s="13">
        <f t="shared" si="143"/>
        <v>0</v>
      </c>
      <c r="IR176" s="13">
        <f t="shared" si="144"/>
        <v>0</v>
      </c>
      <c r="IS176" s="21">
        <f t="shared" si="145"/>
        <v>0</v>
      </c>
      <c r="IU176" s="44" t="str">
        <f t="shared" si="146"/>
        <v/>
      </c>
      <c r="IV176" s="51" t="str">
        <f t="shared" si="147"/>
        <v/>
      </c>
      <c r="IW176" s="51" t="str">
        <f t="shared" si="148"/>
        <v/>
      </c>
      <c r="IX176" s="51" t="str">
        <f t="shared" si="137"/>
        <v/>
      </c>
      <c r="IY176" s="52" t="str">
        <f t="shared" si="136"/>
        <v/>
      </c>
    </row>
    <row r="177" spans="1:259" ht="15.5">
      <c r="A177" s="7"/>
      <c r="B177" s="154"/>
      <c r="C177" s="91"/>
      <c r="D177" s="91"/>
      <c r="E177" s="91"/>
      <c r="F177" s="91"/>
      <c r="G177" s="92"/>
      <c r="H177" s="108"/>
      <c r="I177" s="108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109"/>
      <c r="AP177" s="227"/>
      <c r="AQ177" s="227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10"/>
      <c r="BF177" s="111"/>
      <c r="BG177" s="112"/>
      <c r="BH177" s="112"/>
      <c r="BI177" s="113"/>
      <c r="BJ177" s="113"/>
      <c r="BK177" s="109"/>
      <c r="BL177" s="112"/>
      <c r="BM177" s="112"/>
      <c r="BN177" s="112"/>
      <c r="BO177" s="112"/>
      <c r="BP177" s="109"/>
      <c r="BQ177" s="112"/>
      <c r="BR177" s="112"/>
      <c r="BS177" s="109"/>
      <c r="BT177" s="109"/>
      <c r="BU177" s="112"/>
      <c r="BV177" s="109"/>
      <c r="BW177" s="109"/>
      <c r="BX177" s="109"/>
      <c r="BY177" s="109"/>
      <c r="BZ177" s="109"/>
      <c r="CA177" s="112"/>
      <c r="CB177" s="112"/>
      <c r="CC177" s="109"/>
      <c r="CD177" s="112"/>
      <c r="CE177" s="109"/>
      <c r="CF177" s="112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12"/>
      <c r="CS177" s="109"/>
      <c r="CT177" s="112"/>
      <c r="CU177" s="109"/>
      <c r="CV177" s="109"/>
      <c r="CW177" s="112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47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12"/>
      <c r="DU177" s="109"/>
      <c r="DV177" s="112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12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77">
        <f t="shared" si="138"/>
        <v>0</v>
      </c>
      <c r="IM177" s="13">
        <f t="shared" si="139"/>
        <v>0</v>
      </c>
      <c r="IN177" s="13">
        <f t="shared" si="140"/>
        <v>0</v>
      </c>
      <c r="IO177" s="13">
        <f t="shared" si="141"/>
        <v>0</v>
      </c>
      <c r="IP177" s="13">
        <f t="shared" si="142"/>
        <v>0</v>
      </c>
      <c r="IQ177" s="13">
        <f t="shared" si="143"/>
        <v>0</v>
      </c>
      <c r="IR177" s="13">
        <f t="shared" si="144"/>
        <v>0</v>
      </c>
      <c r="IS177" s="21">
        <f t="shared" si="145"/>
        <v>0</v>
      </c>
      <c r="IU177" s="44" t="str">
        <f t="shared" si="146"/>
        <v/>
      </c>
      <c r="IV177" s="51" t="str">
        <f t="shared" si="147"/>
        <v/>
      </c>
      <c r="IW177" s="51" t="str">
        <f t="shared" si="148"/>
        <v/>
      </c>
      <c r="IX177" s="51" t="str">
        <f t="shared" si="137"/>
        <v/>
      </c>
      <c r="IY177" s="52" t="str">
        <f t="shared" si="136"/>
        <v/>
      </c>
    </row>
    <row r="178" spans="1:259" ht="15.5">
      <c r="A178" s="5"/>
      <c r="B178" s="30"/>
      <c r="C178" s="85"/>
      <c r="D178" s="85"/>
      <c r="E178" s="85"/>
      <c r="F178" s="85"/>
      <c r="G178" s="86"/>
      <c r="H178" s="108"/>
      <c r="I178" s="108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109"/>
      <c r="AP178" s="227"/>
      <c r="AQ178" s="227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10"/>
      <c r="BF178" s="111"/>
      <c r="BG178" s="112"/>
      <c r="BH178" s="112"/>
      <c r="BI178" s="113"/>
      <c r="BJ178" s="113"/>
      <c r="BK178" s="109"/>
      <c r="BL178" s="112"/>
      <c r="BM178" s="112"/>
      <c r="BN178" s="112"/>
      <c r="BO178" s="112"/>
      <c r="BP178" s="109"/>
      <c r="BQ178" s="112"/>
      <c r="BR178" s="112"/>
      <c r="BS178" s="109"/>
      <c r="BT178" s="109"/>
      <c r="BU178" s="112"/>
      <c r="BV178" s="109"/>
      <c r="BW178" s="109"/>
      <c r="BX178" s="109"/>
      <c r="BY178" s="109"/>
      <c r="BZ178" s="109"/>
      <c r="CA178" s="112"/>
      <c r="CB178" s="112"/>
      <c r="CC178" s="109"/>
      <c r="CD178" s="112"/>
      <c r="CE178" s="109"/>
      <c r="CF178" s="112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12"/>
      <c r="CS178" s="109"/>
      <c r="CT178" s="112"/>
      <c r="CU178" s="109"/>
      <c r="CV178" s="109"/>
      <c r="CW178" s="112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47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12"/>
      <c r="DU178" s="109"/>
      <c r="DV178" s="112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12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77">
        <f t="shared" si="138"/>
        <v>0</v>
      </c>
      <c r="IM178" s="13">
        <f t="shared" si="139"/>
        <v>0</v>
      </c>
      <c r="IN178" s="13">
        <f t="shared" si="140"/>
        <v>0</v>
      </c>
      <c r="IO178" s="13">
        <f t="shared" si="141"/>
        <v>0</v>
      </c>
      <c r="IP178" s="13">
        <f t="shared" si="142"/>
        <v>0</v>
      </c>
      <c r="IQ178" s="13">
        <f t="shared" si="143"/>
        <v>0</v>
      </c>
      <c r="IR178" s="13">
        <f t="shared" si="144"/>
        <v>0</v>
      </c>
      <c r="IS178" s="21">
        <f t="shared" si="145"/>
        <v>0</v>
      </c>
      <c r="IU178" s="44" t="str">
        <f t="shared" si="146"/>
        <v/>
      </c>
      <c r="IV178" s="51" t="str">
        <f t="shared" si="147"/>
        <v/>
      </c>
      <c r="IW178" s="51" t="str">
        <f t="shared" si="148"/>
        <v/>
      </c>
      <c r="IX178" s="51" t="str">
        <f t="shared" si="137"/>
        <v/>
      </c>
      <c r="IY178" s="52" t="str">
        <f t="shared" si="136"/>
        <v/>
      </c>
    </row>
    <row r="179" spans="1:259" ht="15.5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109"/>
      <c r="AP179" s="227"/>
      <c r="AQ179" s="227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10"/>
      <c r="BF179" s="111"/>
      <c r="BG179" s="112"/>
      <c r="BH179" s="112"/>
      <c r="BI179" s="113"/>
      <c r="BJ179" s="113"/>
      <c r="BK179" s="109"/>
      <c r="BL179" s="112"/>
      <c r="BM179" s="112"/>
      <c r="BN179" s="112"/>
      <c r="BO179" s="112"/>
      <c r="BP179" s="109"/>
      <c r="BQ179" s="112"/>
      <c r="BR179" s="112"/>
      <c r="BS179" s="109"/>
      <c r="BT179" s="109"/>
      <c r="BU179" s="112"/>
      <c r="BV179" s="109"/>
      <c r="BW179" s="109"/>
      <c r="BX179" s="109"/>
      <c r="BY179" s="109"/>
      <c r="BZ179" s="109"/>
      <c r="CA179" s="112"/>
      <c r="CB179" s="112"/>
      <c r="CC179" s="109"/>
      <c r="CD179" s="112"/>
      <c r="CE179" s="109"/>
      <c r="CF179" s="112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12"/>
      <c r="CS179" s="109"/>
      <c r="CT179" s="112"/>
      <c r="CU179" s="109"/>
      <c r="CV179" s="109"/>
      <c r="CW179" s="112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47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12"/>
      <c r="DU179" s="109"/>
      <c r="DV179" s="112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12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77">
        <f t="shared" si="138"/>
        <v>0</v>
      </c>
      <c r="IM179" s="13">
        <f t="shared" si="139"/>
        <v>0</v>
      </c>
      <c r="IN179" s="13">
        <f t="shared" si="140"/>
        <v>0</v>
      </c>
      <c r="IO179" s="13">
        <f t="shared" si="141"/>
        <v>0</v>
      </c>
      <c r="IP179" s="13">
        <f t="shared" si="142"/>
        <v>0</v>
      </c>
      <c r="IQ179" s="13">
        <f t="shared" si="143"/>
        <v>0</v>
      </c>
      <c r="IR179" s="13">
        <f t="shared" si="144"/>
        <v>0</v>
      </c>
      <c r="IS179" s="21">
        <f t="shared" si="145"/>
        <v>0</v>
      </c>
      <c r="IU179" s="44" t="str">
        <f t="shared" si="146"/>
        <v/>
      </c>
      <c r="IV179" s="51" t="str">
        <f t="shared" si="147"/>
        <v/>
      </c>
      <c r="IW179" s="51" t="str">
        <f t="shared" si="148"/>
        <v/>
      </c>
      <c r="IX179" s="51" t="str">
        <f t="shared" si="137"/>
        <v/>
      </c>
      <c r="IY179" s="52" t="str">
        <f t="shared" si="136"/>
        <v/>
      </c>
    </row>
    <row r="180" spans="1:259" ht="15.5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109"/>
      <c r="AP180" s="227"/>
      <c r="AQ180" s="227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10"/>
      <c r="BF180" s="111"/>
      <c r="BG180" s="112"/>
      <c r="BH180" s="112"/>
      <c r="BI180" s="113"/>
      <c r="BJ180" s="113"/>
      <c r="BK180" s="109"/>
      <c r="BL180" s="112"/>
      <c r="BM180" s="112"/>
      <c r="BN180" s="112"/>
      <c r="BO180" s="112"/>
      <c r="BP180" s="109"/>
      <c r="BQ180" s="112"/>
      <c r="BR180" s="112"/>
      <c r="BS180" s="109"/>
      <c r="BT180" s="109"/>
      <c r="BU180" s="112"/>
      <c r="BV180" s="109"/>
      <c r="BW180" s="109"/>
      <c r="BX180" s="109"/>
      <c r="BY180" s="109"/>
      <c r="BZ180" s="109"/>
      <c r="CA180" s="112"/>
      <c r="CB180" s="112"/>
      <c r="CC180" s="109"/>
      <c r="CD180" s="112"/>
      <c r="CE180" s="109"/>
      <c r="CF180" s="112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12"/>
      <c r="CS180" s="109"/>
      <c r="CT180" s="112"/>
      <c r="CU180" s="109"/>
      <c r="CV180" s="109"/>
      <c r="CW180" s="112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47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12"/>
      <c r="DU180" s="109"/>
      <c r="DV180" s="112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12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77">
        <f t="shared" si="138"/>
        <v>0</v>
      </c>
      <c r="IM180" s="13">
        <f t="shared" si="139"/>
        <v>0</v>
      </c>
      <c r="IN180" s="13">
        <f t="shared" si="140"/>
        <v>0</v>
      </c>
      <c r="IO180" s="13">
        <f t="shared" si="141"/>
        <v>0</v>
      </c>
      <c r="IP180" s="13">
        <f t="shared" si="142"/>
        <v>0</v>
      </c>
      <c r="IQ180" s="13">
        <f t="shared" si="143"/>
        <v>0</v>
      </c>
      <c r="IR180" s="13">
        <f t="shared" si="144"/>
        <v>0</v>
      </c>
      <c r="IS180" s="21">
        <f t="shared" si="145"/>
        <v>0</v>
      </c>
      <c r="IU180" s="44" t="str">
        <f t="shared" si="146"/>
        <v/>
      </c>
      <c r="IV180" s="51" t="str">
        <f t="shared" si="147"/>
        <v/>
      </c>
      <c r="IW180" s="51" t="str">
        <f t="shared" si="148"/>
        <v/>
      </c>
      <c r="IX180" s="51" t="str">
        <f t="shared" si="137"/>
        <v/>
      </c>
      <c r="IY180" s="52" t="str">
        <f t="shared" si="136"/>
        <v/>
      </c>
    </row>
    <row r="181" spans="1:259" ht="15.5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109"/>
      <c r="AP181" s="227"/>
      <c r="AQ181" s="227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10"/>
      <c r="BF181" s="111"/>
      <c r="BG181" s="112"/>
      <c r="BH181" s="112"/>
      <c r="BI181" s="113"/>
      <c r="BJ181" s="113"/>
      <c r="BK181" s="109"/>
      <c r="BL181" s="112"/>
      <c r="BM181" s="112"/>
      <c r="BN181" s="112"/>
      <c r="BO181" s="112"/>
      <c r="BP181" s="109"/>
      <c r="BQ181" s="112"/>
      <c r="BR181" s="112"/>
      <c r="BS181" s="109"/>
      <c r="BT181" s="109"/>
      <c r="BU181" s="112"/>
      <c r="BV181" s="109"/>
      <c r="BW181" s="109"/>
      <c r="BX181" s="109"/>
      <c r="BY181" s="109"/>
      <c r="BZ181" s="109"/>
      <c r="CA181" s="112"/>
      <c r="CB181" s="112"/>
      <c r="CC181" s="109"/>
      <c r="CD181" s="112"/>
      <c r="CE181" s="109"/>
      <c r="CF181" s="112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12"/>
      <c r="CS181" s="109"/>
      <c r="CT181" s="112"/>
      <c r="CU181" s="109"/>
      <c r="CV181" s="109"/>
      <c r="CW181" s="112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47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12"/>
      <c r="DU181" s="109"/>
      <c r="DV181" s="112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12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77">
        <f>SUMIF(R181:IK181,"x",$H$2:$IK$2)</f>
        <v>0</v>
      </c>
      <c r="IM181" s="13">
        <f t="shared" si="139"/>
        <v>0</v>
      </c>
      <c r="IN181" s="13">
        <f t="shared" si="140"/>
        <v>0</v>
      </c>
      <c r="IO181" s="13">
        <f t="shared" si="141"/>
        <v>0</v>
      </c>
      <c r="IP181" s="13">
        <f t="shared" si="142"/>
        <v>0</v>
      </c>
      <c r="IQ181" s="13">
        <f t="shared" si="143"/>
        <v>0</v>
      </c>
      <c r="IR181" s="13">
        <f t="shared" si="144"/>
        <v>0</v>
      </c>
      <c r="IS181" s="21">
        <f t="shared" si="145"/>
        <v>0</v>
      </c>
      <c r="IU181" s="44" t="str">
        <f t="shared" si="146"/>
        <v/>
      </c>
      <c r="IV181" s="51" t="str">
        <f t="shared" si="147"/>
        <v/>
      </c>
      <c r="IW181" s="51" t="str">
        <f t="shared" si="148"/>
        <v/>
      </c>
      <c r="IX181" s="51" t="str">
        <f t="shared" si="137"/>
        <v/>
      </c>
      <c r="IY181" s="52" t="str">
        <f t="shared" si="136"/>
        <v/>
      </c>
    </row>
    <row r="182" spans="1:259" ht="15.5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109"/>
      <c r="AP182" s="227"/>
      <c r="AQ182" s="227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10"/>
      <c r="BF182" s="111"/>
      <c r="BG182" s="112"/>
      <c r="BH182" s="112"/>
      <c r="BI182" s="113"/>
      <c r="BJ182" s="113"/>
      <c r="BK182" s="109"/>
      <c r="BL182" s="112"/>
      <c r="BM182" s="112"/>
      <c r="BN182" s="112"/>
      <c r="BO182" s="112"/>
      <c r="BP182" s="109"/>
      <c r="BQ182" s="112"/>
      <c r="BR182" s="112"/>
      <c r="BS182" s="109"/>
      <c r="BT182" s="109"/>
      <c r="BU182" s="112"/>
      <c r="BV182" s="109"/>
      <c r="BW182" s="109"/>
      <c r="BX182" s="109"/>
      <c r="BY182" s="109"/>
      <c r="BZ182" s="109"/>
      <c r="CA182" s="112"/>
      <c r="CB182" s="112"/>
      <c r="CC182" s="109"/>
      <c r="CD182" s="112"/>
      <c r="CE182" s="109"/>
      <c r="CF182" s="112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12"/>
      <c r="CS182" s="109"/>
      <c r="CT182" s="112"/>
      <c r="CU182" s="109"/>
      <c r="CV182" s="109"/>
      <c r="CW182" s="112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47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12"/>
      <c r="DU182" s="109"/>
      <c r="DV182" s="112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12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77">
        <f t="shared" ref="IL182:IL213" si="149">SUMIF(H182:IK182,"x",$H$2:$IK$2)</f>
        <v>0</v>
      </c>
      <c r="IM182" s="13">
        <f t="shared" si="139"/>
        <v>0</v>
      </c>
      <c r="IN182" s="13">
        <f t="shared" si="140"/>
        <v>0</v>
      </c>
      <c r="IO182" s="13">
        <f t="shared" si="141"/>
        <v>0</v>
      </c>
      <c r="IP182" s="13">
        <f t="shared" si="142"/>
        <v>0</v>
      </c>
      <c r="IQ182" s="13">
        <f t="shared" si="143"/>
        <v>0</v>
      </c>
      <c r="IR182" s="13">
        <f t="shared" si="144"/>
        <v>0</v>
      </c>
      <c r="IS182" s="21">
        <f t="shared" si="145"/>
        <v>0</v>
      </c>
      <c r="IU182" s="44" t="str">
        <f t="shared" si="146"/>
        <v/>
      </c>
      <c r="IV182" s="51" t="str">
        <f t="shared" si="147"/>
        <v/>
      </c>
      <c r="IW182" s="51" t="str">
        <f t="shared" si="148"/>
        <v/>
      </c>
      <c r="IX182" s="51" t="str">
        <f t="shared" si="137"/>
        <v/>
      </c>
      <c r="IY182" s="52" t="str">
        <f t="shared" si="136"/>
        <v/>
      </c>
    </row>
    <row r="183" spans="1:259" ht="15.5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109"/>
      <c r="AP183" s="227"/>
      <c r="AQ183" s="227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10"/>
      <c r="BF183" s="111"/>
      <c r="BG183" s="112"/>
      <c r="BH183" s="112"/>
      <c r="BI183" s="113"/>
      <c r="BJ183" s="113"/>
      <c r="BK183" s="109"/>
      <c r="BL183" s="112"/>
      <c r="BM183" s="112"/>
      <c r="BN183" s="112"/>
      <c r="BO183" s="112"/>
      <c r="BP183" s="109"/>
      <c r="BQ183" s="112"/>
      <c r="BR183" s="112"/>
      <c r="BS183" s="109"/>
      <c r="BT183" s="109"/>
      <c r="BU183" s="112"/>
      <c r="BV183" s="109"/>
      <c r="BW183" s="109"/>
      <c r="BX183" s="109"/>
      <c r="BY183" s="109"/>
      <c r="BZ183" s="109"/>
      <c r="CA183" s="112"/>
      <c r="CB183" s="112"/>
      <c r="CC183" s="109"/>
      <c r="CD183" s="112"/>
      <c r="CE183" s="109"/>
      <c r="CF183" s="112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12"/>
      <c r="CS183" s="109"/>
      <c r="CT183" s="112"/>
      <c r="CU183" s="109"/>
      <c r="CV183" s="109"/>
      <c r="CW183" s="112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47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12"/>
      <c r="DU183" s="109"/>
      <c r="DV183" s="112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12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77">
        <f t="shared" si="149"/>
        <v>0</v>
      </c>
      <c r="IM183" s="13">
        <f t="shared" si="139"/>
        <v>0</v>
      </c>
      <c r="IN183" s="13">
        <f t="shared" si="140"/>
        <v>0</v>
      </c>
      <c r="IO183" s="13">
        <f t="shared" si="141"/>
        <v>0</v>
      </c>
      <c r="IP183" s="13">
        <f t="shared" si="142"/>
        <v>0</v>
      </c>
      <c r="IQ183" s="13">
        <f t="shared" si="143"/>
        <v>0</v>
      </c>
      <c r="IR183" s="13">
        <f t="shared" si="144"/>
        <v>0</v>
      </c>
      <c r="IS183" s="21">
        <f t="shared" si="145"/>
        <v>0</v>
      </c>
      <c r="IU183" s="44" t="str">
        <f t="shared" si="146"/>
        <v/>
      </c>
      <c r="IV183" s="51" t="str">
        <f t="shared" si="147"/>
        <v/>
      </c>
      <c r="IW183" s="51" t="str">
        <f t="shared" si="148"/>
        <v/>
      </c>
      <c r="IX183" s="51" t="str">
        <f t="shared" si="137"/>
        <v/>
      </c>
      <c r="IY183" s="52" t="str">
        <f t="shared" si="136"/>
        <v/>
      </c>
    </row>
    <row r="184" spans="1:259" ht="15.5">
      <c r="A184" s="6"/>
      <c r="B184" s="141"/>
      <c r="C184" s="87"/>
      <c r="D184" s="87"/>
      <c r="E184" s="87"/>
      <c r="F184" s="87"/>
      <c r="G184" s="88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109"/>
      <c r="AP184" s="227"/>
      <c r="AQ184" s="227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10"/>
      <c r="BF184" s="111"/>
      <c r="BG184" s="112"/>
      <c r="BH184" s="112"/>
      <c r="BI184" s="113"/>
      <c r="BJ184" s="113"/>
      <c r="BK184" s="109"/>
      <c r="BL184" s="112"/>
      <c r="BM184" s="112"/>
      <c r="BN184" s="112"/>
      <c r="BO184" s="112"/>
      <c r="BP184" s="109"/>
      <c r="BQ184" s="112"/>
      <c r="BR184" s="112"/>
      <c r="BS184" s="109"/>
      <c r="BT184" s="109"/>
      <c r="BU184" s="112"/>
      <c r="BV184" s="109"/>
      <c r="BW184" s="109"/>
      <c r="BX184" s="109"/>
      <c r="BY184" s="109"/>
      <c r="BZ184" s="109"/>
      <c r="CA184" s="112"/>
      <c r="CB184" s="112"/>
      <c r="CC184" s="109"/>
      <c r="CD184" s="112"/>
      <c r="CE184" s="109"/>
      <c r="CF184" s="112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12"/>
      <c r="CS184" s="109"/>
      <c r="CT184" s="153"/>
      <c r="CU184" s="109"/>
      <c r="CV184" s="109"/>
      <c r="CW184" s="112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47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12"/>
      <c r="DU184" s="109"/>
      <c r="DV184" s="153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12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77">
        <f t="shared" si="149"/>
        <v>0</v>
      </c>
      <c r="IM184" s="13">
        <f t="shared" si="139"/>
        <v>0</v>
      </c>
      <c r="IN184" s="13">
        <f t="shared" si="140"/>
        <v>0</v>
      </c>
      <c r="IO184" s="13">
        <f t="shared" si="141"/>
        <v>0</v>
      </c>
      <c r="IP184" s="13">
        <f t="shared" si="142"/>
        <v>0</v>
      </c>
      <c r="IQ184" s="13">
        <f t="shared" si="143"/>
        <v>0</v>
      </c>
      <c r="IR184" s="13">
        <f t="shared" si="144"/>
        <v>0</v>
      </c>
      <c r="IS184" s="21">
        <f t="shared" si="145"/>
        <v>0</v>
      </c>
      <c r="IU184" s="44" t="str">
        <f t="shared" si="146"/>
        <v/>
      </c>
      <c r="IV184" s="51" t="str">
        <f t="shared" si="147"/>
        <v/>
      </c>
      <c r="IW184" s="51" t="str">
        <f t="shared" si="148"/>
        <v/>
      </c>
      <c r="IX184" s="51" t="str">
        <f t="shared" si="137"/>
        <v/>
      </c>
      <c r="IY184" s="52" t="str">
        <f t="shared" si="136"/>
        <v/>
      </c>
    </row>
    <row r="185" spans="1:259" ht="15.5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109"/>
      <c r="AP185" s="227"/>
      <c r="AQ185" s="227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10"/>
      <c r="BF185" s="111"/>
      <c r="BG185" s="112"/>
      <c r="BH185" s="112"/>
      <c r="BI185" s="113"/>
      <c r="BJ185" s="113"/>
      <c r="BK185" s="109"/>
      <c r="BL185" s="112"/>
      <c r="BM185" s="112"/>
      <c r="BN185" s="112"/>
      <c r="BO185" s="112"/>
      <c r="BP185" s="109"/>
      <c r="BQ185" s="112"/>
      <c r="BR185" s="112"/>
      <c r="BS185" s="109"/>
      <c r="BT185" s="109"/>
      <c r="BU185" s="112"/>
      <c r="BV185" s="109"/>
      <c r="BW185" s="109"/>
      <c r="BX185" s="109"/>
      <c r="BY185" s="109"/>
      <c r="BZ185" s="109"/>
      <c r="CA185" s="112"/>
      <c r="CB185" s="112"/>
      <c r="CC185" s="109"/>
      <c r="CD185" s="112"/>
      <c r="CE185" s="109"/>
      <c r="CF185" s="112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12"/>
      <c r="CS185" s="109"/>
      <c r="CT185" s="112"/>
      <c r="CU185" s="109"/>
      <c r="CV185" s="109"/>
      <c r="CW185" s="112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47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12"/>
      <c r="DU185" s="109"/>
      <c r="DV185" s="112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12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77">
        <f t="shared" si="149"/>
        <v>0</v>
      </c>
      <c r="IM185" s="13">
        <f t="shared" si="139"/>
        <v>0</v>
      </c>
      <c r="IN185" s="13">
        <f t="shared" si="140"/>
        <v>0</v>
      </c>
      <c r="IO185" s="13">
        <f t="shared" si="141"/>
        <v>0</v>
      </c>
      <c r="IP185" s="13">
        <f t="shared" si="142"/>
        <v>0</v>
      </c>
      <c r="IQ185" s="13">
        <f t="shared" si="143"/>
        <v>0</v>
      </c>
      <c r="IR185" s="13">
        <f t="shared" si="144"/>
        <v>0</v>
      </c>
      <c r="IS185" s="21">
        <f t="shared" si="145"/>
        <v>0</v>
      </c>
      <c r="IU185" s="44" t="str">
        <f t="shared" si="146"/>
        <v/>
      </c>
      <c r="IV185" s="51" t="str">
        <f t="shared" si="147"/>
        <v/>
      </c>
      <c r="IW185" s="51" t="str">
        <f t="shared" si="148"/>
        <v/>
      </c>
      <c r="IX185" s="51" t="str">
        <f t="shared" si="137"/>
        <v/>
      </c>
      <c r="IY185" s="52" t="str">
        <f t="shared" si="136"/>
        <v/>
      </c>
    </row>
    <row r="186" spans="1:259" ht="15.5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109"/>
      <c r="AP186" s="227"/>
      <c r="AQ186" s="227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10"/>
      <c r="BF186" s="111"/>
      <c r="BG186" s="112"/>
      <c r="BH186" s="112"/>
      <c r="BI186" s="113"/>
      <c r="BJ186" s="113"/>
      <c r="BK186" s="109"/>
      <c r="BL186" s="112"/>
      <c r="BM186" s="112"/>
      <c r="BN186" s="112"/>
      <c r="BO186" s="112"/>
      <c r="BP186" s="109"/>
      <c r="BQ186" s="112"/>
      <c r="BR186" s="112"/>
      <c r="BS186" s="109"/>
      <c r="BT186" s="109"/>
      <c r="BU186" s="112"/>
      <c r="BV186" s="109"/>
      <c r="BW186" s="109"/>
      <c r="BX186" s="109"/>
      <c r="BY186" s="109"/>
      <c r="BZ186" s="109"/>
      <c r="CA186" s="112"/>
      <c r="CB186" s="112"/>
      <c r="CC186" s="109"/>
      <c r="CD186" s="112"/>
      <c r="CE186" s="109"/>
      <c r="CF186" s="112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12"/>
      <c r="CS186" s="109"/>
      <c r="CT186" s="112"/>
      <c r="CU186" s="109"/>
      <c r="CV186" s="109"/>
      <c r="CW186" s="112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47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12"/>
      <c r="DU186" s="109"/>
      <c r="DV186" s="112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12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77">
        <f t="shared" si="149"/>
        <v>0</v>
      </c>
      <c r="IM186" s="13">
        <f t="shared" si="139"/>
        <v>0</v>
      </c>
      <c r="IN186" s="13">
        <f t="shared" si="140"/>
        <v>0</v>
      </c>
      <c r="IO186" s="13">
        <f t="shared" si="141"/>
        <v>0</v>
      </c>
      <c r="IP186" s="13">
        <f t="shared" si="142"/>
        <v>0</v>
      </c>
      <c r="IQ186" s="13">
        <f t="shared" si="143"/>
        <v>0</v>
      </c>
      <c r="IR186" s="13">
        <f t="shared" si="144"/>
        <v>0</v>
      </c>
      <c r="IS186" s="21">
        <f t="shared" si="145"/>
        <v>0</v>
      </c>
      <c r="IU186" s="44" t="str">
        <f t="shared" si="146"/>
        <v/>
      </c>
      <c r="IV186" s="51" t="str">
        <f t="shared" si="147"/>
        <v/>
      </c>
      <c r="IW186" s="51" t="str">
        <f t="shared" si="148"/>
        <v/>
      </c>
      <c r="IX186" s="51" t="str">
        <f t="shared" si="137"/>
        <v/>
      </c>
      <c r="IY186" s="52" t="str">
        <f t="shared" si="136"/>
        <v/>
      </c>
    </row>
    <row r="187" spans="1:259" ht="15.5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109"/>
      <c r="AP187" s="227"/>
      <c r="AQ187" s="227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10"/>
      <c r="BF187" s="111"/>
      <c r="BG187" s="112"/>
      <c r="BH187" s="112"/>
      <c r="BI187" s="113"/>
      <c r="BJ187" s="113"/>
      <c r="BK187" s="109"/>
      <c r="BL187" s="112"/>
      <c r="BM187" s="112"/>
      <c r="BN187" s="112"/>
      <c r="BO187" s="112"/>
      <c r="BP187" s="109"/>
      <c r="BQ187" s="112"/>
      <c r="BR187" s="112"/>
      <c r="BS187" s="109"/>
      <c r="BT187" s="109"/>
      <c r="BU187" s="112"/>
      <c r="BV187" s="109"/>
      <c r="BW187" s="109"/>
      <c r="BX187" s="109"/>
      <c r="BY187" s="109"/>
      <c r="BZ187" s="109"/>
      <c r="CA187" s="112"/>
      <c r="CB187" s="112"/>
      <c r="CC187" s="109"/>
      <c r="CD187" s="112"/>
      <c r="CE187" s="109"/>
      <c r="CF187" s="112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12"/>
      <c r="CS187" s="109"/>
      <c r="CT187" s="112"/>
      <c r="CU187" s="109"/>
      <c r="CV187" s="109"/>
      <c r="CW187" s="112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47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12"/>
      <c r="DU187" s="109"/>
      <c r="DV187" s="112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12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77">
        <f t="shared" si="149"/>
        <v>0</v>
      </c>
      <c r="IM187" s="13">
        <f t="shared" si="139"/>
        <v>0</v>
      </c>
      <c r="IN187" s="13">
        <f t="shared" si="140"/>
        <v>0</v>
      </c>
      <c r="IO187" s="13">
        <f t="shared" si="141"/>
        <v>0</v>
      </c>
      <c r="IP187" s="13">
        <f t="shared" si="142"/>
        <v>0</v>
      </c>
      <c r="IQ187" s="13">
        <f t="shared" si="143"/>
        <v>0</v>
      </c>
      <c r="IR187" s="13">
        <f t="shared" si="144"/>
        <v>0</v>
      </c>
      <c r="IS187" s="21">
        <f t="shared" si="145"/>
        <v>0</v>
      </c>
      <c r="IU187" s="44" t="str">
        <f t="shared" si="146"/>
        <v/>
      </c>
      <c r="IV187" s="51" t="str">
        <f t="shared" si="147"/>
        <v/>
      </c>
      <c r="IW187" s="51" t="str">
        <f t="shared" si="148"/>
        <v/>
      </c>
      <c r="IX187" s="51" t="str">
        <f t="shared" si="137"/>
        <v/>
      </c>
      <c r="IY187" s="52" t="str">
        <f t="shared" si="136"/>
        <v/>
      </c>
    </row>
    <row r="188" spans="1:259" ht="15.5">
      <c r="A188" s="6"/>
      <c r="B188" s="141"/>
      <c r="C188" s="87"/>
      <c r="D188" s="87"/>
      <c r="E188" s="87"/>
      <c r="F188" s="87"/>
      <c r="G188" s="88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109"/>
      <c r="AP188" s="227"/>
      <c r="AQ188" s="227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10"/>
      <c r="BF188" s="111"/>
      <c r="BG188" s="112"/>
      <c r="BH188" s="112"/>
      <c r="BI188" s="113"/>
      <c r="BJ188" s="113"/>
      <c r="BK188" s="109"/>
      <c r="BL188" s="112"/>
      <c r="BM188" s="112"/>
      <c r="BN188" s="112"/>
      <c r="BO188" s="112"/>
      <c r="BP188" s="109"/>
      <c r="BQ188" s="112"/>
      <c r="BR188" s="112"/>
      <c r="BS188" s="109"/>
      <c r="BT188" s="109"/>
      <c r="BU188" s="112"/>
      <c r="BV188" s="109"/>
      <c r="BW188" s="109"/>
      <c r="BX188" s="109"/>
      <c r="BY188" s="109"/>
      <c r="BZ188" s="109"/>
      <c r="CA188" s="112"/>
      <c r="CB188" s="112"/>
      <c r="CC188" s="109"/>
      <c r="CD188" s="112"/>
      <c r="CE188" s="109"/>
      <c r="CF188" s="112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12"/>
      <c r="CS188" s="109"/>
      <c r="CT188" s="112"/>
      <c r="CU188" s="109"/>
      <c r="CV188" s="109"/>
      <c r="CW188" s="112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47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12"/>
      <c r="DU188" s="109"/>
      <c r="DV188" s="112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12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77">
        <f t="shared" si="149"/>
        <v>0</v>
      </c>
      <c r="IM188" s="13">
        <f t="shared" si="139"/>
        <v>0</v>
      </c>
      <c r="IN188" s="13">
        <f t="shared" si="140"/>
        <v>0</v>
      </c>
      <c r="IO188" s="13">
        <f t="shared" si="141"/>
        <v>0</v>
      </c>
      <c r="IP188" s="13">
        <f t="shared" si="142"/>
        <v>0</v>
      </c>
      <c r="IQ188" s="13">
        <f t="shared" si="143"/>
        <v>0</v>
      </c>
      <c r="IR188" s="13">
        <f t="shared" si="144"/>
        <v>0</v>
      </c>
      <c r="IS188" s="21">
        <f t="shared" si="145"/>
        <v>0</v>
      </c>
      <c r="IU188" s="44" t="str">
        <f t="shared" si="146"/>
        <v/>
      </c>
      <c r="IV188" s="51" t="str">
        <f t="shared" si="147"/>
        <v/>
      </c>
      <c r="IW188" s="51" t="str">
        <f t="shared" si="148"/>
        <v/>
      </c>
      <c r="IX188" s="51" t="str">
        <f t="shared" si="137"/>
        <v/>
      </c>
      <c r="IY188" s="52" t="str">
        <f t="shared" si="136"/>
        <v/>
      </c>
    </row>
    <row r="189" spans="1:259" ht="15.5">
      <c r="A189" s="6"/>
      <c r="B189" s="141"/>
      <c r="C189" s="87"/>
      <c r="D189" s="87"/>
      <c r="E189" s="87"/>
      <c r="F189" s="87"/>
      <c r="G189" s="88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109"/>
      <c r="AP189" s="227"/>
      <c r="AQ189" s="227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10"/>
      <c r="BF189" s="111"/>
      <c r="BG189" s="112"/>
      <c r="BH189" s="112"/>
      <c r="BI189" s="113"/>
      <c r="BJ189" s="113"/>
      <c r="BK189" s="109"/>
      <c r="BL189" s="112"/>
      <c r="BM189" s="112"/>
      <c r="BN189" s="112"/>
      <c r="BO189" s="112"/>
      <c r="BP189" s="109"/>
      <c r="BQ189" s="112"/>
      <c r="BR189" s="112"/>
      <c r="BS189" s="109"/>
      <c r="BT189" s="109"/>
      <c r="BU189" s="112"/>
      <c r="BV189" s="109"/>
      <c r="BW189" s="109"/>
      <c r="BX189" s="109"/>
      <c r="BY189" s="109"/>
      <c r="BZ189" s="109"/>
      <c r="CA189" s="112"/>
      <c r="CB189" s="112"/>
      <c r="CC189" s="109"/>
      <c r="CD189" s="112"/>
      <c r="CE189" s="109"/>
      <c r="CF189" s="112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12"/>
      <c r="CS189" s="109"/>
      <c r="CT189" s="112"/>
      <c r="CU189" s="109"/>
      <c r="CV189" s="109"/>
      <c r="CW189" s="112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47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12"/>
      <c r="DU189" s="109"/>
      <c r="DV189" s="112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12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77">
        <f t="shared" si="149"/>
        <v>0</v>
      </c>
      <c r="IM189" s="13">
        <f t="shared" si="139"/>
        <v>0</v>
      </c>
      <c r="IN189" s="13">
        <f t="shared" si="140"/>
        <v>0</v>
      </c>
      <c r="IO189" s="13">
        <f t="shared" si="141"/>
        <v>0</v>
      </c>
      <c r="IP189" s="13">
        <f t="shared" si="142"/>
        <v>0</v>
      </c>
      <c r="IQ189" s="13">
        <f t="shared" si="143"/>
        <v>0</v>
      </c>
      <c r="IR189" s="13">
        <f t="shared" si="144"/>
        <v>0</v>
      </c>
      <c r="IS189" s="21">
        <f t="shared" si="145"/>
        <v>0</v>
      </c>
      <c r="IU189" s="44" t="str">
        <f t="shared" si="146"/>
        <v/>
      </c>
      <c r="IV189" s="51" t="str">
        <f t="shared" si="147"/>
        <v/>
      </c>
      <c r="IW189" s="51" t="str">
        <f t="shared" si="148"/>
        <v/>
      </c>
      <c r="IX189" s="51" t="str">
        <f t="shared" si="137"/>
        <v/>
      </c>
      <c r="IY189" s="52" t="str">
        <f t="shared" si="136"/>
        <v/>
      </c>
    </row>
    <row r="190" spans="1:259" ht="15.5">
      <c r="A190" s="6"/>
      <c r="B190" s="141"/>
      <c r="C190" s="87"/>
      <c r="D190" s="87"/>
      <c r="E190" s="87"/>
      <c r="F190" s="87"/>
      <c r="G190" s="88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109"/>
      <c r="AP190" s="227"/>
      <c r="AQ190" s="227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10"/>
      <c r="BF190" s="111"/>
      <c r="BG190" s="112"/>
      <c r="BH190" s="112"/>
      <c r="BI190" s="113"/>
      <c r="BJ190" s="113"/>
      <c r="BK190" s="109"/>
      <c r="BL190" s="112"/>
      <c r="BM190" s="112"/>
      <c r="BN190" s="112"/>
      <c r="BO190" s="112"/>
      <c r="BP190" s="109"/>
      <c r="BQ190" s="112"/>
      <c r="BR190" s="112"/>
      <c r="BS190" s="109"/>
      <c r="BT190" s="109"/>
      <c r="BU190" s="112"/>
      <c r="BV190" s="109"/>
      <c r="BW190" s="109"/>
      <c r="BX190" s="109"/>
      <c r="BY190" s="109"/>
      <c r="BZ190" s="109"/>
      <c r="CA190" s="112"/>
      <c r="CB190" s="112"/>
      <c r="CC190" s="109"/>
      <c r="CD190" s="112"/>
      <c r="CE190" s="109"/>
      <c r="CF190" s="112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12"/>
      <c r="CS190" s="109"/>
      <c r="CT190" s="112"/>
      <c r="CU190" s="109"/>
      <c r="CV190" s="109"/>
      <c r="CW190" s="112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47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12"/>
      <c r="DU190" s="109"/>
      <c r="DV190" s="112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12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77">
        <f t="shared" si="149"/>
        <v>0</v>
      </c>
      <c r="IM190" s="13">
        <f t="shared" si="139"/>
        <v>0</v>
      </c>
      <c r="IN190" s="13">
        <f t="shared" si="140"/>
        <v>0</v>
      </c>
      <c r="IO190" s="13">
        <f t="shared" si="141"/>
        <v>0</v>
      </c>
      <c r="IP190" s="13">
        <f t="shared" si="142"/>
        <v>0</v>
      </c>
      <c r="IQ190" s="13">
        <f t="shared" si="143"/>
        <v>0</v>
      </c>
      <c r="IR190" s="13">
        <f t="shared" si="144"/>
        <v>0</v>
      </c>
      <c r="IS190" s="21">
        <f t="shared" si="145"/>
        <v>0</v>
      </c>
      <c r="IU190" s="44" t="str">
        <f t="shared" si="146"/>
        <v/>
      </c>
      <c r="IV190" s="51" t="str">
        <f t="shared" si="147"/>
        <v/>
      </c>
      <c r="IW190" s="51" t="str">
        <f t="shared" si="148"/>
        <v/>
      </c>
      <c r="IX190" s="51" t="str">
        <f t="shared" si="137"/>
        <v/>
      </c>
      <c r="IY190" s="52" t="str">
        <f t="shared" si="136"/>
        <v/>
      </c>
    </row>
    <row r="191" spans="1:259" ht="15.5">
      <c r="A191" s="6"/>
      <c r="B191" s="141"/>
      <c r="C191" s="87"/>
      <c r="D191" s="87"/>
      <c r="E191" s="87"/>
      <c r="F191" s="87"/>
      <c r="G191" s="88"/>
      <c r="H191" s="108"/>
      <c r="I191" s="108"/>
      <c r="J191" s="108"/>
      <c r="K191" s="108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109"/>
      <c r="AP191" s="227"/>
      <c r="AQ191" s="227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10"/>
      <c r="BF191" s="111"/>
      <c r="BG191" s="112"/>
      <c r="BH191" s="112"/>
      <c r="BI191" s="113"/>
      <c r="BJ191" s="113"/>
      <c r="BK191" s="109"/>
      <c r="BL191" s="112"/>
      <c r="BM191" s="112"/>
      <c r="BN191" s="112"/>
      <c r="BO191" s="112"/>
      <c r="BP191" s="109"/>
      <c r="BQ191" s="112"/>
      <c r="BR191" s="112"/>
      <c r="BS191" s="109"/>
      <c r="BT191" s="109"/>
      <c r="BU191" s="112"/>
      <c r="BV191" s="109"/>
      <c r="BW191" s="109"/>
      <c r="BX191" s="109"/>
      <c r="BY191" s="109"/>
      <c r="BZ191" s="109"/>
      <c r="CA191" s="112"/>
      <c r="CB191" s="112"/>
      <c r="CC191" s="109"/>
      <c r="CD191" s="112"/>
      <c r="CE191" s="109"/>
      <c r="CF191" s="112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12"/>
      <c r="CS191" s="109"/>
      <c r="CT191" s="112"/>
      <c r="CU191" s="109"/>
      <c r="CV191" s="109"/>
      <c r="CW191" s="112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47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12"/>
      <c r="DU191" s="109"/>
      <c r="DV191" s="112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12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77">
        <f t="shared" si="149"/>
        <v>0</v>
      </c>
      <c r="IM191" s="13">
        <f t="shared" si="139"/>
        <v>0</v>
      </c>
      <c r="IN191" s="13">
        <f t="shared" si="140"/>
        <v>0</v>
      </c>
      <c r="IO191" s="13">
        <f t="shared" si="141"/>
        <v>0</v>
      </c>
      <c r="IP191" s="13">
        <f t="shared" si="142"/>
        <v>0</v>
      </c>
      <c r="IQ191" s="13">
        <f t="shared" si="143"/>
        <v>0</v>
      </c>
      <c r="IR191" s="13">
        <f t="shared" si="144"/>
        <v>0</v>
      </c>
      <c r="IS191" s="21">
        <f t="shared" si="145"/>
        <v>0</v>
      </c>
      <c r="IU191" s="44" t="str">
        <f t="shared" si="146"/>
        <v/>
      </c>
      <c r="IV191" s="51" t="str">
        <f t="shared" si="147"/>
        <v/>
      </c>
      <c r="IW191" s="51" t="str">
        <f t="shared" si="148"/>
        <v/>
      </c>
      <c r="IX191" s="51" t="str">
        <f t="shared" si="137"/>
        <v/>
      </c>
      <c r="IY191" s="52" t="str">
        <f t="shared" si="136"/>
        <v/>
      </c>
    </row>
    <row r="192" spans="1:259" ht="15.5">
      <c r="A192" s="5"/>
      <c r="B192" s="30"/>
      <c r="C192" s="85"/>
      <c r="D192" s="85"/>
      <c r="E192" s="85"/>
      <c r="F192" s="85"/>
      <c r="G192" s="86"/>
      <c r="H192" s="108"/>
      <c r="I192" s="108"/>
      <c r="J192" s="108"/>
      <c r="K192" s="108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109"/>
      <c r="AP192" s="227"/>
      <c r="AQ192" s="227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10"/>
      <c r="BF192" s="111"/>
      <c r="BG192" s="112"/>
      <c r="BH192" s="112"/>
      <c r="BI192" s="113"/>
      <c r="BJ192" s="113"/>
      <c r="BK192" s="109"/>
      <c r="BL192" s="112"/>
      <c r="BM192" s="112"/>
      <c r="BN192" s="112"/>
      <c r="BO192" s="112"/>
      <c r="BP192" s="109"/>
      <c r="BQ192" s="112"/>
      <c r="BR192" s="112"/>
      <c r="BS192" s="109"/>
      <c r="BT192" s="109"/>
      <c r="BU192" s="112"/>
      <c r="BV192" s="109"/>
      <c r="BW192" s="109"/>
      <c r="BX192" s="109"/>
      <c r="BY192" s="109"/>
      <c r="BZ192" s="109"/>
      <c r="CA192" s="134"/>
      <c r="CB192" s="112"/>
      <c r="CC192" s="109"/>
      <c r="CD192" s="112"/>
      <c r="CE192" s="109"/>
      <c r="CF192" s="112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12"/>
      <c r="CS192" s="109"/>
      <c r="CT192" s="112"/>
      <c r="CU192" s="109"/>
      <c r="CV192" s="109"/>
      <c r="CW192" s="112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47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12"/>
      <c r="DU192" s="109"/>
      <c r="DV192" s="112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12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77">
        <f t="shared" si="149"/>
        <v>0</v>
      </c>
      <c r="IM192" s="13">
        <f t="shared" si="139"/>
        <v>0</v>
      </c>
      <c r="IN192" s="13">
        <f t="shared" si="140"/>
        <v>0</v>
      </c>
      <c r="IO192" s="13">
        <f t="shared" si="141"/>
        <v>0</v>
      </c>
      <c r="IP192" s="13">
        <f t="shared" si="142"/>
        <v>0</v>
      </c>
      <c r="IQ192" s="13">
        <f t="shared" si="143"/>
        <v>0</v>
      </c>
      <c r="IR192" s="13">
        <f t="shared" si="144"/>
        <v>0</v>
      </c>
      <c r="IS192" s="21">
        <f t="shared" si="145"/>
        <v>0</v>
      </c>
      <c r="IU192" s="44" t="str">
        <f t="shared" si="146"/>
        <v/>
      </c>
      <c r="IV192" s="51" t="str">
        <f t="shared" si="147"/>
        <v/>
      </c>
      <c r="IW192" s="51" t="str">
        <f t="shared" si="148"/>
        <v/>
      </c>
      <c r="IX192" s="51" t="str">
        <f t="shared" si="137"/>
        <v/>
      </c>
      <c r="IY192" s="52" t="str">
        <f t="shared" si="136"/>
        <v/>
      </c>
    </row>
    <row r="193" spans="1:259" ht="15.5">
      <c r="A193" s="8"/>
      <c r="B193" s="132"/>
      <c r="C193" s="93"/>
      <c r="D193" s="93"/>
      <c r="E193" s="93"/>
      <c r="F193" s="93"/>
      <c r="G193" s="94"/>
      <c r="H193" s="108"/>
      <c r="I193" s="108"/>
      <c r="J193" s="108"/>
      <c r="K193" s="108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109"/>
      <c r="AP193" s="227"/>
      <c r="AQ193" s="227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10"/>
      <c r="BF193" s="111"/>
      <c r="BG193" s="112"/>
      <c r="BH193" s="112"/>
      <c r="BI193" s="113"/>
      <c r="BJ193" s="113"/>
      <c r="BK193" s="109"/>
      <c r="BL193" s="112"/>
      <c r="BM193" s="112"/>
      <c r="BN193" s="112"/>
      <c r="BO193" s="112"/>
      <c r="BP193" s="109"/>
      <c r="BQ193" s="134"/>
      <c r="BR193" s="112"/>
      <c r="BS193" s="109"/>
      <c r="BT193" s="109"/>
      <c r="BU193" s="112"/>
      <c r="BV193" s="109"/>
      <c r="BW193" s="109"/>
      <c r="BX193" s="109"/>
      <c r="BY193" s="109"/>
      <c r="BZ193" s="109"/>
      <c r="CA193" s="109"/>
      <c r="CB193" s="112"/>
      <c r="CC193" s="109"/>
      <c r="CD193" s="112"/>
      <c r="CE193" s="109"/>
      <c r="CF193" s="112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12"/>
      <c r="CS193" s="109"/>
      <c r="CT193" s="112"/>
      <c r="CU193" s="109"/>
      <c r="CV193" s="109"/>
      <c r="CW193" s="112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47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12"/>
      <c r="DU193" s="109"/>
      <c r="DV193" s="112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12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77">
        <f t="shared" si="149"/>
        <v>0</v>
      </c>
      <c r="IM193" s="13">
        <f t="shared" si="139"/>
        <v>0</v>
      </c>
      <c r="IN193" s="13">
        <f t="shared" si="140"/>
        <v>0</v>
      </c>
      <c r="IO193" s="13">
        <f t="shared" si="141"/>
        <v>0</v>
      </c>
      <c r="IP193" s="13">
        <f t="shared" si="142"/>
        <v>0</v>
      </c>
      <c r="IQ193" s="13">
        <f t="shared" si="143"/>
        <v>0</v>
      </c>
      <c r="IR193" s="13">
        <f t="shared" si="144"/>
        <v>0</v>
      </c>
      <c r="IS193" s="21">
        <f t="shared" si="145"/>
        <v>0</v>
      </c>
      <c r="IU193" s="44" t="str">
        <f t="shared" si="146"/>
        <v/>
      </c>
      <c r="IV193" s="51" t="str">
        <f t="shared" si="147"/>
        <v/>
      </c>
      <c r="IW193" s="51" t="str">
        <f t="shared" si="148"/>
        <v/>
      </c>
      <c r="IX193" s="51" t="str">
        <f t="shared" si="137"/>
        <v/>
      </c>
      <c r="IY193" s="52" t="str">
        <f t="shared" si="136"/>
        <v/>
      </c>
    </row>
    <row r="194" spans="1:259" ht="15.5">
      <c r="A194" s="9"/>
      <c r="B194" s="31"/>
      <c r="C194" s="89"/>
      <c r="D194" s="89"/>
      <c r="E194" s="89"/>
      <c r="F194" s="89"/>
      <c r="G194" s="90"/>
      <c r="H194" s="108"/>
      <c r="I194" s="108"/>
      <c r="J194" s="108"/>
      <c r="K194" s="108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109"/>
      <c r="AP194" s="227"/>
      <c r="AQ194" s="227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10"/>
      <c r="BF194" s="111"/>
      <c r="BG194" s="112"/>
      <c r="BH194" s="112"/>
      <c r="BI194" s="113"/>
      <c r="BJ194" s="113"/>
      <c r="BK194" s="109"/>
      <c r="BL194" s="112"/>
      <c r="BM194" s="112"/>
      <c r="BN194" s="112"/>
      <c r="BO194" s="112"/>
      <c r="BP194" s="109"/>
      <c r="BQ194" s="134"/>
      <c r="BR194" s="134"/>
      <c r="BS194" s="109"/>
      <c r="BT194" s="109"/>
      <c r="BU194" s="134"/>
      <c r="BV194" s="109"/>
      <c r="BW194" s="109"/>
      <c r="BX194" s="109"/>
      <c r="BY194" s="109"/>
      <c r="BZ194" s="109"/>
      <c r="CA194" s="109"/>
      <c r="CB194" s="112"/>
      <c r="CC194" s="109"/>
      <c r="CD194" s="112"/>
      <c r="CE194" s="109"/>
      <c r="CF194" s="112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12"/>
      <c r="CS194" s="109"/>
      <c r="CT194" s="112"/>
      <c r="CU194" s="109"/>
      <c r="CV194" s="109"/>
      <c r="CW194" s="112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47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12"/>
      <c r="DU194" s="109"/>
      <c r="DV194" s="112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12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77">
        <f t="shared" si="149"/>
        <v>0</v>
      </c>
      <c r="IM194" s="13">
        <f t="shared" si="139"/>
        <v>0</v>
      </c>
      <c r="IN194" s="13">
        <f t="shared" si="140"/>
        <v>0</v>
      </c>
      <c r="IO194" s="13">
        <f t="shared" si="141"/>
        <v>0</v>
      </c>
      <c r="IP194" s="13">
        <f t="shared" si="142"/>
        <v>0</v>
      </c>
      <c r="IQ194" s="13">
        <f t="shared" si="143"/>
        <v>0</v>
      </c>
      <c r="IR194" s="13">
        <f t="shared" si="144"/>
        <v>0</v>
      </c>
      <c r="IS194" s="21">
        <f t="shared" si="145"/>
        <v>0</v>
      </c>
      <c r="IU194" s="44" t="str">
        <f t="shared" si="146"/>
        <v/>
      </c>
      <c r="IV194" s="51" t="str">
        <f t="shared" si="147"/>
        <v/>
      </c>
      <c r="IW194" s="51" t="str">
        <f t="shared" si="148"/>
        <v/>
      </c>
      <c r="IX194" s="51" t="str">
        <f t="shared" si="137"/>
        <v/>
      </c>
      <c r="IY194" s="52" t="str">
        <f t="shared" si="136"/>
        <v/>
      </c>
    </row>
    <row r="195" spans="1:259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108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109"/>
      <c r="AP195" s="227"/>
      <c r="AQ195" s="227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77">
        <f t="shared" si="149"/>
        <v>0</v>
      </c>
      <c r="IM195" s="13">
        <f t="shared" si="139"/>
        <v>0</v>
      </c>
      <c r="IN195" s="13">
        <f t="shared" si="140"/>
        <v>0</v>
      </c>
      <c r="IO195" s="13">
        <f t="shared" si="141"/>
        <v>0</v>
      </c>
      <c r="IP195" s="13">
        <f t="shared" si="142"/>
        <v>0</v>
      </c>
      <c r="IQ195" s="13">
        <f t="shared" si="143"/>
        <v>0</v>
      </c>
      <c r="IR195" s="13">
        <f t="shared" si="144"/>
        <v>0</v>
      </c>
      <c r="IS195" s="21">
        <f t="shared" si="145"/>
        <v>0</v>
      </c>
      <c r="IU195" s="44" t="str">
        <f t="shared" si="146"/>
        <v/>
      </c>
      <c r="IV195" s="51" t="str">
        <f t="shared" si="147"/>
        <v/>
      </c>
      <c r="IW195" s="51" t="str">
        <f t="shared" si="148"/>
        <v/>
      </c>
      <c r="IX195" s="51" t="str">
        <f t="shared" si="137"/>
        <v/>
      </c>
      <c r="IY195" s="52" t="str">
        <f t="shared" si="136"/>
        <v/>
      </c>
    </row>
    <row r="196" spans="1:259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108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109"/>
      <c r="AP196" s="227"/>
      <c r="AQ196" s="227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77">
        <f t="shared" si="149"/>
        <v>0</v>
      </c>
      <c r="IM196" s="13">
        <f t="shared" si="139"/>
        <v>0</v>
      </c>
      <c r="IN196" s="13">
        <f t="shared" si="140"/>
        <v>0</v>
      </c>
      <c r="IO196" s="13">
        <f t="shared" si="141"/>
        <v>0</v>
      </c>
      <c r="IP196" s="13">
        <f t="shared" si="142"/>
        <v>0</v>
      </c>
      <c r="IQ196" s="13">
        <f t="shared" si="143"/>
        <v>0</v>
      </c>
      <c r="IR196" s="13">
        <f t="shared" si="144"/>
        <v>0</v>
      </c>
      <c r="IS196" s="21">
        <f t="shared" si="145"/>
        <v>0</v>
      </c>
      <c r="IU196" s="44" t="str">
        <f t="shared" si="146"/>
        <v/>
      </c>
      <c r="IV196" s="51" t="str">
        <f t="shared" si="147"/>
        <v/>
      </c>
      <c r="IW196" s="51" t="str">
        <f t="shared" si="148"/>
        <v/>
      </c>
      <c r="IX196" s="51" t="str">
        <f t="shared" si="137"/>
        <v/>
      </c>
      <c r="IY196" s="52" t="str">
        <f t="shared" ref="IY196:IY205" si="150">IF(ISBLANK(G196),IF(IX196="x",IF(AND((IM196+(IN196-$JB$6)&gt;=$JB$6),(IN196&gt;=$JC$6),OR(IO196&gt;=$JD$6,H196="x"),IR196),"Yes!",""),IF(AND(IX196="Yes!",IW196="x"),IF(AND((IM196+(IN196-($JB$6+$JB$5))&gt;=$JB$6+$JB$5),(IN196&gt;=$JC$6+$JC$5),OR(IO196&gt;=($JD$6+$JD$5),H196="x"),IQ196,IR196),"Yes!",""),IF(AND(IX196="Yes!",IW196="Yes!"),IF(AND((IM196+(IN196-($JB$6+$JB$5+$JB$4))&gt;=$JB$6+$JB$5+$JB$4),(IN196&gt;=$JC$6+$JC$5+$JC$4),OR(IO196&gt;=($JD$6+$JD$5+$JD$4),H196="x"),IQ196,IR196),"Yes!",""),""))),"x")</f>
        <v/>
      </c>
    </row>
    <row r="197" spans="1:259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108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109"/>
      <c r="AP197" s="227"/>
      <c r="AQ197" s="227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77">
        <f t="shared" si="149"/>
        <v>0</v>
      </c>
      <c r="IM197" s="13">
        <f t="shared" si="139"/>
        <v>0</v>
      </c>
      <c r="IN197" s="13">
        <f t="shared" si="140"/>
        <v>0</v>
      </c>
      <c r="IO197" s="13">
        <f t="shared" si="141"/>
        <v>0</v>
      </c>
      <c r="IP197" s="13">
        <f t="shared" si="142"/>
        <v>0</v>
      </c>
      <c r="IQ197" s="13">
        <f t="shared" si="143"/>
        <v>0</v>
      </c>
      <c r="IR197" s="13">
        <f t="shared" si="144"/>
        <v>0</v>
      </c>
      <c r="IS197" s="21">
        <f t="shared" si="145"/>
        <v>0</v>
      </c>
      <c r="IU197" s="44" t="str">
        <f t="shared" si="146"/>
        <v/>
      </c>
      <c r="IV197" s="51" t="str">
        <f t="shared" si="147"/>
        <v/>
      </c>
      <c r="IW197" s="51" t="str">
        <f t="shared" si="148"/>
        <v/>
      </c>
      <c r="IX197" s="51" t="str">
        <f t="shared" si="137"/>
        <v/>
      </c>
      <c r="IY197" s="52" t="str">
        <f t="shared" si="150"/>
        <v/>
      </c>
    </row>
    <row r="198" spans="1:259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108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109"/>
      <c r="AP198" s="227"/>
      <c r="AQ198" s="227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77">
        <f t="shared" si="149"/>
        <v>0</v>
      </c>
      <c r="IM198" s="13">
        <f t="shared" si="139"/>
        <v>0</v>
      </c>
      <c r="IN198" s="13">
        <f t="shared" si="140"/>
        <v>0</v>
      </c>
      <c r="IO198" s="13">
        <f t="shared" si="141"/>
        <v>0</v>
      </c>
      <c r="IP198" s="13">
        <f t="shared" si="142"/>
        <v>0</v>
      </c>
      <c r="IQ198" s="13">
        <f t="shared" si="143"/>
        <v>0</v>
      </c>
      <c r="IR198" s="13">
        <f t="shared" si="144"/>
        <v>0</v>
      </c>
      <c r="IS198" s="21">
        <f t="shared" si="145"/>
        <v>0</v>
      </c>
      <c r="IU198" s="44" t="str">
        <f t="shared" si="146"/>
        <v/>
      </c>
      <c r="IV198" s="51" t="str">
        <f t="shared" si="147"/>
        <v/>
      </c>
      <c r="IW198" s="51" t="str">
        <f t="shared" si="148"/>
        <v/>
      </c>
      <c r="IX198" s="51" t="str">
        <f t="shared" si="137"/>
        <v/>
      </c>
      <c r="IY198" s="52" t="str">
        <f t="shared" si="150"/>
        <v/>
      </c>
    </row>
    <row r="199" spans="1:259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108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109"/>
      <c r="AP199" s="227"/>
      <c r="AQ199" s="227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77">
        <f t="shared" si="149"/>
        <v>0</v>
      </c>
      <c r="IM199" s="13">
        <f t="shared" si="139"/>
        <v>0</v>
      </c>
      <c r="IN199" s="13">
        <f t="shared" si="140"/>
        <v>0</v>
      </c>
      <c r="IO199" s="13">
        <f t="shared" si="141"/>
        <v>0</v>
      </c>
      <c r="IP199" s="13">
        <f t="shared" si="142"/>
        <v>0</v>
      </c>
      <c r="IQ199" s="13">
        <f t="shared" si="143"/>
        <v>0</v>
      </c>
      <c r="IR199" s="13">
        <f t="shared" si="144"/>
        <v>0</v>
      </c>
      <c r="IS199" s="21">
        <f t="shared" si="145"/>
        <v>0</v>
      </c>
      <c r="IU199" s="44" t="str">
        <f t="shared" si="146"/>
        <v/>
      </c>
      <c r="IV199" s="51" t="str">
        <f t="shared" si="147"/>
        <v/>
      </c>
      <c r="IW199" s="51" t="str">
        <f t="shared" si="148"/>
        <v/>
      </c>
      <c r="IX199" s="51" t="str">
        <f t="shared" si="137"/>
        <v/>
      </c>
      <c r="IY199" s="52" t="str">
        <f t="shared" si="150"/>
        <v/>
      </c>
    </row>
    <row r="200" spans="1:259">
      <c r="A200" s="5"/>
      <c r="B200" s="30"/>
      <c r="C200" s="85"/>
      <c r="D200" s="85"/>
      <c r="E200" s="85"/>
      <c r="F200" s="85"/>
      <c r="G200" s="86"/>
      <c r="H200" s="108"/>
      <c r="I200" s="108"/>
      <c r="J200" s="108"/>
      <c r="K200" s="108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109"/>
      <c r="AP200" s="227"/>
      <c r="AQ200" s="227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77">
        <f t="shared" si="149"/>
        <v>0</v>
      </c>
      <c r="IM200" s="13">
        <f t="shared" si="139"/>
        <v>0</v>
      </c>
      <c r="IN200" s="13">
        <f t="shared" si="140"/>
        <v>0</v>
      </c>
      <c r="IO200" s="13">
        <f t="shared" si="141"/>
        <v>0</v>
      </c>
      <c r="IP200" s="13">
        <f t="shared" si="142"/>
        <v>0</v>
      </c>
      <c r="IQ200" s="13">
        <f t="shared" si="143"/>
        <v>0</v>
      </c>
      <c r="IR200" s="13">
        <f t="shared" si="144"/>
        <v>0</v>
      </c>
      <c r="IS200" s="21">
        <f t="shared" si="145"/>
        <v>0</v>
      </c>
      <c r="IU200" s="44" t="str">
        <f t="shared" si="146"/>
        <v/>
      </c>
      <c r="IV200" s="51" t="str">
        <f t="shared" si="147"/>
        <v/>
      </c>
      <c r="IW200" s="51" t="str">
        <f t="shared" si="148"/>
        <v/>
      </c>
      <c r="IX200" s="51" t="str">
        <f t="shared" si="137"/>
        <v/>
      </c>
      <c r="IY200" s="52" t="str">
        <f t="shared" si="150"/>
        <v/>
      </c>
    </row>
    <row r="201" spans="1:259">
      <c r="A201" s="5"/>
      <c r="B201" s="30"/>
      <c r="C201" s="85"/>
      <c r="D201" s="85"/>
      <c r="E201" s="85"/>
      <c r="F201" s="85"/>
      <c r="G201" s="86"/>
      <c r="H201" s="108"/>
      <c r="I201" s="108"/>
      <c r="J201" s="108"/>
      <c r="K201" s="108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109"/>
      <c r="AP201" s="227"/>
      <c r="AQ201" s="227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77">
        <f t="shared" si="149"/>
        <v>0</v>
      </c>
      <c r="IM201" s="13">
        <f t="shared" si="139"/>
        <v>0</v>
      </c>
      <c r="IN201" s="13">
        <f t="shared" si="140"/>
        <v>0</v>
      </c>
      <c r="IO201" s="13">
        <f t="shared" si="141"/>
        <v>0</v>
      </c>
      <c r="IP201" s="13">
        <f t="shared" si="142"/>
        <v>0</v>
      </c>
      <c r="IQ201" s="13">
        <f t="shared" si="143"/>
        <v>0</v>
      </c>
      <c r="IR201" s="13">
        <f t="shared" si="144"/>
        <v>0</v>
      </c>
      <c r="IS201" s="21">
        <f t="shared" si="145"/>
        <v>0</v>
      </c>
      <c r="IU201" s="44" t="str">
        <f t="shared" si="146"/>
        <v/>
      </c>
      <c r="IV201" s="51" t="str">
        <f t="shared" si="147"/>
        <v/>
      </c>
      <c r="IW201" s="51" t="str">
        <f t="shared" si="148"/>
        <v/>
      </c>
      <c r="IX201" s="51" t="str">
        <f t="shared" si="137"/>
        <v/>
      </c>
      <c r="IY201" s="52" t="str">
        <f t="shared" si="150"/>
        <v/>
      </c>
    </row>
    <row r="202" spans="1:259">
      <c r="A202" s="11"/>
      <c r="B202" s="32"/>
      <c r="C202" s="95"/>
      <c r="D202" s="95"/>
      <c r="E202" s="95"/>
      <c r="F202" s="95"/>
      <c r="G202" s="96"/>
      <c r="H202" s="108"/>
      <c r="I202" s="108"/>
      <c r="J202" s="108"/>
      <c r="K202" s="108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109"/>
      <c r="AP202" s="227"/>
      <c r="AQ202" s="227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77">
        <f t="shared" si="149"/>
        <v>0</v>
      </c>
      <c r="IM202" s="13">
        <f t="shared" si="139"/>
        <v>0</v>
      </c>
      <c r="IN202" s="13">
        <f t="shared" si="140"/>
        <v>0</v>
      </c>
      <c r="IO202" s="13">
        <f t="shared" si="141"/>
        <v>0</v>
      </c>
      <c r="IP202" s="13">
        <f t="shared" si="142"/>
        <v>0</v>
      </c>
      <c r="IQ202" s="13">
        <f t="shared" si="143"/>
        <v>0</v>
      </c>
      <c r="IR202" s="13">
        <f t="shared" si="144"/>
        <v>0</v>
      </c>
      <c r="IS202" s="21">
        <f t="shared" si="145"/>
        <v>0</v>
      </c>
      <c r="IU202" s="44" t="str">
        <f t="shared" si="146"/>
        <v/>
      </c>
      <c r="IV202" s="51" t="str">
        <f t="shared" si="147"/>
        <v/>
      </c>
      <c r="IW202" s="51" t="str">
        <f t="shared" si="148"/>
        <v/>
      </c>
      <c r="IX202" s="51" t="str">
        <f t="shared" si="137"/>
        <v/>
      </c>
      <c r="IY202" s="52" t="str">
        <f t="shared" si="150"/>
        <v/>
      </c>
    </row>
    <row r="203" spans="1:259">
      <c r="A203" s="11"/>
      <c r="B203" s="32"/>
      <c r="C203" s="95"/>
      <c r="D203" s="95"/>
      <c r="E203" s="95"/>
      <c r="F203" s="95"/>
      <c r="G203" s="96"/>
      <c r="H203" s="108"/>
      <c r="I203" s="108"/>
      <c r="J203" s="108"/>
      <c r="K203" s="108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109"/>
      <c r="AP203" s="227"/>
      <c r="AQ203" s="227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77">
        <f t="shared" si="149"/>
        <v>0</v>
      </c>
      <c r="IM203" s="13">
        <f t="shared" si="139"/>
        <v>0</v>
      </c>
      <c r="IN203" s="13">
        <f t="shared" si="140"/>
        <v>0</v>
      </c>
      <c r="IO203" s="13">
        <f t="shared" si="141"/>
        <v>0</v>
      </c>
      <c r="IP203" s="13">
        <f t="shared" si="142"/>
        <v>0</v>
      </c>
      <c r="IQ203" s="13">
        <f t="shared" si="143"/>
        <v>0</v>
      </c>
      <c r="IR203" s="13">
        <f t="shared" si="144"/>
        <v>0</v>
      </c>
      <c r="IS203" s="21">
        <f t="shared" si="145"/>
        <v>0</v>
      </c>
      <c r="IU203" s="44" t="str">
        <f t="shared" si="146"/>
        <v/>
      </c>
      <c r="IV203" s="51" t="str">
        <f t="shared" si="147"/>
        <v/>
      </c>
      <c r="IW203" s="51" t="str">
        <f t="shared" si="148"/>
        <v/>
      </c>
      <c r="IX203" s="51" t="str">
        <f t="shared" si="137"/>
        <v/>
      </c>
      <c r="IY203" s="52" t="str">
        <f t="shared" si="150"/>
        <v/>
      </c>
    </row>
    <row r="204" spans="1:259">
      <c r="A204" s="11"/>
      <c r="B204" s="32"/>
      <c r="C204" s="95"/>
      <c r="D204" s="95"/>
      <c r="E204" s="95"/>
      <c r="F204" s="95"/>
      <c r="G204" s="96"/>
      <c r="H204" s="108"/>
      <c r="I204" s="108"/>
      <c r="J204" s="108"/>
      <c r="K204" s="108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109"/>
      <c r="AP204" s="227"/>
      <c r="AQ204" s="227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77">
        <f t="shared" si="149"/>
        <v>0</v>
      </c>
      <c r="IM204" s="13">
        <f t="shared" si="139"/>
        <v>0</v>
      </c>
      <c r="IN204" s="13">
        <f t="shared" si="140"/>
        <v>0</v>
      </c>
      <c r="IO204" s="13">
        <f t="shared" si="141"/>
        <v>0</v>
      </c>
      <c r="IP204" s="13">
        <f t="shared" si="142"/>
        <v>0</v>
      </c>
      <c r="IQ204" s="13">
        <f t="shared" si="143"/>
        <v>0</v>
      </c>
      <c r="IR204" s="13">
        <f t="shared" si="144"/>
        <v>0</v>
      </c>
      <c r="IS204" s="21">
        <f t="shared" si="145"/>
        <v>0</v>
      </c>
      <c r="IU204" s="44" t="str">
        <f t="shared" si="146"/>
        <v/>
      </c>
      <c r="IV204" s="51" t="str">
        <f t="shared" si="147"/>
        <v/>
      </c>
      <c r="IW204" s="51" t="str">
        <f t="shared" si="148"/>
        <v/>
      </c>
      <c r="IX204" s="51" t="str">
        <f t="shared" ref="IX204:IX235" si="151">IF(ISBLANK(F204),IF(IW204="x",IF(AND(((IM204+(IN204-$JC$5))&gt;=$JB$5),(IN204&gt;=$JC$5),OR(IO204&gt;=$JD$5,H204="x"),IQ204),"Yes!",""),IF(AND(IW204="Yes!",IV204="x"),IF(AND(((IM204+(IN204-($JC201+$JC202)))&gt;=$JB$5+$JB$4),(IN204&gt;=$JC$5+$JC$4),OR(IO204&gt;=($JD$5+$JD$4),H204="x"),IP204,IQ204),"Yes!",""),IF(AND(IW204="Yes!",IV204="Yes!"),IF(AND((IM204+(IN204-($JC$5+$JC$4+$JC$3))&gt;=$JB$5+$JB$4+$JB$3),(IN204&gt;=$JC$5+$JC$4+$JC$3),OR(IO204&gt;=($JD$5+$JD$4+$JD$3),H204="x"),IP204,IQ204),"Yes!",""),""))),"x")</f>
        <v/>
      </c>
      <c r="IY204" s="52" t="str">
        <f t="shared" si="150"/>
        <v/>
      </c>
    </row>
    <row r="205" spans="1:259">
      <c r="A205" s="9"/>
      <c r="B205" s="31"/>
      <c r="C205" s="89"/>
      <c r="D205" s="89"/>
      <c r="E205" s="89"/>
      <c r="F205" s="89"/>
      <c r="G205" s="90"/>
      <c r="H205" s="108"/>
      <c r="I205" s="108"/>
      <c r="J205" s="108"/>
      <c r="K205" s="108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109"/>
      <c r="AP205" s="227"/>
      <c r="AQ205" s="227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77">
        <f t="shared" si="149"/>
        <v>0</v>
      </c>
      <c r="IM205" s="13">
        <f t="shared" si="139"/>
        <v>0</v>
      </c>
      <c r="IN205" s="13">
        <f t="shared" si="140"/>
        <v>0</v>
      </c>
      <c r="IO205" s="13">
        <f t="shared" si="141"/>
        <v>0</v>
      </c>
      <c r="IP205" s="13">
        <f t="shared" si="142"/>
        <v>0</v>
      </c>
      <c r="IQ205" s="13">
        <f t="shared" si="143"/>
        <v>0</v>
      </c>
      <c r="IR205" s="13">
        <f t="shared" si="144"/>
        <v>0</v>
      </c>
      <c r="IS205" s="21">
        <f t="shared" si="145"/>
        <v>0</v>
      </c>
      <c r="IU205" s="44" t="str">
        <f t="shared" si="146"/>
        <v/>
      </c>
      <c r="IV205" s="51" t="str">
        <f t="shared" si="147"/>
        <v/>
      </c>
      <c r="IW205" s="51" t="str">
        <f t="shared" si="148"/>
        <v/>
      </c>
      <c r="IX205" s="51" t="str">
        <f t="shared" si="151"/>
        <v/>
      </c>
      <c r="IY205" s="52" t="str">
        <f t="shared" si="150"/>
        <v/>
      </c>
    </row>
    <row r="206" spans="1:259">
      <c r="A206" s="9"/>
      <c r="B206" s="31"/>
      <c r="C206" s="89"/>
      <c r="D206" s="89"/>
      <c r="E206" s="89"/>
      <c r="F206" s="89"/>
      <c r="G206" s="90"/>
      <c r="H206" s="108"/>
      <c r="I206" s="108"/>
      <c r="J206" s="108"/>
      <c r="K206" s="108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109"/>
      <c r="AP206" s="227"/>
      <c r="AQ206" s="227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77">
        <f t="shared" si="149"/>
        <v>0</v>
      </c>
      <c r="IM206" s="13">
        <f t="shared" ref="IM206:IM240" si="152">COUNTIFS(H206:IK206,"x",H$4:IK$4,"d")</f>
        <v>0</v>
      </c>
      <c r="IN206" s="13">
        <f t="shared" ref="IN206:IN240" si="153">COUNTIFS(H206:IK206,"x",H$4:IK$4,"w")</f>
        <v>0</v>
      </c>
      <c r="IO206" s="13">
        <f t="shared" ref="IO206:IO240" si="154">COUNTIFS(H206:IK206,"x",H$4:IK$4,"v")</f>
        <v>0</v>
      </c>
      <c r="IP206" s="13">
        <f t="shared" ref="IP206:IP240" si="155">COUNTIFS(H206:IK206,"x",H$4:IK$4,"s")</f>
        <v>0</v>
      </c>
      <c r="IQ206" s="13">
        <f t="shared" ref="IQ206:IQ240" si="156">COUNTIFS(H206:IK206,"x",H$4:IK$4,"m")</f>
        <v>0</v>
      </c>
      <c r="IR206" s="13">
        <f t="shared" ref="IR206:IR240" si="157">COUNTIFS(H206:IK206,"x",H$4:IK$4,"r")</f>
        <v>0</v>
      </c>
      <c r="IS206" s="21">
        <f t="shared" ref="IS206:IS240" si="158">SUMIF(H206:IK206,"x",$H$3:$IK$3)</f>
        <v>0</v>
      </c>
      <c r="IU206" s="44" t="str">
        <f t="shared" ref="IU206:IU240" si="159">IF(ISBLANK(C206),IF(AND((IM206+IN206)&gt;=($JB$2+$JC$2),OR(IO206&gt;=$JD$2,H206="x")),"Yes!",""),"x")</f>
        <v/>
      </c>
      <c r="IV206" s="51" t="str">
        <f t="shared" ref="IV206:IV237" si="160">IF(ISBLANK(D206),IF(IU206="x",IF(AND((IM206+IN206)&gt;=($JB$3+$JC$3),OR(IO206&gt;=$JD$3,H206="x")),"Yes!",""),IF(IU206="Yes!",IF(AND((IM206+IN206)&gt;=($JB$2+$JB$3+$JC$2+$JC$3),OR(IO206&gt;=($JD$3+$JD$2),H206="x")),"Yes!",""),"")),"x")</f>
        <v/>
      </c>
      <c r="IW206" s="51" t="str">
        <f t="shared" ref="IW206:IW237" si="161">IF(ISBLANK(E206),IF(IV206="x",IF(AND((IM206+(IN206-$JC$4)&gt;=$JB$4),(IN206&gt;=$JC$4),OR(IO206&gt;=$JD$4,H206="x"),OR(IP206,IQ206)),"Yes!",""),IF(AND(IV206="Yes!",IU206="x"),IF(AND((IM206+(IN206-($JC$4+$JC$3))&gt;=$JB$3+$JB$4),(IN206&gt;=$JC$4),OR(IO206&gt;=($JD$3+$JD$4),H206="x"),OR(IP206,IQ206)),"Yes!",""),IF(AND(IV206="Yes!",IU206="Yes!"),IF(AND((IM206+(IN206-($JC$4+$JC$3+$JC$2))&gt;=$JB$2+$JB$3+$JB$4),(IN206&gt;=$JC$2+$JC$3+$JC$4),OR(IO206&gt;=($JD$2+$JD$3+$JD$4),H206="x"),OR(IP206,IQ206)),"Yes!",""),""))),"x")</f>
        <v/>
      </c>
      <c r="IX206" s="51" t="str">
        <f t="shared" si="151"/>
        <v/>
      </c>
      <c r="IY206" s="52" t="str">
        <f t="shared" ref="IY206:IY237" si="162">IF(ISBLANK(G206),IF(IX206="x",IF(AND((IM206+(IN206-$JB$6)&gt;=$JB$6),(IN206&gt;=$JC$6),OR(IO206&gt;=$JD$6,H206="x"),IR206),"Yes!",""),IF(AND(IX206="Yes!",IW206="x"),IF(AND((IM206+(IN206-($JB$6+$JB$5))&gt;=$JB$6+$JB$5),(IN206&gt;=$JC$6+$JC$5),OR(IO206&gt;=($JD$6+$JD$5),H206="x"),IQ206,IR206),"Yes!",""),IF(AND(IX206="Yes!",IW206="Yes!"),IF(AND((IM206+(IN206-($JB$6+$JB$5+$JB$4))&gt;=$JB$6+$JB$5+$JB$4),(IN206&gt;=$JC$6+$JC$5+$JC$4),OR(IO206&gt;=($JD$6+$JD$5+$JD$4),H206="x"),IQ206,IR206),"Yes!",""),""))),"x")</f>
        <v/>
      </c>
    </row>
    <row r="207" spans="1:259">
      <c r="A207" s="9"/>
      <c r="B207" s="31"/>
      <c r="C207" s="89"/>
      <c r="D207" s="89"/>
      <c r="E207" s="89"/>
      <c r="F207" s="89"/>
      <c r="G207" s="90"/>
      <c r="H207" s="108"/>
      <c r="I207" s="108"/>
      <c r="J207" s="108"/>
      <c r="K207" s="108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109"/>
      <c r="AP207" s="227"/>
      <c r="AQ207" s="227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77">
        <f t="shared" si="149"/>
        <v>0</v>
      </c>
      <c r="IM207" s="13">
        <f t="shared" si="152"/>
        <v>0</v>
      </c>
      <c r="IN207" s="13">
        <f t="shared" si="153"/>
        <v>0</v>
      </c>
      <c r="IO207" s="13">
        <f t="shared" si="154"/>
        <v>0</v>
      </c>
      <c r="IP207" s="13">
        <f t="shared" si="155"/>
        <v>0</v>
      </c>
      <c r="IQ207" s="13">
        <f t="shared" si="156"/>
        <v>0</v>
      </c>
      <c r="IR207" s="13">
        <f t="shared" si="157"/>
        <v>0</v>
      </c>
      <c r="IS207" s="21">
        <f t="shared" si="158"/>
        <v>0</v>
      </c>
      <c r="IU207" s="44" t="str">
        <f t="shared" si="159"/>
        <v/>
      </c>
      <c r="IV207" s="51" t="str">
        <f t="shared" si="160"/>
        <v/>
      </c>
      <c r="IW207" s="51" t="str">
        <f t="shared" si="161"/>
        <v/>
      </c>
      <c r="IX207" s="51" t="str">
        <f t="shared" si="151"/>
        <v/>
      </c>
      <c r="IY207" s="52" t="str">
        <f t="shared" si="162"/>
        <v/>
      </c>
    </row>
    <row r="208" spans="1:259">
      <c r="A208" s="10"/>
      <c r="B208" s="33"/>
      <c r="C208" s="97"/>
      <c r="D208" s="97"/>
      <c r="E208" s="97"/>
      <c r="F208" s="97"/>
      <c r="G208" s="98"/>
      <c r="H208" s="108"/>
      <c r="I208" s="108"/>
      <c r="J208" s="108"/>
      <c r="K208" s="108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109"/>
      <c r="AP208" s="227"/>
      <c r="AQ208" s="227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77">
        <f t="shared" si="149"/>
        <v>0</v>
      </c>
      <c r="IM208" s="13">
        <f t="shared" si="152"/>
        <v>0</v>
      </c>
      <c r="IN208" s="13">
        <f t="shared" si="153"/>
        <v>0</v>
      </c>
      <c r="IO208" s="13">
        <f t="shared" si="154"/>
        <v>0</v>
      </c>
      <c r="IP208" s="13">
        <f t="shared" si="155"/>
        <v>0</v>
      </c>
      <c r="IQ208" s="13">
        <f t="shared" si="156"/>
        <v>0</v>
      </c>
      <c r="IR208" s="13">
        <f t="shared" si="157"/>
        <v>0</v>
      </c>
      <c r="IS208" s="21">
        <f t="shared" si="158"/>
        <v>0</v>
      </c>
      <c r="IU208" s="44" t="str">
        <f t="shared" si="159"/>
        <v/>
      </c>
      <c r="IV208" s="51" t="str">
        <f t="shared" si="160"/>
        <v/>
      </c>
      <c r="IW208" s="51" t="str">
        <f t="shared" si="161"/>
        <v/>
      </c>
      <c r="IX208" s="51" t="str">
        <f t="shared" si="151"/>
        <v/>
      </c>
      <c r="IY208" s="52" t="str">
        <f t="shared" si="162"/>
        <v/>
      </c>
    </row>
    <row r="209" spans="1:259">
      <c r="A209" s="5"/>
      <c r="B209" s="30"/>
      <c r="C209" s="85"/>
      <c r="D209" s="85"/>
      <c r="E209" s="85"/>
      <c r="F209" s="85"/>
      <c r="G209" s="86"/>
      <c r="H209" s="108"/>
      <c r="I209" s="108"/>
      <c r="J209" s="108"/>
      <c r="K209" s="108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109"/>
      <c r="AP209" s="227"/>
      <c r="AQ209" s="227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77">
        <f t="shared" si="149"/>
        <v>0</v>
      </c>
      <c r="IM209" s="13">
        <f t="shared" si="152"/>
        <v>0</v>
      </c>
      <c r="IN209" s="13">
        <f t="shared" si="153"/>
        <v>0</v>
      </c>
      <c r="IO209" s="13">
        <f t="shared" si="154"/>
        <v>0</v>
      </c>
      <c r="IP209" s="13">
        <f t="shared" si="155"/>
        <v>0</v>
      </c>
      <c r="IQ209" s="13">
        <f t="shared" si="156"/>
        <v>0</v>
      </c>
      <c r="IR209" s="13">
        <f t="shared" si="157"/>
        <v>0</v>
      </c>
      <c r="IS209" s="21">
        <f t="shared" si="158"/>
        <v>0</v>
      </c>
      <c r="IU209" s="44" t="str">
        <f t="shared" si="159"/>
        <v/>
      </c>
      <c r="IV209" s="51" t="str">
        <f t="shared" si="160"/>
        <v/>
      </c>
      <c r="IW209" s="51" t="str">
        <f t="shared" si="161"/>
        <v/>
      </c>
      <c r="IX209" s="51" t="str">
        <f t="shared" si="151"/>
        <v/>
      </c>
      <c r="IY209" s="52" t="str">
        <f t="shared" si="162"/>
        <v/>
      </c>
    </row>
    <row r="210" spans="1:259">
      <c r="A210" s="5"/>
      <c r="B210" s="30"/>
      <c r="C210" s="85"/>
      <c r="D210" s="85"/>
      <c r="E210" s="85"/>
      <c r="F210" s="85"/>
      <c r="G210" s="86"/>
      <c r="H210" s="108"/>
      <c r="I210" s="108"/>
      <c r="J210" s="108"/>
      <c r="K210" s="108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109"/>
      <c r="AP210" s="227"/>
      <c r="AQ210" s="227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77">
        <f t="shared" si="149"/>
        <v>0</v>
      </c>
      <c r="IM210" s="13">
        <f t="shared" si="152"/>
        <v>0</v>
      </c>
      <c r="IN210" s="13">
        <f t="shared" si="153"/>
        <v>0</v>
      </c>
      <c r="IO210" s="13">
        <f t="shared" si="154"/>
        <v>0</v>
      </c>
      <c r="IP210" s="13">
        <f t="shared" si="155"/>
        <v>0</v>
      </c>
      <c r="IQ210" s="13">
        <f t="shared" si="156"/>
        <v>0</v>
      </c>
      <c r="IR210" s="13">
        <f t="shared" si="157"/>
        <v>0</v>
      </c>
      <c r="IS210" s="21">
        <f t="shared" si="158"/>
        <v>0</v>
      </c>
      <c r="IU210" s="44" t="str">
        <f t="shared" si="159"/>
        <v/>
      </c>
      <c r="IV210" s="51" t="str">
        <f t="shared" si="160"/>
        <v/>
      </c>
      <c r="IW210" s="51" t="str">
        <f t="shared" si="161"/>
        <v/>
      </c>
      <c r="IX210" s="51" t="str">
        <f t="shared" si="151"/>
        <v/>
      </c>
      <c r="IY210" s="52" t="str">
        <f t="shared" si="162"/>
        <v/>
      </c>
    </row>
    <row r="211" spans="1:259">
      <c r="A211" s="5"/>
      <c r="B211" s="30"/>
      <c r="C211" s="85"/>
      <c r="D211" s="85"/>
      <c r="E211" s="85"/>
      <c r="F211" s="85"/>
      <c r="G211" s="86"/>
      <c r="H211" s="108"/>
      <c r="I211" s="108"/>
      <c r="J211" s="108"/>
      <c r="K211" s="108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109"/>
      <c r="AP211" s="227"/>
      <c r="AQ211" s="227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77">
        <f t="shared" si="149"/>
        <v>0</v>
      </c>
      <c r="IM211" s="13">
        <f t="shared" si="152"/>
        <v>0</v>
      </c>
      <c r="IN211" s="13">
        <f t="shared" si="153"/>
        <v>0</v>
      </c>
      <c r="IO211" s="13">
        <f t="shared" si="154"/>
        <v>0</v>
      </c>
      <c r="IP211" s="13">
        <f t="shared" si="155"/>
        <v>0</v>
      </c>
      <c r="IQ211" s="13">
        <f t="shared" si="156"/>
        <v>0</v>
      </c>
      <c r="IR211" s="13">
        <f t="shared" si="157"/>
        <v>0</v>
      </c>
      <c r="IS211" s="21">
        <f t="shared" si="158"/>
        <v>0</v>
      </c>
      <c r="IU211" s="44" t="str">
        <f t="shared" si="159"/>
        <v/>
      </c>
      <c r="IV211" s="51" t="str">
        <f t="shared" si="160"/>
        <v/>
      </c>
      <c r="IW211" s="51" t="str">
        <f t="shared" si="161"/>
        <v/>
      </c>
      <c r="IX211" s="51" t="str">
        <f t="shared" si="151"/>
        <v/>
      </c>
      <c r="IY211" s="52" t="str">
        <f t="shared" si="162"/>
        <v/>
      </c>
    </row>
    <row r="212" spans="1:259">
      <c r="A212" s="5"/>
      <c r="B212" s="30"/>
      <c r="C212" s="85"/>
      <c r="D212" s="85"/>
      <c r="E212" s="85"/>
      <c r="F212" s="85"/>
      <c r="G212" s="86"/>
      <c r="H212" s="108"/>
      <c r="I212" s="108"/>
      <c r="J212" s="108"/>
      <c r="K212" s="108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109"/>
      <c r="AP212" s="227"/>
      <c r="AQ212" s="227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77">
        <f t="shared" si="149"/>
        <v>0</v>
      </c>
      <c r="IM212" s="13">
        <f t="shared" si="152"/>
        <v>0</v>
      </c>
      <c r="IN212" s="13">
        <f t="shared" si="153"/>
        <v>0</v>
      </c>
      <c r="IO212" s="13">
        <f t="shared" si="154"/>
        <v>0</v>
      </c>
      <c r="IP212" s="13">
        <f t="shared" si="155"/>
        <v>0</v>
      </c>
      <c r="IQ212" s="13">
        <f t="shared" si="156"/>
        <v>0</v>
      </c>
      <c r="IR212" s="13">
        <f t="shared" si="157"/>
        <v>0</v>
      </c>
      <c r="IS212" s="21">
        <f t="shared" si="158"/>
        <v>0</v>
      </c>
      <c r="IU212" s="44" t="str">
        <f t="shared" si="159"/>
        <v/>
      </c>
      <c r="IV212" s="51" t="str">
        <f t="shared" si="160"/>
        <v/>
      </c>
      <c r="IW212" s="51" t="str">
        <f t="shared" si="161"/>
        <v/>
      </c>
      <c r="IX212" s="51" t="str">
        <f t="shared" si="151"/>
        <v/>
      </c>
      <c r="IY212" s="52" t="str">
        <f t="shared" si="162"/>
        <v/>
      </c>
    </row>
    <row r="213" spans="1:259">
      <c r="A213" s="5"/>
      <c r="B213" s="30"/>
      <c r="C213" s="85"/>
      <c r="D213" s="85"/>
      <c r="E213" s="85"/>
      <c r="F213" s="85"/>
      <c r="G213" s="86"/>
      <c r="H213" s="108"/>
      <c r="I213" s="108"/>
      <c r="J213" s="108"/>
      <c r="K213" s="108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109"/>
      <c r="AP213" s="227"/>
      <c r="AQ213" s="227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77">
        <f t="shared" si="149"/>
        <v>0</v>
      </c>
      <c r="IM213" s="13">
        <f t="shared" si="152"/>
        <v>0</v>
      </c>
      <c r="IN213" s="13">
        <f t="shared" si="153"/>
        <v>0</v>
      </c>
      <c r="IO213" s="13">
        <f t="shared" si="154"/>
        <v>0</v>
      </c>
      <c r="IP213" s="13">
        <f t="shared" si="155"/>
        <v>0</v>
      </c>
      <c r="IQ213" s="13">
        <f t="shared" si="156"/>
        <v>0</v>
      </c>
      <c r="IR213" s="13">
        <f t="shared" si="157"/>
        <v>0</v>
      </c>
      <c r="IS213" s="21">
        <f t="shared" si="158"/>
        <v>0</v>
      </c>
      <c r="IU213" s="44" t="str">
        <f t="shared" si="159"/>
        <v/>
      </c>
      <c r="IV213" s="51" t="str">
        <f t="shared" si="160"/>
        <v/>
      </c>
      <c r="IW213" s="51" t="str">
        <f t="shared" si="161"/>
        <v/>
      </c>
      <c r="IX213" s="51" t="str">
        <f t="shared" si="151"/>
        <v/>
      </c>
      <c r="IY213" s="52" t="str">
        <f t="shared" si="162"/>
        <v/>
      </c>
    </row>
    <row r="214" spans="1:259">
      <c r="A214" s="5"/>
      <c r="B214" s="30"/>
      <c r="C214" s="85"/>
      <c r="D214" s="85"/>
      <c r="E214" s="85"/>
      <c r="F214" s="85"/>
      <c r="G214" s="86"/>
      <c r="H214" s="108"/>
      <c r="I214" s="108"/>
      <c r="J214" s="108"/>
      <c r="K214" s="108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109"/>
      <c r="AP214" s="227"/>
      <c r="AQ214" s="227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77">
        <f t="shared" ref="IL214:IL240" si="163">SUMIF(H214:IK214,"x",$H$2:$IK$2)</f>
        <v>0</v>
      </c>
      <c r="IM214" s="13">
        <f t="shared" si="152"/>
        <v>0</v>
      </c>
      <c r="IN214" s="13">
        <f t="shared" si="153"/>
        <v>0</v>
      </c>
      <c r="IO214" s="13">
        <f t="shared" si="154"/>
        <v>0</v>
      </c>
      <c r="IP214" s="13">
        <f t="shared" si="155"/>
        <v>0</v>
      </c>
      <c r="IQ214" s="13">
        <f t="shared" si="156"/>
        <v>0</v>
      </c>
      <c r="IR214" s="13">
        <f t="shared" si="157"/>
        <v>0</v>
      </c>
      <c r="IS214" s="21">
        <f t="shared" si="158"/>
        <v>0</v>
      </c>
      <c r="IU214" s="44" t="str">
        <f t="shared" si="159"/>
        <v/>
      </c>
      <c r="IV214" s="51" t="str">
        <f t="shared" si="160"/>
        <v/>
      </c>
      <c r="IW214" s="51" t="str">
        <f t="shared" si="161"/>
        <v/>
      </c>
      <c r="IX214" s="51" t="str">
        <f t="shared" si="151"/>
        <v/>
      </c>
      <c r="IY214" s="52" t="str">
        <f t="shared" si="162"/>
        <v/>
      </c>
    </row>
    <row r="215" spans="1:259">
      <c r="A215" s="5"/>
      <c r="B215" s="30"/>
      <c r="C215" s="85"/>
      <c r="D215" s="85"/>
      <c r="E215" s="85"/>
      <c r="F215" s="85"/>
      <c r="G215" s="86"/>
      <c r="H215" s="108"/>
      <c r="I215" s="108"/>
      <c r="J215" s="108"/>
      <c r="K215" s="108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109"/>
      <c r="AP215" s="227"/>
      <c r="AQ215" s="227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77">
        <f t="shared" si="163"/>
        <v>0</v>
      </c>
      <c r="IM215" s="13">
        <f t="shared" si="152"/>
        <v>0</v>
      </c>
      <c r="IN215" s="13">
        <f t="shared" si="153"/>
        <v>0</v>
      </c>
      <c r="IO215" s="13">
        <f t="shared" si="154"/>
        <v>0</v>
      </c>
      <c r="IP215" s="13">
        <f t="shared" si="155"/>
        <v>0</v>
      </c>
      <c r="IQ215" s="13">
        <f t="shared" si="156"/>
        <v>0</v>
      </c>
      <c r="IR215" s="13">
        <f t="shared" si="157"/>
        <v>0</v>
      </c>
      <c r="IS215" s="21">
        <f t="shared" si="158"/>
        <v>0</v>
      </c>
      <c r="IU215" s="44" t="str">
        <f t="shared" si="159"/>
        <v/>
      </c>
      <c r="IV215" s="51" t="str">
        <f t="shared" si="160"/>
        <v/>
      </c>
      <c r="IW215" s="51" t="str">
        <f t="shared" si="161"/>
        <v/>
      </c>
      <c r="IX215" s="51" t="str">
        <f t="shared" si="151"/>
        <v/>
      </c>
      <c r="IY215" s="52" t="str">
        <f t="shared" si="162"/>
        <v/>
      </c>
    </row>
    <row r="216" spans="1:259">
      <c r="A216" s="5"/>
      <c r="B216" s="30"/>
      <c r="C216" s="85"/>
      <c r="D216" s="85"/>
      <c r="E216" s="85"/>
      <c r="F216" s="85"/>
      <c r="G216" s="86"/>
      <c r="H216" s="108"/>
      <c r="I216" s="108"/>
      <c r="J216" s="108"/>
      <c r="K216" s="108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109"/>
      <c r="AP216" s="227"/>
      <c r="AQ216" s="227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77">
        <f t="shared" si="163"/>
        <v>0</v>
      </c>
      <c r="IM216" s="13">
        <f t="shared" si="152"/>
        <v>0</v>
      </c>
      <c r="IN216" s="13">
        <f t="shared" si="153"/>
        <v>0</v>
      </c>
      <c r="IO216" s="13">
        <f t="shared" si="154"/>
        <v>0</v>
      </c>
      <c r="IP216" s="13">
        <f t="shared" si="155"/>
        <v>0</v>
      </c>
      <c r="IQ216" s="13">
        <f t="shared" si="156"/>
        <v>0</v>
      </c>
      <c r="IR216" s="13">
        <f t="shared" si="157"/>
        <v>0</v>
      </c>
      <c r="IS216" s="21">
        <f t="shared" si="158"/>
        <v>0</v>
      </c>
      <c r="IU216" s="44" t="str">
        <f t="shared" si="159"/>
        <v/>
      </c>
      <c r="IV216" s="51" t="str">
        <f t="shared" si="160"/>
        <v/>
      </c>
      <c r="IW216" s="51" t="str">
        <f t="shared" si="161"/>
        <v/>
      </c>
      <c r="IX216" s="51" t="str">
        <f t="shared" si="151"/>
        <v/>
      </c>
      <c r="IY216" s="52" t="str">
        <f t="shared" si="162"/>
        <v/>
      </c>
    </row>
    <row r="217" spans="1:259">
      <c r="A217" s="5"/>
      <c r="B217" s="30"/>
      <c r="C217" s="85"/>
      <c r="D217" s="85"/>
      <c r="E217" s="85"/>
      <c r="F217" s="85"/>
      <c r="G217" s="86"/>
      <c r="H217" s="108"/>
      <c r="I217" s="108"/>
      <c r="J217" s="108"/>
      <c r="K217" s="108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109"/>
      <c r="AP217" s="227"/>
      <c r="AQ217" s="227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77">
        <f t="shared" si="163"/>
        <v>0</v>
      </c>
      <c r="IM217" s="13">
        <f t="shared" si="152"/>
        <v>0</v>
      </c>
      <c r="IN217" s="13">
        <f t="shared" si="153"/>
        <v>0</v>
      </c>
      <c r="IO217" s="13">
        <f t="shared" si="154"/>
        <v>0</v>
      </c>
      <c r="IP217" s="13">
        <f t="shared" si="155"/>
        <v>0</v>
      </c>
      <c r="IQ217" s="13">
        <f t="shared" si="156"/>
        <v>0</v>
      </c>
      <c r="IR217" s="13">
        <f t="shared" si="157"/>
        <v>0</v>
      </c>
      <c r="IS217" s="21">
        <f t="shared" si="158"/>
        <v>0</v>
      </c>
      <c r="IU217" s="44" t="str">
        <f t="shared" si="159"/>
        <v/>
      </c>
      <c r="IV217" s="51" t="str">
        <f t="shared" si="160"/>
        <v/>
      </c>
      <c r="IW217" s="51" t="str">
        <f t="shared" si="161"/>
        <v/>
      </c>
      <c r="IX217" s="51" t="str">
        <f t="shared" si="151"/>
        <v/>
      </c>
      <c r="IY217" s="52" t="str">
        <f t="shared" si="162"/>
        <v/>
      </c>
    </row>
    <row r="218" spans="1:259">
      <c r="A218" s="5"/>
      <c r="B218" s="30"/>
      <c r="C218" s="85"/>
      <c r="D218" s="85"/>
      <c r="E218" s="85"/>
      <c r="F218" s="85"/>
      <c r="G218" s="86"/>
      <c r="H218" s="108"/>
      <c r="I218" s="108"/>
      <c r="J218" s="108"/>
      <c r="K218" s="108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109"/>
      <c r="AP218" s="227"/>
      <c r="AQ218" s="227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77">
        <f t="shared" si="163"/>
        <v>0</v>
      </c>
      <c r="IM218" s="13">
        <f t="shared" si="152"/>
        <v>0</v>
      </c>
      <c r="IN218" s="13">
        <f t="shared" si="153"/>
        <v>0</v>
      </c>
      <c r="IO218" s="13">
        <f t="shared" si="154"/>
        <v>0</v>
      </c>
      <c r="IP218" s="13">
        <f t="shared" si="155"/>
        <v>0</v>
      </c>
      <c r="IQ218" s="13">
        <f t="shared" si="156"/>
        <v>0</v>
      </c>
      <c r="IR218" s="13">
        <f t="shared" si="157"/>
        <v>0</v>
      </c>
      <c r="IS218" s="21">
        <f t="shared" si="158"/>
        <v>0</v>
      </c>
      <c r="IU218" s="44" t="str">
        <f t="shared" si="159"/>
        <v/>
      </c>
      <c r="IV218" s="51" t="str">
        <f t="shared" si="160"/>
        <v/>
      </c>
      <c r="IW218" s="51" t="str">
        <f t="shared" si="161"/>
        <v/>
      </c>
      <c r="IX218" s="51" t="str">
        <f t="shared" si="151"/>
        <v/>
      </c>
      <c r="IY218" s="52" t="str">
        <f t="shared" si="162"/>
        <v/>
      </c>
    </row>
    <row r="219" spans="1:259">
      <c r="A219" s="11"/>
      <c r="B219" s="32"/>
      <c r="C219" s="95"/>
      <c r="D219" s="95"/>
      <c r="E219" s="95"/>
      <c r="F219" s="95"/>
      <c r="G219" s="96"/>
      <c r="H219" s="108"/>
      <c r="I219" s="108"/>
      <c r="J219" s="108"/>
      <c r="K219" s="108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109"/>
      <c r="AP219" s="227"/>
      <c r="AQ219" s="227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77">
        <f t="shared" si="163"/>
        <v>0</v>
      </c>
      <c r="IM219" s="13">
        <f t="shared" si="152"/>
        <v>0</v>
      </c>
      <c r="IN219" s="13">
        <f t="shared" si="153"/>
        <v>0</v>
      </c>
      <c r="IO219" s="13">
        <f t="shared" si="154"/>
        <v>0</v>
      </c>
      <c r="IP219" s="13">
        <f t="shared" si="155"/>
        <v>0</v>
      </c>
      <c r="IQ219" s="13">
        <f t="shared" si="156"/>
        <v>0</v>
      </c>
      <c r="IR219" s="13">
        <f t="shared" si="157"/>
        <v>0</v>
      </c>
      <c r="IS219" s="21">
        <f t="shared" si="158"/>
        <v>0</v>
      </c>
      <c r="IU219" s="44" t="str">
        <f t="shared" si="159"/>
        <v/>
      </c>
      <c r="IV219" s="51" t="str">
        <f t="shared" si="160"/>
        <v/>
      </c>
      <c r="IW219" s="51" t="str">
        <f t="shared" si="161"/>
        <v/>
      </c>
      <c r="IX219" s="51" t="str">
        <f t="shared" si="151"/>
        <v/>
      </c>
      <c r="IY219" s="52" t="str">
        <f t="shared" si="162"/>
        <v/>
      </c>
    </row>
    <row r="220" spans="1:259">
      <c r="A220" s="11"/>
      <c r="B220" s="32"/>
      <c r="C220" s="95"/>
      <c r="D220" s="95"/>
      <c r="E220" s="95"/>
      <c r="F220" s="95"/>
      <c r="G220" s="96"/>
      <c r="H220" s="108"/>
      <c r="I220" s="108"/>
      <c r="J220" s="108"/>
      <c r="K220" s="108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227"/>
      <c r="AL220" s="227"/>
      <c r="AM220" s="227"/>
      <c r="AN220" s="227"/>
      <c r="AO220" s="109"/>
      <c r="AP220" s="227"/>
      <c r="AQ220" s="227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77">
        <f t="shared" si="163"/>
        <v>0</v>
      </c>
      <c r="IM220" s="13">
        <f t="shared" si="152"/>
        <v>0</v>
      </c>
      <c r="IN220" s="13">
        <f t="shared" si="153"/>
        <v>0</v>
      </c>
      <c r="IO220" s="13">
        <f t="shared" si="154"/>
        <v>0</v>
      </c>
      <c r="IP220" s="13">
        <f t="shared" si="155"/>
        <v>0</v>
      </c>
      <c r="IQ220" s="13">
        <f t="shared" si="156"/>
        <v>0</v>
      </c>
      <c r="IR220" s="13">
        <f t="shared" si="157"/>
        <v>0</v>
      </c>
      <c r="IS220" s="21">
        <f t="shared" si="158"/>
        <v>0</v>
      </c>
      <c r="IU220" s="44" t="str">
        <f t="shared" si="159"/>
        <v/>
      </c>
      <c r="IV220" s="51" t="str">
        <f t="shared" si="160"/>
        <v/>
      </c>
      <c r="IW220" s="51" t="str">
        <f t="shared" si="161"/>
        <v/>
      </c>
      <c r="IX220" s="51" t="str">
        <f t="shared" si="151"/>
        <v/>
      </c>
      <c r="IY220" s="52" t="str">
        <f t="shared" si="162"/>
        <v/>
      </c>
    </row>
    <row r="221" spans="1:259">
      <c r="A221" s="11"/>
      <c r="B221" s="32"/>
      <c r="C221" s="95"/>
      <c r="D221" s="95"/>
      <c r="E221" s="95"/>
      <c r="F221" s="95"/>
      <c r="G221" s="96"/>
      <c r="H221" s="108"/>
      <c r="I221" s="108"/>
      <c r="J221" s="108"/>
      <c r="K221" s="108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227"/>
      <c r="AL221" s="227"/>
      <c r="AM221" s="227"/>
      <c r="AN221" s="227"/>
      <c r="AO221" s="109"/>
      <c r="AP221" s="227"/>
      <c r="AQ221" s="227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77">
        <f t="shared" si="163"/>
        <v>0</v>
      </c>
      <c r="IM221" s="13">
        <f t="shared" si="152"/>
        <v>0</v>
      </c>
      <c r="IN221" s="13">
        <f t="shared" si="153"/>
        <v>0</v>
      </c>
      <c r="IO221" s="13">
        <f t="shared" si="154"/>
        <v>0</v>
      </c>
      <c r="IP221" s="13">
        <f t="shared" si="155"/>
        <v>0</v>
      </c>
      <c r="IQ221" s="13">
        <f t="shared" si="156"/>
        <v>0</v>
      </c>
      <c r="IR221" s="13">
        <f t="shared" si="157"/>
        <v>0</v>
      </c>
      <c r="IS221" s="21">
        <f t="shared" si="158"/>
        <v>0</v>
      </c>
      <c r="IU221" s="44" t="str">
        <f t="shared" si="159"/>
        <v/>
      </c>
      <c r="IV221" s="51" t="str">
        <f t="shared" si="160"/>
        <v/>
      </c>
      <c r="IW221" s="51" t="str">
        <f t="shared" si="161"/>
        <v/>
      </c>
      <c r="IX221" s="51" t="str">
        <f t="shared" si="151"/>
        <v/>
      </c>
      <c r="IY221" s="52" t="str">
        <f t="shared" si="162"/>
        <v/>
      </c>
    </row>
    <row r="222" spans="1:259">
      <c r="A222" s="5"/>
      <c r="B222" s="30"/>
      <c r="C222" s="85"/>
      <c r="D222" s="85"/>
      <c r="E222" s="85"/>
      <c r="F222" s="85"/>
      <c r="G222" s="86"/>
      <c r="H222" s="108"/>
      <c r="I222" s="108"/>
      <c r="J222" s="108"/>
      <c r="K222" s="108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27"/>
      <c r="Y222" s="227"/>
      <c r="Z222" s="227"/>
      <c r="AA222" s="227"/>
      <c r="AB222" s="227"/>
      <c r="AC222" s="227"/>
      <c r="AD222" s="227"/>
      <c r="AE222" s="227"/>
      <c r="AF222" s="227"/>
      <c r="AG222" s="227"/>
      <c r="AH222" s="227"/>
      <c r="AI222" s="227"/>
      <c r="AJ222" s="227"/>
      <c r="AK222" s="227"/>
      <c r="AL222" s="227"/>
      <c r="AM222" s="227"/>
      <c r="AN222" s="227"/>
      <c r="AO222" s="109"/>
      <c r="AP222" s="227"/>
      <c r="AQ222" s="227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77">
        <f t="shared" si="163"/>
        <v>0</v>
      </c>
      <c r="IM222" s="13">
        <f t="shared" si="152"/>
        <v>0</v>
      </c>
      <c r="IN222" s="13">
        <f t="shared" si="153"/>
        <v>0</v>
      </c>
      <c r="IO222" s="13">
        <f t="shared" si="154"/>
        <v>0</v>
      </c>
      <c r="IP222" s="13">
        <f t="shared" si="155"/>
        <v>0</v>
      </c>
      <c r="IQ222" s="13">
        <f t="shared" si="156"/>
        <v>0</v>
      </c>
      <c r="IR222" s="13">
        <f t="shared" si="157"/>
        <v>0</v>
      </c>
      <c r="IS222" s="21">
        <f t="shared" si="158"/>
        <v>0</v>
      </c>
      <c r="IU222" s="44" t="str">
        <f t="shared" si="159"/>
        <v/>
      </c>
      <c r="IV222" s="51" t="str">
        <f t="shared" si="160"/>
        <v/>
      </c>
      <c r="IW222" s="51" t="str">
        <f t="shared" si="161"/>
        <v/>
      </c>
      <c r="IX222" s="51" t="str">
        <f t="shared" si="151"/>
        <v/>
      </c>
      <c r="IY222" s="52" t="str">
        <f t="shared" si="162"/>
        <v/>
      </c>
    </row>
    <row r="223" spans="1:259">
      <c r="A223" s="5"/>
      <c r="B223" s="30"/>
      <c r="C223" s="85"/>
      <c r="D223" s="85"/>
      <c r="E223" s="85"/>
      <c r="F223" s="85"/>
      <c r="G223" s="86"/>
      <c r="H223" s="108"/>
      <c r="I223" s="108"/>
      <c r="J223" s="108"/>
      <c r="K223" s="108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  <c r="AA223" s="227"/>
      <c r="AB223" s="227"/>
      <c r="AC223" s="227"/>
      <c r="AD223" s="227"/>
      <c r="AE223" s="227"/>
      <c r="AF223" s="227"/>
      <c r="AG223" s="227"/>
      <c r="AH223" s="227"/>
      <c r="AI223" s="227"/>
      <c r="AJ223" s="227"/>
      <c r="AK223" s="227"/>
      <c r="AL223" s="227"/>
      <c r="AM223" s="227"/>
      <c r="AN223" s="227"/>
      <c r="AO223" s="109"/>
      <c r="AP223" s="227"/>
      <c r="AQ223" s="227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77">
        <f t="shared" si="163"/>
        <v>0</v>
      </c>
      <c r="IM223" s="13">
        <f t="shared" si="152"/>
        <v>0</v>
      </c>
      <c r="IN223" s="13">
        <f t="shared" si="153"/>
        <v>0</v>
      </c>
      <c r="IO223" s="13">
        <f t="shared" si="154"/>
        <v>0</v>
      </c>
      <c r="IP223" s="13">
        <f t="shared" si="155"/>
        <v>0</v>
      </c>
      <c r="IQ223" s="13">
        <f t="shared" si="156"/>
        <v>0</v>
      </c>
      <c r="IR223" s="13">
        <f t="shared" si="157"/>
        <v>0</v>
      </c>
      <c r="IS223" s="21">
        <f t="shared" si="158"/>
        <v>0</v>
      </c>
      <c r="IU223" s="44" t="str">
        <f t="shared" si="159"/>
        <v/>
      </c>
      <c r="IV223" s="51" t="str">
        <f t="shared" si="160"/>
        <v/>
      </c>
      <c r="IW223" s="51" t="str">
        <f t="shared" si="161"/>
        <v/>
      </c>
      <c r="IX223" s="51" t="str">
        <f t="shared" si="151"/>
        <v/>
      </c>
      <c r="IY223" s="52" t="str">
        <f t="shared" si="162"/>
        <v/>
      </c>
    </row>
    <row r="224" spans="1:259">
      <c r="A224" s="5"/>
      <c r="B224" s="30"/>
      <c r="C224" s="85"/>
      <c r="D224" s="85"/>
      <c r="E224" s="85"/>
      <c r="F224" s="85"/>
      <c r="G224" s="86"/>
      <c r="H224" s="108"/>
      <c r="I224" s="108"/>
      <c r="J224" s="108"/>
      <c r="K224" s="108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109"/>
      <c r="AP224" s="227"/>
      <c r="AQ224" s="227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77">
        <f t="shared" si="163"/>
        <v>0</v>
      </c>
      <c r="IM224" s="13">
        <f t="shared" si="152"/>
        <v>0</v>
      </c>
      <c r="IN224" s="13">
        <f t="shared" si="153"/>
        <v>0</v>
      </c>
      <c r="IO224" s="13">
        <f t="shared" si="154"/>
        <v>0</v>
      </c>
      <c r="IP224" s="13">
        <f t="shared" si="155"/>
        <v>0</v>
      </c>
      <c r="IQ224" s="13">
        <f t="shared" si="156"/>
        <v>0</v>
      </c>
      <c r="IR224" s="13">
        <f t="shared" si="157"/>
        <v>0</v>
      </c>
      <c r="IS224" s="21">
        <f t="shared" si="158"/>
        <v>0</v>
      </c>
      <c r="IU224" s="44" t="str">
        <f t="shared" si="159"/>
        <v/>
      </c>
      <c r="IV224" s="51" t="str">
        <f t="shared" si="160"/>
        <v/>
      </c>
      <c r="IW224" s="51" t="str">
        <f t="shared" si="161"/>
        <v/>
      </c>
      <c r="IX224" s="51" t="str">
        <f t="shared" si="151"/>
        <v/>
      </c>
      <c r="IY224" s="52" t="str">
        <f t="shared" si="162"/>
        <v/>
      </c>
    </row>
    <row r="225" spans="1:259">
      <c r="A225" s="5"/>
      <c r="B225" s="30"/>
      <c r="C225" s="85"/>
      <c r="D225" s="85"/>
      <c r="E225" s="85"/>
      <c r="F225" s="85"/>
      <c r="G225" s="86"/>
      <c r="H225" s="108"/>
      <c r="I225" s="108"/>
      <c r="J225" s="108"/>
      <c r="K225" s="108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109"/>
      <c r="AP225" s="227"/>
      <c r="AQ225" s="227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77">
        <f t="shared" si="163"/>
        <v>0</v>
      </c>
      <c r="IM225" s="13">
        <f t="shared" si="152"/>
        <v>0</v>
      </c>
      <c r="IN225" s="13">
        <f t="shared" si="153"/>
        <v>0</v>
      </c>
      <c r="IO225" s="13">
        <f t="shared" si="154"/>
        <v>0</v>
      </c>
      <c r="IP225" s="13">
        <f t="shared" si="155"/>
        <v>0</v>
      </c>
      <c r="IQ225" s="13">
        <f t="shared" si="156"/>
        <v>0</v>
      </c>
      <c r="IR225" s="13">
        <f t="shared" si="157"/>
        <v>0</v>
      </c>
      <c r="IS225" s="21">
        <f t="shared" si="158"/>
        <v>0</v>
      </c>
      <c r="IU225" s="44" t="str">
        <f t="shared" si="159"/>
        <v/>
      </c>
      <c r="IV225" s="51" t="str">
        <f t="shared" si="160"/>
        <v/>
      </c>
      <c r="IW225" s="51" t="str">
        <f t="shared" si="161"/>
        <v/>
      </c>
      <c r="IX225" s="51" t="str">
        <f t="shared" si="151"/>
        <v/>
      </c>
      <c r="IY225" s="52" t="str">
        <f t="shared" si="162"/>
        <v/>
      </c>
    </row>
    <row r="226" spans="1:259">
      <c r="A226" s="5"/>
      <c r="B226" s="30"/>
      <c r="C226" s="85"/>
      <c r="D226" s="85"/>
      <c r="E226" s="85"/>
      <c r="F226" s="85"/>
      <c r="G226" s="86"/>
      <c r="H226" s="108"/>
      <c r="I226" s="108"/>
      <c r="J226" s="108"/>
      <c r="K226" s="108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  <c r="AA226" s="227"/>
      <c r="AB226" s="227"/>
      <c r="AC226" s="227"/>
      <c r="AD226" s="227"/>
      <c r="AE226" s="227"/>
      <c r="AF226" s="227"/>
      <c r="AG226" s="227"/>
      <c r="AH226" s="227"/>
      <c r="AI226" s="227"/>
      <c r="AJ226" s="227"/>
      <c r="AK226" s="227"/>
      <c r="AL226" s="227"/>
      <c r="AM226" s="227"/>
      <c r="AN226" s="227"/>
      <c r="AO226" s="109"/>
      <c r="AP226" s="227"/>
      <c r="AQ226" s="227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77">
        <f t="shared" si="163"/>
        <v>0</v>
      </c>
      <c r="IM226" s="13">
        <f t="shared" si="152"/>
        <v>0</v>
      </c>
      <c r="IN226" s="13">
        <f t="shared" si="153"/>
        <v>0</v>
      </c>
      <c r="IO226" s="13">
        <f t="shared" si="154"/>
        <v>0</v>
      </c>
      <c r="IP226" s="13">
        <f t="shared" si="155"/>
        <v>0</v>
      </c>
      <c r="IQ226" s="13">
        <f t="shared" si="156"/>
        <v>0</v>
      </c>
      <c r="IR226" s="13">
        <f t="shared" si="157"/>
        <v>0</v>
      </c>
      <c r="IS226" s="21">
        <f t="shared" si="158"/>
        <v>0</v>
      </c>
      <c r="IU226" s="44" t="str">
        <f t="shared" si="159"/>
        <v/>
      </c>
      <c r="IV226" s="51" t="str">
        <f t="shared" si="160"/>
        <v/>
      </c>
      <c r="IW226" s="51" t="str">
        <f t="shared" si="161"/>
        <v/>
      </c>
      <c r="IX226" s="51" t="str">
        <f t="shared" si="151"/>
        <v/>
      </c>
      <c r="IY226" s="52" t="str">
        <f t="shared" si="162"/>
        <v/>
      </c>
    </row>
    <row r="227" spans="1:259">
      <c r="A227" s="5"/>
      <c r="B227" s="30"/>
      <c r="C227" s="85"/>
      <c r="D227" s="85"/>
      <c r="E227" s="85"/>
      <c r="F227" s="85"/>
      <c r="G227" s="86"/>
      <c r="H227" s="108"/>
      <c r="I227" s="108"/>
      <c r="J227" s="108"/>
      <c r="K227" s="108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109"/>
      <c r="AP227" s="227"/>
      <c r="AQ227" s="227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77">
        <f t="shared" si="163"/>
        <v>0</v>
      </c>
      <c r="IM227" s="13">
        <f t="shared" si="152"/>
        <v>0</v>
      </c>
      <c r="IN227" s="13">
        <f t="shared" si="153"/>
        <v>0</v>
      </c>
      <c r="IO227" s="13">
        <f t="shared" si="154"/>
        <v>0</v>
      </c>
      <c r="IP227" s="13">
        <f t="shared" si="155"/>
        <v>0</v>
      </c>
      <c r="IQ227" s="13">
        <f t="shared" si="156"/>
        <v>0</v>
      </c>
      <c r="IR227" s="13">
        <f t="shared" si="157"/>
        <v>0</v>
      </c>
      <c r="IS227" s="21">
        <f t="shared" si="158"/>
        <v>0</v>
      </c>
      <c r="IU227" s="44" t="str">
        <f t="shared" si="159"/>
        <v/>
      </c>
      <c r="IV227" s="51" t="str">
        <f t="shared" si="160"/>
        <v/>
      </c>
      <c r="IW227" s="51" t="str">
        <f t="shared" si="161"/>
        <v/>
      </c>
      <c r="IX227" s="51" t="str">
        <f t="shared" si="151"/>
        <v/>
      </c>
      <c r="IY227" s="52" t="str">
        <f t="shared" si="162"/>
        <v/>
      </c>
    </row>
    <row r="228" spans="1:259">
      <c r="A228" s="5"/>
      <c r="B228" s="30"/>
      <c r="C228" s="85"/>
      <c r="D228" s="85"/>
      <c r="E228" s="85"/>
      <c r="F228" s="85"/>
      <c r="G228" s="86"/>
      <c r="H228" s="108"/>
      <c r="I228" s="108"/>
      <c r="J228" s="108"/>
      <c r="K228" s="108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109"/>
      <c r="AP228" s="227"/>
      <c r="AQ228" s="227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77">
        <f t="shared" si="163"/>
        <v>0</v>
      </c>
      <c r="IM228" s="13">
        <f t="shared" si="152"/>
        <v>0</v>
      </c>
      <c r="IN228" s="13">
        <f t="shared" si="153"/>
        <v>0</v>
      </c>
      <c r="IO228" s="13">
        <f t="shared" si="154"/>
        <v>0</v>
      </c>
      <c r="IP228" s="13">
        <f t="shared" si="155"/>
        <v>0</v>
      </c>
      <c r="IQ228" s="13">
        <f t="shared" si="156"/>
        <v>0</v>
      </c>
      <c r="IR228" s="13">
        <f t="shared" si="157"/>
        <v>0</v>
      </c>
      <c r="IS228" s="21">
        <f t="shared" si="158"/>
        <v>0</v>
      </c>
      <c r="IU228" s="44" t="str">
        <f t="shared" si="159"/>
        <v/>
      </c>
      <c r="IV228" s="51" t="str">
        <f t="shared" si="160"/>
        <v/>
      </c>
      <c r="IW228" s="51" t="str">
        <f t="shared" si="161"/>
        <v/>
      </c>
      <c r="IX228" s="51" t="str">
        <f t="shared" si="151"/>
        <v/>
      </c>
      <c r="IY228" s="52" t="str">
        <f t="shared" si="162"/>
        <v/>
      </c>
    </row>
    <row r="229" spans="1:259">
      <c r="A229" s="11"/>
      <c r="B229" s="32"/>
      <c r="C229" s="95"/>
      <c r="D229" s="95"/>
      <c r="E229" s="95"/>
      <c r="F229" s="95"/>
      <c r="G229" s="96"/>
      <c r="H229" s="108"/>
      <c r="I229" s="108"/>
      <c r="J229" s="108"/>
      <c r="K229" s="108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109"/>
      <c r="AP229" s="227"/>
      <c r="AQ229" s="227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77">
        <f t="shared" si="163"/>
        <v>0</v>
      </c>
      <c r="IM229" s="13">
        <f t="shared" si="152"/>
        <v>0</v>
      </c>
      <c r="IN229" s="13">
        <f t="shared" si="153"/>
        <v>0</v>
      </c>
      <c r="IO229" s="13">
        <f t="shared" si="154"/>
        <v>0</v>
      </c>
      <c r="IP229" s="13">
        <f t="shared" si="155"/>
        <v>0</v>
      </c>
      <c r="IQ229" s="13">
        <f t="shared" si="156"/>
        <v>0</v>
      </c>
      <c r="IR229" s="13">
        <f t="shared" si="157"/>
        <v>0</v>
      </c>
      <c r="IS229" s="21">
        <f t="shared" si="158"/>
        <v>0</v>
      </c>
      <c r="IU229" s="44" t="str">
        <f t="shared" si="159"/>
        <v/>
      </c>
      <c r="IV229" s="51" t="str">
        <f t="shared" si="160"/>
        <v/>
      </c>
      <c r="IW229" s="51" t="str">
        <f t="shared" si="161"/>
        <v/>
      </c>
      <c r="IX229" s="51" t="str">
        <f t="shared" si="151"/>
        <v/>
      </c>
      <c r="IY229" s="52" t="str">
        <f t="shared" si="162"/>
        <v/>
      </c>
    </row>
    <row r="230" spans="1:259">
      <c r="A230" s="11"/>
      <c r="B230" s="32"/>
      <c r="C230" s="95"/>
      <c r="D230" s="95"/>
      <c r="E230" s="95"/>
      <c r="F230" s="95"/>
      <c r="G230" s="96"/>
      <c r="H230" s="108"/>
      <c r="I230" s="108"/>
      <c r="J230" s="108"/>
      <c r="K230" s="108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109"/>
      <c r="AP230" s="227"/>
      <c r="AQ230" s="227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77">
        <f t="shared" si="163"/>
        <v>0</v>
      </c>
      <c r="IM230" s="13">
        <f t="shared" si="152"/>
        <v>0</v>
      </c>
      <c r="IN230" s="13">
        <f t="shared" si="153"/>
        <v>0</v>
      </c>
      <c r="IO230" s="13">
        <f t="shared" si="154"/>
        <v>0</v>
      </c>
      <c r="IP230" s="13">
        <f t="shared" si="155"/>
        <v>0</v>
      </c>
      <c r="IQ230" s="13">
        <f t="shared" si="156"/>
        <v>0</v>
      </c>
      <c r="IR230" s="13">
        <f t="shared" si="157"/>
        <v>0</v>
      </c>
      <c r="IS230" s="21">
        <f t="shared" si="158"/>
        <v>0</v>
      </c>
      <c r="IU230" s="44" t="str">
        <f t="shared" si="159"/>
        <v/>
      </c>
      <c r="IV230" s="51" t="str">
        <f t="shared" si="160"/>
        <v/>
      </c>
      <c r="IW230" s="51" t="str">
        <f t="shared" si="161"/>
        <v/>
      </c>
      <c r="IX230" s="51" t="str">
        <f t="shared" si="151"/>
        <v/>
      </c>
      <c r="IY230" s="52" t="str">
        <f t="shared" si="162"/>
        <v/>
      </c>
    </row>
    <row r="231" spans="1:259">
      <c r="A231" s="5"/>
      <c r="B231" s="30"/>
      <c r="C231" s="85"/>
      <c r="D231" s="85"/>
      <c r="E231" s="85"/>
      <c r="F231" s="85"/>
      <c r="G231" s="86"/>
      <c r="H231" s="108"/>
      <c r="I231" s="108"/>
      <c r="J231" s="108"/>
      <c r="K231" s="108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109"/>
      <c r="AP231" s="227"/>
      <c r="AQ231" s="227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77">
        <f t="shared" si="163"/>
        <v>0</v>
      </c>
      <c r="IM231" s="13">
        <f t="shared" si="152"/>
        <v>0</v>
      </c>
      <c r="IN231" s="13">
        <f t="shared" si="153"/>
        <v>0</v>
      </c>
      <c r="IO231" s="13">
        <f t="shared" si="154"/>
        <v>0</v>
      </c>
      <c r="IP231" s="13">
        <f t="shared" si="155"/>
        <v>0</v>
      </c>
      <c r="IQ231" s="13">
        <f t="shared" si="156"/>
        <v>0</v>
      </c>
      <c r="IR231" s="13">
        <f t="shared" si="157"/>
        <v>0</v>
      </c>
      <c r="IS231" s="21">
        <f t="shared" si="158"/>
        <v>0</v>
      </c>
      <c r="IU231" s="44" t="str">
        <f t="shared" si="159"/>
        <v/>
      </c>
      <c r="IV231" s="51" t="str">
        <f t="shared" si="160"/>
        <v/>
      </c>
      <c r="IW231" s="51" t="str">
        <f t="shared" si="161"/>
        <v/>
      </c>
      <c r="IX231" s="51" t="str">
        <f t="shared" si="151"/>
        <v/>
      </c>
      <c r="IY231" s="52" t="str">
        <f t="shared" si="162"/>
        <v/>
      </c>
    </row>
    <row r="232" spans="1:259">
      <c r="A232" s="5"/>
      <c r="B232" s="30"/>
      <c r="C232" s="85"/>
      <c r="D232" s="85"/>
      <c r="E232" s="85"/>
      <c r="F232" s="85"/>
      <c r="G232" s="86"/>
      <c r="H232" s="108"/>
      <c r="I232" s="108"/>
      <c r="J232" s="108"/>
      <c r="K232" s="108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109"/>
      <c r="AP232" s="227"/>
      <c r="AQ232" s="227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77">
        <f t="shared" si="163"/>
        <v>0</v>
      </c>
      <c r="IM232" s="13">
        <f t="shared" si="152"/>
        <v>0</v>
      </c>
      <c r="IN232" s="13">
        <f t="shared" si="153"/>
        <v>0</v>
      </c>
      <c r="IO232" s="13">
        <f t="shared" si="154"/>
        <v>0</v>
      </c>
      <c r="IP232" s="13">
        <f t="shared" si="155"/>
        <v>0</v>
      </c>
      <c r="IQ232" s="13">
        <f t="shared" si="156"/>
        <v>0</v>
      </c>
      <c r="IR232" s="13">
        <f t="shared" si="157"/>
        <v>0</v>
      </c>
      <c r="IS232" s="21">
        <f t="shared" si="158"/>
        <v>0</v>
      </c>
      <c r="IU232" s="44" t="str">
        <f t="shared" si="159"/>
        <v/>
      </c>
      <c r="IV232" s="51" t="str">
        <f t="shared" si="160"/>
        <v/>
      </c>
      <c r="IW232" s="51" t="str">
        <f t="shared" si="161"/>
        <v/>
      </c>
      <c r="IX232" s="51" t="str">
        <f t="shared" si="151"/>
        <v/>
      </c>
      <c r="IY232" s="52" t="str">
        <f t="shared" si="162"/>
        <v/>
      </c>
    </row>
    <row r="233" spans="1:259">
      <c r="A233" s="5"/>
      <c r="B233" s="30"/>
      <c r="C233" s="85"/>
      <c r="D233" s="85"/>
      <c r="E233" s="85"/>
      <c r="F233" s="85"/>
      <c r="G233" s="86"/>
      <c r="H233" s="108"/>
      <c r="I233" s="108"/>
      <c r="J233" s="108"/>
      <c r="K233" s="108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109"/>
      <c r="AP233" s="227"/>
      <c r="AQ233" s="227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77">
        <f t="shared" si="163"/>
        <v>0</v>
      </c>
      <c r="IM233" s="13">
        <f t="shared" si="152"/>
        <v>0</v>
      </c>
      <c r="IN233" s="13">
        <f t="shared" si="153"/>
        <v>0</v>
      </c>
      <c r="IO233" s="13">
        <f t="shared" si="154"/>
        <v>0</v>
      </c>
      <c r="IP233" s="13">
        <f t="shared" si="155"/>
        <v>0</v>
      </c>
      <c r="IQ233" s="13">
        <f t="shared" si="156"/>
        <v>0</v>
      </c>
      <c r="IR233" s="13">
        <f t="shared" si="157"/>
        <v>0</v>
      </c>
      <c r="IS233" s="21">
        <f t="shared" si="158"/>
        <v>0</v>
      </c>
      <c r="IU233" s="44" t="str">
        <f t="shared" si="159"/>
        <v/>
      </c>
      <c r="IV233" s="51" t="str">
        <f t="shared" si="160"/>
        <v/>
      </c>
      <c r="IW233" s="51" t="str">
        <f t="shared" si="161"/>
        <v/>
      </c>
      <c r="IX233" s="51" t="str">
        <f t="shared" si="151"/>
        <v/>
      </c>
      <c r="IY233" s="52" t="str">
        <f t="shared" si="162"/>
        <v/>
      </c>
    </row>
    <row r="234" spans="1:259">
      <c r="A234" s="5"/>
      <c r="B234" s="30"/>
      <c r="C234" s="85"/>
      <c r="D234" s="85"/>
      <c r="E234" s="85"/>
      <c r="F234" s="85"/>
      <c r="G234" s="86"/>
      <c r="H234" s="108"/>
      <c r="I234" s="108"/>
      <c r="J234" s="108"/>
      <c r="K234" s="108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109"/>
      <c r="AP234" s="227"/>
      <c r="AQ234" s="227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77">
        <f t="shared" si="163"/>
        <v>0</v>
      </c>
      <c r="IM234" s="13">
        <f t="shared" si="152"/>
        <v>0</v>
      </c>
      <c r="IN234" s="13">
        <f t="shared" si="153"/>
        <v>0</v>
      </c>
      <c r="IO234" s="13">
        <f t="shared" si="154"/>
        <v>0</v>
      </c>
      <c r="IP234" s="13">
        <f t="shared" si="155"/>
        <v>0</v>
      </c>
      <c r="IQ234" s="13">
        <f t="shared" si="156"/>
        <v>0</v>
      </c>
      <c r="IR234" s="13">
        <f t="shared" si="157"/>
        <v>0</v>
      </c>
      <c r="IS234" s="21">
        <f t="shared" si="158"/>
        <v>0</v>
      </c>
      <c r="IU234" s="44" t="str">
        <f t="shared" si="159"/>
        <v/>
      </c>
      <c r="IV234" s="51" t="str">
        <f t="shared" si="160"/>
        <v/>
      </c>
      <c r="IW234" s="51" t="str">
        <f t="shared" si="161"/>
        <v/>
      </c>
      <c r="IX234" s="51" t="str">
        <f t="shared" si="151"/>
        <v/>
      </c>
      <c r="IY234" s="52" t="str">
        <f t="shared" si="162"/>
        <v/>
      </c>
    </row>
    <row r="235" spans="1:259">
      <c r="A235" s="5"/>
      <c r="B235" s="30"/>
      <c r="C235" s="85"/>
      <c r="D235" s="85"/>
      <c r="E235" s="85"/>
      <c r="F235" s="85"/>
      <c r="G235" s="86"/>
      <c r="H235" s="108"/>
      <c r="I235" s="108"/>
      <c r="J235" s="108"/>
      <c r="K235" s="108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109"/>
      <c r="AP235" s="227"/>
      <c r="AQ235" s="227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77">
        <f t="shared" si="163"/>
        <v>0</v>
      </c>
      <c r="IM235" s="13">
        <f t="shared" si="152"/>
        <v>0</v>
      </c>
      <c r="IN235" s="13">
        <f t="shared" si="153"/>
        <v>0</v>
      </c>
      <c r="IO235" s="13">
        <f t="shared" si="154"/>
        <v>0</v>
      </c>
      <c r="IP235" s="13">
        <f t="shared" si="155"/>
        <v>0</v>
      </c>
      <c r="IQ235" s="13">
        <f t="shared" si="156"/>
        <v>0</v>
      </c>
      <c r="IR235" s="13">
        <f t="shared" si="157"/>
        <v>0</v>
      </c>
      <c r="IS235" s="21">
        <f t="shared" si="158"/>
        <v>0</v>
      </c>
      <c r="IU235" s="44" t="str">
        <f t="shared" si="159"/>
        <v/>
      </c>
      <c r="IV235" s="51" t="str">
        <f t="shared" si="160"/>
        <v/>
      </c>
      <c r="IW235" s="51" t="str">
        <f t="shared" si="161"/>
        <v/>
      </c>
      <c r="IX235" s="51" t="str">
        <f t="shared" si="151"/>
        <v/>
      </c>
      <c r="IY235" s="52" t="str">
        <f t="shared" si="162"/>
        <v/>
      </c>
    </row>
    <row r="236" spans="1:259">
      <c r="A236" s="5"/>
      <c r="B236" s="30"/>
      <c r="C236" s="85"/>
      <c r="D236" s="85"/>
      <c r="E236" s="85"/>
      <c r="F236" s="85"/>
      <c r="G236" s="86"/>
      <c r="H236" s="108"/>
      <c r="I236" s="108"/>
      <c r="J236" s="108"/>
      <c r="K236" s="108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109"/>
      <c r="AP236" s="227"/>
      <c r="AQ236" s="227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77">
        <f t="shared" si="163"/>
        <v>0</v>
      </c>
      <c r="IM236" s="13">
        <f t="shared" si="152"/>
        <v>0</v>
      </c>
      <c r="IN236" s="13">
        <f t="shared" si="153"/>
        <v>0</v>
      </c>
      <c r="IO236" s="13">
        <f t="shared" si="154"/>
        <v>0</v>
      </c>
      <c r="IP236" s="13">
        <f t="shared" si="155"/>
        <v>0</v>
      </c>
      <c r="IQ236" s="13">
        <f t="shared" si="156"/>
        <v>0</v>
      </c>
      <c r="IR236" s="13">
        <f t="shared" si="157"/>
        <v>0</v>
      </c>
      <c r="IS236" s="21">
        <f t="shared" si="158"/>
        <v>0</v>
      </c>
      <c r="IU236" s="44" t="str">
        <f t="shared" si="159"/>
        <v/>
      </c>
      <c r="IV236" s="51" t="str">
        <f t="shared" si="160"/>
        <v/>
      </c>
      <c r="IW236" s="51" t="str">
        <f t="shared" si="161"/>
        <v/>
      </c>
      <c r="IX236" s="51" t="str">
        <f t="shared" ref="IX236:IX240" si="164">IF(ISBLANK(F236),IF(IW236="x",IF(AND(((IM236+(IN236-$JC$5))&gt;=$JB$5),(IN236&gt;=$JC$5),OR(IO236&gt;=$JD$5,H236="x"),IQ236),"Yes!",""),IF(AND(IW236="Yes!",IV236="x"),IF(AND(((IM236+(IN236-($JC233+$JC234)))&gt;=$JB$5+$JB$4),(IN236&gt;=$JC$5+$JC$4),OR(IO236&gt;=($JD$5+$JD$4),H236="x"),IP236,IQ236),"Yes!",""),IF(AND(IW236="Yes!",IV236="Yes!"),IF(AND((IM236+(IN236-($JC$5+$JC$4+$JC$3))&gt;=$JB$5+$JB$4+$JB$3),(IN236&gt;=$JC$5+$JC$4+$JC$3),OR(IO236&gt;=($JD$5+$JD$4+$JD$3),H236="x"),IP236,IQ236),"Yes!",""),""))),"x")</f>
        <v/>
      </c>
      <c r="IY236" s="52" t="str">
        <f t="shared" si="162"/>
        <v/>
      </c>
    </row>
    <row r="237" spans="1:259">
      <c r="A237" s="11"/>
      <c r="B237" s="32"/>
      <c r="C237" s="95"/>
      <c r="D237" s="95"/>
      <c r="E237" s="95"/>
      <c r="F237" s="95"/>
      <c r="G237" s="96"/>
      <c r="H237" s="108"/>
      <c r="I237" s="108"/>
      <c r="J237" s="108"/>
      <c r="K237" s="108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109"/>
      <c r="AP237" s="227"/>
      <c r="AQ237" s="227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77">
        <f t="shared" si="163"/>
        <v>0</v>
      </c>
      <c r="IM237" s="13">
        <f t="shared" si="152"/>
        <v>0</v>
      </c>
      <c r="IN237" s="13">
        <f t="shared" si="153"/>
        <v>0</v>
      </c>
      <c r="IO237" s="13">
        <f t="shared" si="154"/>
        <v>0</v>
      </c>
      <c r="IP237" s="13">
        <f t="shared" si="155"/>
        <v>0</v>
      </c>
      <c r="IQ237" s="13">
        <f t="shared" si="156"/>
        <v>0</v>
      </c>
      <c r="IR237" s="13">
        <f t="shared" si="157"/>
        <v>0</v>
      </c>
      <c r="IS237" s="21">
        <f t="shared" si="158"/>
        <v>0</v>
      </c>
      <c r="IU237" s="44" t="str">
        <f t="shared" si="159"/>
        <v/>
      </c>
      <c r="IV237" s="51" t="str">
        <f t="shared" si="160"/>
        <v/>
      </c>
      <c r="IW237" s="51" t="str">
        <f t="shared" si="161"/>
        <v/>
      </c>
      <c r="IX237" s="51" t="str">
        <f t="shared" si="164"/>
        <v/>
      </c>
      <c r="IY237" s="52" t="str">
        <f t="shared" si="162"/>
        <v/>
      </c>
    </row>
    <row r="238" spans="1:259">
      <c r="A238" s="11"/>
      <c r="B238" s="32"/>
      <c r="C238" s="95"/>
      <c r="D238" s="95"/>
      <c r="E238" s="95"/>
      <c r="F238" s="95"/>
      <c r="G238" s="96"/>
      <c r="H238" s="108"/>
      <c r="I238" s="108"/>
      <c r="J238" s="108"/>
      <c r="K238" s="108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109"/>
      <c r="AP238" s="227"/>
      <c r="AQ238" s="227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77">
        <f t="shared" si="163"/>
        <v>0</v>
      </c>
      <c r="IM238" s="13">
        <f t="shared" si="152"/>
        <v>0</v>
      </c>
      <c r="IN238" s="13">
        <f t="shared" si="153"/>
        <v>0</v>
      </c>
      <c r="IO238" s="13">
        <f t="shared" si="154"/>
        <v>0</v>
      </c>
      <c r="IP238" s="13">
        <f t="shared" si="155"/>
        <v>0</v>
      </c>
      <c r="IQ238" s="13">
        <f t="shared" si="156"/>
        <v>0</v>
      </c>
      <c r="IR238" s="13">
        <f t="shared" si="157"/>
        <v>0</v>
      </c>
      <c r="IS238" s="21">
        <f t="shared" si="158"/>
        <v>0</v>
      </c>
      <c r="IU238" s="44" t="str">
        <f t="shared" si="159"/>
        <v/>
      </c>
      <c r="IV238" s="51" t="str">
        <f t="shared" ref="IV238:IV240" si="165">IF(ISBLANK(D238),IF(IU238="x",IF(AND((IM238+IN238)&gt;=($JB$3+$JC$3),OR(IO238&gt;=$JD$3,H238="x")),"Yes!",""),IF(IU238="Yes!",IF(AND((IM238+IN238)&gt;=($JB$2+$JB$3+$JC$2+$JC$3),OR(IO238&gt;=($JD$3+$JD$2),H238="x")),"Yes!",""),"")),"x")</f>
        <v/>
      </c>
      <c r="IW238" s="51" t="str">
        <f t="shared" ref="IW238:IW240" si="166">IF(ISBLANK(E238),IF(IV238="x",IF(AND((IM238+(IN238-$JC$4)&gt;=$JB$4),(IN238&gt;=$JC$4),OR(IO238&gt;=$JD$4,H238="x"),OR(IP238,IQ238)),"Yes!",""),IF(AND(IV238="Yes!",IU238="x"),IF(AND((IM238+(IN238-($JC$4+$JC$3))&gt;=$JB$3+$JB$4),(IN238&gt;=$JC$4),OR(IO238&gt;=($JD$3+$JD$4),H238="x"),OR(IP238,IQ238)),"Yes!",""),IF(AND(IV238="Yes!",IU238="Yes!"),IF(AND((IM238+(IN238-($JC$4+$JC$3+$JC$2))&gt;=$JB$2+$JB$3+$JB$4),(IN238&gt;=$JC$2+$JC$3+$JC$4),OR(IO238&gt;=($JD$2+$JD$3+$JD$4),H238="x"),OR(IP238,IQ238)),"Yes!",""),""))),"x")</f>
        <v/>
      </c>
      <c r="IX238" s="51" t="str">
        <f t="shared" si="164"/>
        <v/>
      </c>
      <c r="IY238" s="52" t="str">
        <f t="shared" ref="IY238:IY240" si="167">IF(ISBLANK(G238),IF(IX238="x",IF(AND((IM238+(IN238-$JB$6)&gt;=$JB$6),(IN238&gt;=$JC$6),OR(IO238&gt;=$JD$6,H238="x"),IR238),"Yes!",""),IF(AND(IX238="Yes!",IW238="x"),IF(AND((IM238+(IN238-($JB$6+$JB$5))&gt;=$JB$6+$JB$5),(IN238&gt;=$JC$6+$JC$5),OR(IO238&gt;=($JD$6+$JD$5),H238="x"),IQ238,IR238),"Yes!",""),IF(AND(IX238="Yes!",IW238="Yes!"),IF(AND((IM238+(IN238-($JB$6+$JB$5+$JB$4))&gt;=$JB$6+$JB$5+$JB$4),(IN238&gt;=$JC$6+$JC$5+$JC$4),OR(IO238&gt;=($JD$6+$JD$5+$JD$4),H238="x"),IQ238,IR238),"Yes!",""),""))),"x")</f>
        <v/>
      </c>
    </row>
    <row r="239" spans="1:259">
      <c r="A239" s="11"/>
      <c r="B239" s="32"/>
      <c r="C239" s="95"/>
      <c r="D239" s="95"/>
      <c r="E239" s="95"/>
      <c r="F239" s="95"/>
      <c r="G239" s="96"/>
      <c r="H239" s="108"/>
      <c r="I239" s="108"/>
      <c r="J239" s="108"/>
      <c r="K239" s="108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  <c r="AA239" s="227"/>
      <c r="AB239" s="227"/>
      <c r="AC239" s="227"/>
      <c r="AD239" s="227"/>
      <c r="AE239" s="227"/>
      <c r="AF239" s="227"/>
      <c r="AG239" s="227"/>
      <c r="AH239" s="227"/>
      <c r="AI239" s="227"/>
      <c r="AJ239" s="227"/>
      <c r="AK239" s="227"/>
      <c r="AL239" s="227"/>
      <c r="AM239" s="227"/>
      <c r="AN239" s="227"/>
      <c r="AO239" s="109"/>
      <c r="AP239" s="227"/>
      <c r="AQ239" s="227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77">
        <f t="shared" si="163"/>
        <v>0</v>
      </c>
      <c r="IM239" s="13">
        <f t="shared" si="152"/>
        <v>0</v>
      </c>
      <c r="IN239" s="13">
        <f t="shared" si="153"/>
        <v>0</v>
      </c>
      <c r="IO239" s="13">
        <f t="shared" si="154"/>
        <v>0</v>
      </c>
      <c r="IP239" s="13">
        <f t="shared" si="155"/>
        <v>0</v>
      </c>
      <c r="IQ239" s="13">
        <f t="shared" si="156"/>
        <v>0</v>
      </c>
      <c r="IR239" s="13">
        <f t="shared" si="157"/>
        <v>0</v>
      </c>
      <c r="IS239" s="21">
        <f t="shared" si="158"/>
        <v>0</v>
      </c>
      <c r="IU239" s="44" t="str">
        <f t="shared" si="159"/>
        <v/>
      </c>
      <c r="IV239" s="51" t="str">
        <f t="shared" si="165"/>
        <v/>
      </c>
      <c r="IW239" s="51" t="str">
        <f t="shared" si="166"/>
        <v/>
      </c>
      <c r="IX239" s="51" t="str">
        <f t="shared" si="164"/>
        <v/>
      </c>
      <c r="IY239" s="52" t="str">
        <f t="shared" si="167"/>
        <v/>
      </c>
    </row>
    <row r="240" spans="1:259" ht="15" thickBot="1">
      <c r="A240" s="12"/>
      <c r="B240" s="4"/>
      <c r="C240" s="99"/>
      <c r="D240" s="99"/>
      <c r="E240" s="99"/>
      <c r="F240" s="99"/>
      <c r="G240" s="100"/>
      <c r="H240" s="115"/>
      <c r="I240" s="115"/>
      <c r="J240" s="115"/>
      <c r="K240" s="115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116"/>
      <c r="AP240" s="99"/>
      <c r="AQ240" s="99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79">
        <f t="shared" si="163"/>
        <v>0</v>
      </c>
      <c r="IM240" s="14">
        <f t="shared" si="152"/>
        <v>0</v>
      </c>
      <c r="IN240" s="14">
        <f t="shared" si="153"/>
        <v>0</v>
      </c>
      <c r="IO240" s="14">
        <f t="shared" si="154"/>
        <v>0</v>
      </c>
      <c r="IP240" s="14">
        <f t="shared" si="155"/>
        <v>0</v>
      </c>
      <c r="IQ240" s="14">
        <f t="shared" si="156"/>
        <v>0</v>
      </c>
      <c r="IR240" s="14">
        <f t="shared" si="157"/>
        <v>0</v>
      </c>
      <c r="IS240" s="22">
        <f t="shared" si="158"/>
        <v>0</v>
      </c>
      <c r="IU240" s="49" t="str">
        <f t="shared" si="159"/>
        <v/>
      </c>
      <c r="IV240" s="50" t="str">
        <f t="shared" si="165"/>
        <v/>
      </c>
      <c r="IW240" s="50" t="str">
        <f t="shared" si="166"/>
        <v/>
      </c>
      <c r="IX240" s="50" t="str">
        <f t="shared" si="164"/>
        <v/>
      </c>
      <c r="IY240" s="53" t="str">
        <f t="shared" si="167"/>
        <v/>
      </c>
    </row>
    <row r="241" spans="1:210" ht="15" thickTop="1">
      <c r="A241" s="236"/>
      <c r="B241" s="236"/>
      <c r="C241" s="236"/>
      <c r="D241" s="236"/>
      <c r="E241" s="236"/>
      <c r="F241" s="236"/>
      <c r="G241" s="236"/>
      <c r="HB241" s="54"/>
    </row>
  </sheetData>
  <mergeCells count="10">
    <mergeCell ref="A5:G5"/>
    <mergeCell ref="IU5:IY5"/>
    <mergeCell ref="A6:B6"/>
    <mergeCell ref="A241:G241"/>
    <mergeCell ref="A1:G1"/>
    <mergeCell ref="A2:G2"/>
    <mergeCell ref="IU2:IY2"/>
    <mergeCell ref="A3:G3"/>
    <mergeCell ref="A4:G4"/>
    <mergeCell ref="IU4:IY4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L223"/>
  <sheetViews>
    <sheetView workbookViewId="0">
      <pane xSplit="7" ySplit="6" topLeftCell="FU7" activePane="bottomRight" state="frozen"/>
      <selection pane="topRight" activeCell="H1" sqref="H1"/>
      <selection pane="bottomLeft" activeCell="A7" sqref="A7"/>
      <selection pane="bottomRight" activeCell="GL5" sqref="GL5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1" width="4" customWidth="1"/>
    <col min="12" max="45" width="4.453125" customWidth="1"/>
    <col min="46" max="46" width="3.54296875" bestFit="1" customWidth="1"/>
    <col min="47" max="52" width="4.453125" customWidth="1"/>
    <col min="53" max="53" width="4" bestFit="1" customWidth="1"/>
    <col min="54" max="78" width="4.453125" customWidth="1"/>
    <col min="79" max="79" width="3.54296875" bestFit="1" customWidth="1"/>
    <col min="80" max="83" width="4.453125" customWidth="1"/>
    <col min="84" max="84" width="5" bestFit="1" customWidth="1"/>
    <col min="85" max="221" width="4.453125" customWidth="1"/>
    <col min="222" max="222" width="6.453125" customWidth="1"/>
    <col min="223" max="227" width="3.453125" bestFit="1" customWidth="1"/>
    <col min="228" max="228" width="3.453125" customWidth="1"/>
    <col min="229" max="229" width="8.54296875" bestFit="1" customWidth="1"/>
    <col min="230" max="230" width="5" customWidth="1"/>
    <col min="231" max="235" width="5.54296875" style="54" customWidth="1"/>
    <col min="237" max="237" width="14.453125" customWidth="1"/>
    <col min="238" max="238" width="3.453125" bestFit="1" customWidth="1"/>
    <col min="239" max="239" width="3.453125" customWidth="1"/>
    <col min="240" max="242" width="3.453125" bestFit="1" customWidth="1"/>
    <col min="243" max="243" width="3.54296875" customWidth="1"/>
    <col min="244" max="244" width="17.453125" bestFit="1" customWidth="1"/>
  </cols>
  <sheetData>
    <row r="1" spans="1:246" s="2" customFormat="1" ht="208">
      <c r="A1" s="237" t="s">
        <v>0</v>
      </c>
      <c r="B1" s="238"/>
      <c r="C1" s="238"/>
      <c r="D1" s="238"/>
      <c r="E1" s="238"/>
      <c r="F1" s="238"/>
      <c r="G1" s="239"/>
      <c r="H1" s="15" t="s">
        <v>824</v>
      </c>
      <c r="I1" s="15" t="s">
        <v>825</v>
      </c>
      <c r="J1" s="15" t="s">
        <v>3</v>
      </c>
      <c r="K1" s="15" t="s">
        <v>4</v>
      </c>
      <c r="L1" s="15" t="s">
        <v>410</v>
      </c>
      <c r="M1" s="15" t="s">
        <v>826</v>
      </c>
      <c r="N1" s="15" t="s">
        <v>827</v>
      </c>
      <c r="O1" s="15" t="s">
        <v>828</v>
      </c>
      <c r="P1" s="15" t="s">
        <v>829</v>
      </c>
      <c r="Q1" s="15" t="s">
        <v>830</v>
      </c>
      <c r="R1" s="15" t="s">
        <v>831</v>
      </c>
      <c r="S1" s="15" t="s">
        <v>832</v>
      </c>
      <c r="T1" s="15" t="s">
        <v>833</v>
      </c>
      <c r="U1" s="15" t="s">
        <v>834</v>
      </c>
      <c r="V1" s="15" t="s">
        <v>835</v>
      </c>
      <c r="W1" s="15" t="s">
        <v>836</v>
      </c>
      <c r="X1" s="15" t="s">
        <v>837</v>
      </c>
      <c r="Y1" s="15" t="s">
        <v>838</v>
      </c>
      <c r="Z1" s="15" t="s">
        <v>839</v>
      </c>
      <c r="AA1" s="15" t="s">
        <v>840</v>
      </c>
      <c r="AB1" s="15" t="s">
        <v>841</v>
      </c>
      <c r="AC1" s="15" t="s">
        <v>842</v>
      </c>
      <c r="AD1" s="15" t="s">
        <v>843</v>
      </c>
      <c r="AE1" s="15" t="s">
        <v>844</v>
      </c>
      <c r="AF1" s="15" t="s">
        <v>845</v>
      </c>
      <c r="AG1" s="15" t="s">
        <v>846</v>
      </c>
      <c r="AH1" s="15" t="s">
        <v>847</v>
      </c>
      <c r="AI1" s="15" t="s">
        <v>848</v>
      </c>
      <c r="AJ1" s="15" t="s">
        <v>849</v>
      </c>
      <c r="AK1" s="15" t="s">
        <v>850</v>
      </c>
      <c r="AL1" s="15" t="s">
        <v>850</v>
      </c>
      <c r="AM1" s="159" t="s">
        <v>851</v>
      </c>
      <c r="AN1" s="15" t="s">
        <v>852</v>
      </c>
      <c r="AO1" s="15" t="s">
        <v>853</v>
      </c>
      <c r="AP1" s="15" t="s">
        <v>854</v>
      </c>
      <c r="AQ1" s="15" t="s">
        <v>855</v>
      </c>
      <c r="AR1" s="15" t="s">
        <v>856</v>
      </c>
      <c r="AS1" s="15" t="s">
        <v>857</v>
      </c>
      <c r="AT1" s="15" t="s">
        <v>858</v>
      </c>
      <c r="AU1" s="15" t="s">
        <v>859</v>
      </c>
      <c r="AV1" s="15" t="s">
        <v>860</v>
      </c>
      <c r="AW1" s="15" t="s">
        <v>861</v>
      </c>
      <c r="AX1" s="15" t="s">
        <v>862</v>
      </c>
      <c r="AY1" s="15" t="s">
        <v>863</v>
      </c>
      <c r="AZ1" s="56" t="s">
        <v>864</v>
      </c>
      <c r="BA1" s="159" t="s">
        <v>865</v>
      </c>
      <c r="BB1" s="59" t="s">
        <v>866</v>
      </c>
      <c r="BC1" s="157" t="s">
        <v>867</v>
      </c>
      <c r="BD1" s="157" t="s">
        <v>868</v>
      </c>
      <c r="BE1" s="15" t="s">
        <v>869</v>
      </c>
      <c r="BF1" s="15" t="s">
        <v>870</v>
      </c>
      <c r="BG1" s="59" t="s">
        <v>871</v>
      </c>
      <c r="BH1" s="59" t="s">
        <v>872</v>
      </c>
      <c r="BI1" s="59" t="s">
        <v>873</v>
      </c>
      <c r="BJ1" s="59" t="s">
        <v>874</v>
      </c>
      <c r="BK1" s="15" t="s">
        <v>875</v>
      </c>
      <c r="BL1" s="59" t="s">
        <v>876</v>
      </c>
      <c r="BM1" s="59" t="s">
        <v>877</v>
      </c>
      <c r="BN1" s="15" t="s">
        <v>878</v>
      </c>
      <c r="BO1" s="59" t="s">
        <v>879</v>
      </c>
      <c r="BP1" s="15" t="s">
        <v>880</v>
      </c>
      <c r="BQ1" s="15" t="s">
        <v>881</v>
      </c>
      <c r="BR1" s="165" t="s">
        <v>882</v>
      </c>
      <c r="BS1" s="59" t="s">
        <v>883</v>
      </c>
      <c r="BT1" s="137" t="s">
        <v>884</v>
      </c>
      <c r="BU1" s="59" t="s">
        <v>885</v>
      </c>
      <c r="BV1" s="15" t="s">
        <v>886</v>
      </c>
      <c r="BW1" s="59" t="s">
        <v>887</v>
      </c>
      <c r="BX1" s="15" t="s">
        <v>888</v>
      </c>
      <c r="BY1" s="15" t="s">
        <v>889</v>
      </c>
      <c r="BZ1" s="15" t="s">
        <v>890</v>
      </c>
      <c r="CA1" s="15" t="s">
        <v>891</v>
      </c>
      <c r="CB1" s="15" t="s">
        <v>892</v>
      </c>
      <c r="CC1" s="59" t="s">
        <v>893</v>
      </c>
      <c r="CD1" s="15" t="s">
        <v>894</v>
      </c>
      <c r="CE1" s="59" t="s">
        <v>895</v>
      </c>
      <c r="CF1" s="15" t="s">
        <v>896</v>
      </c>
      <c r="CG1" s="15" t="s">
        <v>897</v>
      </c>
      <c r="CH1" s="59" t="s">
        <v>898</v>
      </c>
      <c r="CI1" s="15" t="s">
        <v>899</v>
      </c>
      <c r="CJ1" s="15" t="s">
        <v>900</v>
      </c>
      <c r="CK1" s="15" t="s">
        <v>901</v>
      </c>
      <c r="CL1" s="15" t="s">
        <v>902</v>
      </c>
      <c r="CM1" s="15" t="s">
        <v>903</v>
      </c>
      <c r="CN1" s="15" t="s">
        <v>904</v>
      </c>
      <c r="CO1" s="15" t="s">
        <v>905</v>
      </c>
      <c r="CP1" s="144" t="s">
        <v>906</v>
      </c>
      <c r="CQ1" s="15" t="s">
        <v>907</v>
      </c>
      <c r="CR1" s="15" t="s">
        <v>908</v>
      </c>
      <c r="CS1" s="15" t="s">
        <v>909</v>
      </c>
      <c r="CT1" s="15" t="s">
        <v>910</v>
      </c>
      <c r="CU1" s="15" t="s">
        <v>911</v>
      </c>
      <c r="CV1" s="15" t="s">
        <v>912</v>
      </c>
      <c r="CW1" s="15" t="s">
        <v>913</v>
      </c>
      <c r="CX1" s="15" t="s">
        <v>914</v>
      </c>
      <c r="CY1" s="15" t="s">
        <v>915</v>
      </c>
      <c r="CZ1" s="15" t="s">
        <v>916</v>
      </c>
      <c r="DA1" s="15" t="s">
        <v>917</v>
      </c>
      <c r="DB1" s="15" t="s">
        <v>918</v>
      </c>
      <c r="DC1" s="59" t="s">
        <v>919</v>
      </c>
      <c r="DD1" s="15" t="s">
        <v>920</v>
      </c>
      <c r="DE1" s="59" t="s">
        <v>921</v>
      </c>
      <c r="DF1" s="15" t="s">
        <v>922</v>
      </c>
      <c r="DG1" s="15" t="s">
        <v>923</v>
      </c>
      <c r="DH1" s="15" t="s">
        <v>924</v>
      </c>
      <c r="DI1" s="15" t="s">
        <v>925</v>
      </c>
      <c r="DJ1" s="15" t="s">
        <v>926</v>
      </c>
      <c r="DK1" s="15" t="s">
        <v>927</v>
      </c>
      <c r="DL1" s="15" t="s">
        <v>928</v>
      </c>
      <c r="DM1" s="15" t="s">
        <v>929</v>
      </c>
      <c r="DN1" s="15" t="s">
        <v>930</v>
      </c>
      <c r="DO1" s="15" t="s">
        <v>931</v>
      </c>
      <c r="DP1" s="59" t="s">
        <v>932</v>
      </c>
      <c r="DQ1" s="15" t="s">
        <v>933</v>
      </c>
      <c r="DR1" s="15" t="s">
        <v>934</v>
      </c>
      <c r="DS1" s="159" t="s">
        <v>935</v>
      </c>
      <c r="DT1" s="15" t="s">
        <v>936</v>
      </c>
      <c r="DU1" s="15" t="s">
        <v>937</v>
      </c>
      <c r="DV1" s="15" t="s">
        <v>938</v>
      </c>
      <c r="DW1" s="15" t="s">
        <v>939</v>
      </c>
      <c r="DX1" s="15" t="s">
        <v>940</v>
      </c>
      <c r="DY1" s="15" t="s">
        <v>941</v>
      </c>
      <c r="DZ1" s="15" t="s">
        <v>942</v>
      </c>
      <c r="EA1" s="15" t="s">
        <v>943</v>
      </c>
      <c r="EB1" s="15" t="s">
        <v>944</v>
      </c>
      <c r="EC1" s="15" t="s">
        <v>945</v>
      </c>
      <c r="ED1" s="15" t="s">
        <v>946</v>
      </c>
      <c r="EE1" s="15" t="s">
        <v>947</v>
      </c>
      <c r="EF1" s="15" t="s">
        <v>948</v>
      </c>
      <c r="EG1" s="15" t="s">
        <v>949</v>
      </c>
      <c r="EH1" s="15" t="s">
        <v>950</v>
      </c>
      <c r="EI1" s="15" t="s">
        <v>951</v>
      </c>
      <c r="EJ1" s="15" t="s">
        <v>952</v>
      </c>
      <c r="EK1" s="15" t="s">
        <v>953</v>
      </c>
      <c r="EL1" s="15" t="s">
        <v>954</v>
      </c>
      <c r="EM1" s="15" t="s">
        <v>955</v>
      </c>
      <c r="EN1" s="15" t="s">
        <v>956</v>
      </c>
      <c r="EO1" s="15" t="s">
        <v>957</v>
      </c>
      <c r="EP1" s="15" t="s">
        <v>958</v>
      </c>
      <c r="EQ1" s="15" t="s">
        <v>959</v>
      </c>
      <c r="ER1" s="15" t="s">
        <v>960</v>
      </c>
      <c r="ES1" s="15" t="s">
        <v>961</v>
      </c>
      <c r="ET1" s="15" t="s">
        <v>962</v>
      </c>
      <c r="EU1" s="15" t="s">
        <v>963</v>
      </c>
      <c r="EV1" s="15" t="s">
        <v>964</v>
      </c>
      <c r="EW1" s="15" t="s">
        <v>965</v>
      </c>
      <c r="EX1" s="15" t="s">
        <v>966</v>
      </c>
      <c r="EY1" s="15" t="s">
        <v>967</v>
      </c>
      <c r="EZ1" s="15" t="s">
        <v>968</v>
      </c>
      <c r="FA1" s="15" t="s">
        <v>969</v>
      </c>
      <c r="FB1" s="15" t="s">
        <v>970</v>
      </c>
      <c r="FC1" s="15" t="s">
        <v>971</v>
      </c>
      <c r="FD1" s="15" t="s">
        <v>972</v>
      </c>
      <c r="FE1" s="15" t="s">
        <v>973</v>
      </c>
      <c r="FF1" s="15" t="s">
        <v>974</v>
      </c>
      <c r="FG1" s="15" t="s">
        <v>975</v>
      </c>
      <c r="FH1" s="15" t="s">
        <v>976</v>
      </c>
      <c r="FI1" s="15" t="s">
        <v>977</v>
      </c>
      <c r="FJ1" s="15" t="s">
        <v>978</v>
      </c>
      <c r="FK1" s="15" t="s">
        <v>979</v>
      </c>
      <c r="FL1" s="15" t="s">
        <v>980</v>
      </c>
      <c r="FM1" s="15" t="s">
        <v>981</v>
      </c>
      <c r="FN1" s="15" t="s">
        <v>982</v>
      </c>
      <c r="FO1" s="15" t="s">
        <v>983</v>
      </c>
      <c r="FP1" s="15" t="s">
        <v>984</v>
      </c>
      <c r="FQ1" s="15" t="s">
        <v>985</v>
      </c>
      <c r="FR1" s="15" t="s">
        <v>986</v>
      </c>
      <c r="FS1" s="15" t="s">
        <v>987</v>
      </c>
      <c r="FT1" s="15" t="s">
        <v>988</v>
      </c>
      <c r="FU1" s="15" t="s">
        <v>989</v>
      </c>
      <c r="FV1" s="15" t="s">
        <v>990</v>
      </c>
      <c r="FW1" s="15" t="s">
        <v>991</v>
      </c>
      <c r="FX1" s="15" t="s">
        <v>992</v>
      </c>
      <c r="FY1" s="15" t="s">
        <v>993</v>
      </c>
      <c r="FZ1" s="15" t="s">
        <v>994</v>
      </c>
      <c r="GA1" s="15" t="s">
        <v>995</v>
      </c>
      <c r="GB1" s="15" t="s">
        <v>996</v>
      </c>
      <c r="GC1" s="15" t="s">
        <v>997</v>
      </c>
      <c r="GD1" s="159" t="s">
        <v>998</v>
      </c>
      <c r="GE1" s="15" t="s">
        <v>999</v>
      </c>
      <c r="GF1" s="15" t="s">
        <v>1000</v>
      </c>
      <c r="GG1" s="15" t="s">
        <v>1001</v>
      </c>
      <c r="GH1" s="15" t="s">
        <v>1002</v>
      </c>
      <c r="GI1" s="15" t="s">
        <v>1003</v>
      </c>
      <c r="GJ1" s="15" t="s">
        <v>1004</v>
      </c>
      <c r="GK1" s="15" t="s">
        <v>1005</v>
      </c>
      <c r="GL1" s="15" t="s">
        <v>1006</v>
      </c>
      <c r="GM1" s="15" t="s">
        <v>1007</v>
      </c>
      <c r="GN1" s="15" t="s">
        <v>1008</v>
      </c>
      <c r="GO1" s="15" t="s">
        <v>1009</v>
      </c>
      <c r="GP1" s="15" t="s">
        <v>1010</v>
      </c>
      <c r="GQ1" s="15" t="s">
        <v>1011</v>
      </c>
      <c r="GR1" s="15" t="s">
        <v>1012</v>
      </c>
      <c r="GS1" s="15" t="s">
        <v>1013</v>
      </c>
      <c r="GT1" s="15" t="s">
        <v>1014</v>
      </c>
      <c r="GU1" s="15" t="s">
        <v>1015</v>
      </c>
      <c r="GV1" s="15" t="s">
        <v>1016</v>
      </c>
      <c r="GW1" s="15" t="s">
        <v>1017</v>
      </c>
      <c r="GX1" s="15" t="s">
        <v>1018</v>
      </c>
      <c r="GY1" s="15" t="s">
        <v>1019</v>
      </c>
      <c r="GZ1" s="174" t="s">
        <v>1020</v>
      </c>
      <c r="HA1" s="15" t="s">
        <v>1021</v>
      </c>
      <c r="HB1" s="15" t="s">
        <v>1022</v>
      </c>
      <c r="HC1" s="15" t="s">
        <v>1023</v>
      </c>
      <c r="HD1" s="15" t="s">
        <v>1024</v>
      </c>
      <c r="HE1" s="15" t="s">
        <v>1025</v>
      </c>
      <c r="HF1" s="15"/>
      <c r="HG1" s="15"/>
      <c r="HH1" s="15"/>
      <c r="HI1" s="15"/>
      <c r="HJ1" s="15"/>
      <c r="HK1" s="15"/>
      <c r="HL1" s="15"/>
      <c r="HM1" s="15"/>
      <c r="HN1" s="15" t="s">
        <v>7</v>
      </c>
      <c r="HO1" s="15" t="s">
        <v>8</v>
      </c>
      <c r="HP1" s="15" t="s">
        <v>9</v>
      </c>
      <c r="HQ1" s="15" t="s">
        <v>10</v>
      </c>
      <c r="HR1" s="15" t="s">
        <v>11</v>
      </c>
      <c r="HS1" s="15" t="s">
        <v>12</v>
      </c>
      <c r="HT1" s="15" t="s">
        <v>13</v>
      </c>
      <c r="HU1" s="55" t="s">
        <v>14</v>
      </c>
      <c r="HW1" s="46" t="s">
        <v>15</v>
      </c>
      <c r="HX1" s="47" t="s">
        <v>16</v>
      </c>
      <c r="HY1" s="47" t="s">
        <v>17</v>
      </c>
      <c r="HZ1" s="47" t="s">
        <v>18</v>
      </c>
      <c r="IA1" s="48" t="s">
        <v>19</v>
      </c>
      <c r="IB1"/>
      <c r="IC1" s="133" t="s">
        <v>20</v>
      </c>
      <c r="ID1" s="2" t="s">
        <v>8</v>
      </c>
      <c r="IE1" s="2" t="s">
        <v>9</v>
      </c>
      <c r="IF1" s="2" t="s">
        <v>10</v>
      </c>
      <c r="IG1" s="2" t="s">
        <v>11</v>
      </c>
      <c r="IH1" s="2" t="s">
        <v>12</v>
      </c>
      <c r="II1" s="2" t="s">
        <v>13</v>
      </c>
    </row>
    <row r="2" spans="1:246" s="2" customFormat="1" ht="15.5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>
        <v>1</v>
      </c>
      <c r="J2" s="119">
        <v>2</v>
      </c>
      <c r="K2" s="119">
        <v>0</v>
      </c>
      <c r="L2" s="120">
        <v>1</v>
      </c>
      <c r="M2" s="120">
        <v>2</v>
      </c>
      <c r="N2" s="120">
        <v>0</v>
      </c>
      <c r="O2" s="120">
        <v>1</v>
      </c>
      <c r="P2" s="120">
        <v>1</v>
      </c>
      <c r="Q2" s="120">
        <v>2</v>
      </c>
      <c r="R2" s="120">
        <v>0</v>
      </c>
      <c r="S2" s="120">
        <v>2</v>
      </c>
      <c r="T2" s="120">
        <v>0</v>
      </c>
      <c r="U2" s="120">
        <v>2</v>
      </c>
      <c r="V2" s="120">
        <v>2</v>
      </c>
      <c r="W2" s="120">
        <v>1</v>
      </c>
      <c r="X2" s="120">
        <v>1</v>
      </c>
      <c r="Y2" s="120">
        <v>1</v>
      </c>
      <c r="Z2" s="120">
        <v>1</v>
      </c>
      <c r="AA2" s="120">
        <v>1</v>
      </c>
      <c r="AB2" s="120">
        <v>2</v>
      </c>
      <c r="AC2" s="120">
        <v>1</v>
      </c>
      <c r="AD2" s="120">
        <v>2</v>
      </c>
      <c r="AE2" s="120">
        <v>1</v>
      </c>
      <c r="AF2" s="120">
        <v>1</v>
      </c>
      <c r="AG2" s="120">
        <v>2</v>
      </c>
      <c r="AH2" s="120">
        <v>3</v>
      </c>
      <c r="AI2" s="51">
        <v>1</v>
      </c>
      <c r="AJ2" s="51">
        <v>1</v>
      </c>
      <c r="AK2" s="103">
        <v>2</v>
      </c>
      <c r="AL2" s="103">
        <v>1</v>
      </c>
      <c r="AM2" s="160">
        <v>2</v>
      </c>
      <c r="AN2" s="103">
        <v>1</v>
      </c>
      <c r="AO2" s="103">
        <v>1</v>
      </c>
      <c r="AP2" s="103">
        <v>1</v>
      </c>
      <c r="AQ2" s="103">
        <v>1</v>
      </c>
      <c r="AR2" s="103">
        <v>1</v>
      </c>
      <c r="AS2" s="103">
        <v>1</v>
      </c>
      <c r="AT2" s="103">
        <v>1</v>
      </c>
      <c r="AU2" s="103">
        <v>1</v>
      </c>
      <c r="AV2" s="103">
        <v>2</v>
      </c>
      <c r="AW2" s="103">
        <v>1</v>
      </c>
      <c r="AX2" s="103">
        <v>1</v>
      </c>
      <c r="AY2" s="103">
        <v>3</v>
      </c>
      <c r="AZ2" s="104">
        <v>1</v>
      </c>
      <c r="BA2" s="163">
        <v>2</v>
      </c>
      <c r="BB2" s="106">
        <v>1</v>
      </c>
      <c r="BC2" s="106">
        <v>2</v>
      </c>
      <c r="BD2" s="107">
        <v>1</v>
      </c>
      <c r="BE2" s="107">
        <v>2</v>
      </c>
      <c r="BF2" s="103">
        <v>1</v>
      </c>
      <c r="BG2" s="106">
        <v>2</v>
      </c>
      <c r="BH2" s="106">
        <v>2</v>
      </c>
      <c r="BI2" s="106">
        <v>1</v>
      </c>
      <c r="BJ2" s="106">
        <v>2</v>
      </c>
      <c r="BK2" s="103">
        <v>1</v>
      </c>
      <c r="BL2" s="106">
        <v>1</v>
      </c>
      <c r="BM2" s="106">
        <v>1</v>
      </c>
      <c r="BN2" s="103">
        <v>3</v>
      </c>
      <c r="BO2" s="106">
        <v>1</v>
      </c>
      <c r="BP2" s="103">
        <v>2</v>
      </c>
      <c r="BQ2" s="103">
        <v>2</v>
      </c>
      <c r="BR2" s="166">
        <v>2</v>
      </c>
      <c r="BS2" s="106">
        <v>1</v>
      </c>
      <c r="BT2" s="103">
        <v>1</v>
      </c>
      <c r="BU2" s="106">
        <v>2</v>
      </c>
      <c r="BV2" s="103">
        <v>1</v>
      </c>
      <c r="BW2" s="106">
        <v>2</v>
      </c>
      <c r="BX2" s="103">
        <v>1</v>
      </c>
      <c r="BY2" s="103">
        <v>2</v>
      </c>
      <c r="BZ2" s="103">
        <v>2</v>
      </c>
      <c r="CA2" s="103">
        <v>1</v>
      </c>
      <c r="CB2" s="103">
        <v>1</v>
      </c>
      <c r="CC2" s="106">
        <v>2</v>
      </c>
      <c r="CD2" s="103">
        <v>1</v>
      </c>
      <c r="CE2" s="106">
        <v>1</v>
      </c>
      <c r="CF2" s="103">
        <v>2</v>
      </c>
      <c r="CG2" s="103">
        <v>1</v>
      </c>
      <c r="CH2" s="106">
        <v>2</v>
      </c>
      <c r="CI2" s="103">
        <v>1</v>
      </c>
      <c r="CJ2" s="103">
        <v>1</v>
      </c>
      <c r="CK2" s="103">
        <v>2</v>
      </c>
      <c r="CL2" s="103">
        <v>1</v>
      </c>
      <c r="CM2" s="103">
        <v>1</v>
      </c>
      <c r="CN2" s="103">
        <v>1</v>
      </c>
      <c r="CO2" s="103">
        <v>3</v>
      </c>
      <c r="CP2" s="145">
        <v>1</v>
      </c>
      <c r="CQ2" s="103">
        <v>2</v>
      </c>
      <c r="CR2" s="103">
        <v>1</v>
      </c>
      <c r="CS2" s="103">
        <v>3</v>
      </c>
      <c r="CT2" s="103">
        <v>1</v>
      </c>
      <c r="CU2" s="103">
        <v>2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2</v>
      </c>
      <c r="DB2" s="103">
        <v>1</v>
      </c>
      <c r="DC2" s="106">
        <v>2</v>
      </c>
      <c r="DD2" s="103">
        <v>1</v>
      </c>
      <c r="DE2" s="106">
        <v>1</v>
      </c>
      <c r="DF2" s="103">
        <v>2</v>
      </c>
      <c r="DG2" s="103">
        <v>1</v>
      </c>
      <c r="DH2" s="103">
        <v>1</v>
      </c>
      <c r="DI2" s="103">
        <v>1</v>
      </c>
      <c r="DJ2" s="103">
        <v>2</v>
      </c>
      <c r="DK2" s="103">
        <v>1</v>
      </c>
      <c r="DL2" s="103">
        <v>2</v>
      </c>
      <c r="DM2" s="103">
        <v>1</v>
      </c>
      <c r="DN2" s="103">
        <v>2</v>
      </c>
      <c r="DO2" s="103">
        <v>1</v>
      </c>
      <c r="DP2" s="106">
        <v>1</v>
      </c>
      <c r="DQ2" s="103">
        <v>3</v>
      </c>
      <c r="DR2" s="103">
        <v>1</v>
      </c>
      <c r="DS2" s="160">
        <v>2</v>
      </c>
      <c r="DT2" s="103">
        <v>1</v>
      </c>
      <c r="DU2" s="103">
        <v>1</v>
      </c>
      <c r="DV2" s="103">
        <v>2</v>
      </c>
      <c r="DW2" s="103">
        <v>2</v>
      </c>
      <c r="DX2" s="103">
        <v>1</v>
      </c>
      <c r="DY2" s="103">
        <v>1</v>
      </c>
      <c r="DZ2" s="103">
        <v>2</v>
      </c>
      <c r="EA2" s="103">
        <v>1</v>
      </c>
      <c r="EB2" s="103">
        <v>2</v>
      </c>
      <c r="EC2" s="103">
        <v>1</v>
      </c>
      <c r="ED2" s="103">
        <v>1</v>
      </c>
      <c r="EE2" s="103">
        <v>1</v>
      </c>
      <c r="EF2" s="103">
        <v>2</v>
      </c>
      <c r="EG2" s="103">
        <v>1</v>
      </c>
      <c r="EH2" s="103">
        <v>1</v>
      </c>
      <c r="EI2" s="103">
        <v>3</v>
      </c>
      <c r="EJ2" s="103">
        <v>1</v>
      </c>
      <c r="EK2" s="103">
        <v>2</v>
      </c>
      <c r="EL2" s="103">
        <v>1</v>
      </c>
      <c r="EM2" s="103">
        <v>1</v>
      </c>
      <c r="EN2" s="103">
        <v>1</v>
      </c>
      <c r="EO2" s="103">
        <v>0</v>
      </c>
      <c r="EP2" s="103">
        <v>2</v>
      </c>
      <c r="EQ2" s="103">
        <v>1</v>
      </c>
      <c r="ER2" s="103">
        <v>1</v>
      </c>
      <c r="ES2" s="103">
        <v>3</v>
      </c>
      <c r="ET2" s="103">
        <v>1</v>
      </c>
      <c r="EU2" s="103">
        <v>2</v>
      </c>
      <c r="EV2" s="103">
        <v>1</v>
      </c>
      <c r="EW2" s="103">
        <v>1</v>
      </c>
      <c r="EX2" s="103">
        <v>1</v>
      </c>
      <c r="EY2" s="103">
        <v>1</v>
      </c>
      <c r="EZ2" s="103">
        <v>2</v>
      </c>
      <c r="FA2" s="103">
        <v>1</v>
      </c>
      <c r="FB2" s="103">
        <v>3</v>
      </c>
      <c r="FC2" s="103">
        <v>1</v>
      </c>
      <c r="FD2" s="103">
        <v>3</v>
      </c>
      <c r="FE2" s="103">
        <v>1</v>
      </c>
      <c r="FF2" s="103">
        <v>1</v>
      </c>
      <c r="FG2" s="103">
        <v>2</v>
      </c>
      <c r="FH2" s="103">
        <v>1</v>
      </c>
      <c r="FI2" s="103">
        <v>1</v>
      </c>
      <c r="FJ2" s="103">
        <v>2</v>
      </c>
      <c r="FK2" s="103">
        <v>1</v>
      </c>
      <c r="FL2" s="103">
        <v>1</v>
      </c>
      <c r="FM2" s="103">
        <v>2</v>
      </c>
      <c r="FN2" s="103">
        <v>1</v>
      </c>
      <c r="FO2" s="103">
        <v>3</v>
      </c>
      <c r="FP2" s="103">
        <v>1</v>
      </c>
      <c r="FQ2" s="103">
        <v>2</v>
      </c>
      <c r="FR2" s="103">
        <v>1</v>
      </c>
      <c r="FS2" s="103">
        <v>2</v>
      </c>
      <c r="FT2" s="103">
        <v>1</v>
      </c>
      <c r="FU2" s="103">
        <v>1</v>
      </c>
      <c r="FV2" s="103">
        <v>1</v>
      </c>
      <c r="FW2" s="103">
        <v>1</v>
      </c>
      <c r="FX2" s="103">
        <v>2</v>
      </c>
      <c r="FY2" s="103">
        <v>1</v>
      </c>
      <c r="FZ2" s="103">
        <v>2</v>
      </c>
      <c r="GA2" s="103">
        <v>3</v>
      </c>
      <c r="GB2" s="103">
        <v>1</v>
      </c>
      <c r="GC2" s="103">
        <v>1</v>
      </c>
      <c r="GD2" s="160">
        <v>2</v>
      </c>
      <c r="GE2" s="103">
        <v>1</v>
      </c>
      <c r="GF2" s="103">
        <v>2</v>
      </c>
      <c r="GG2" s="103">
        <v>1</v>
      </c>
      <c r="GH2" s="103">
        <v>1</v>
      </c>
      <c r="GI2" s="103">
        <v>2</v>
      </c>
      <c r="GJ2" s="103">
        <v>1</v>
      </c>
      <c r="GK2" s="103">
        <v>1</v>
      </c>
      <c r="GL2" s="103">
        <v>1</v>
      </c>
      <c r="GM2" s="103">
        <v>1</v>
      </c>
      <c r="GN2" s="103">
        <v>2</v>
      </c>
      <c r="GO2" s="103">
        <v>1</v>
      </c>
      <c r="GP2" s="103">
        <v>2</v>
      </c>
      <c r="GQ2" s="103">
        <v>1</v>
      </c>
      <c r="GR2" s="103">
        <v>1</v>
      </c>
      <c r="GS2" s="103">
        <v>2</v>
      </c>
      <c r="GT2" s="103">
        <v>1</v>
      </c>
      <c r="GU2" s="103">
        <v>2</v>
      </c>
      <c r="GV2" s="103">
        <v>1</v>
      </c>
      <c r="GW2" s="103">
        <v>2</v>
      </c>
      <c r="GX2" s="103">
        <v>1</v>
      </c>
      <c r="GY2" s="103">
        <v>1</v>
      </c>
      <c r="GZ2" s="103">
        <v>1</v>
      </c>
      <c r="HA2" s="103">
        <v>1</v>
      </c>
      <c r="HB2" s="103">
        <v>1</v>
      </c>
      <c r="HC2" s="103">
        <v>1</v>
      </c>
      <c r="HD2" s="103">
        <v>1</v>
      </c>
      <c r="HE2" s="103">
        <v>1</v>
      </c>
      <c r="HF2" s="103"/>
      <c r="HG2" s="103"/>
      <c r="HH2" s="103"/>
      <c r="HI2" s="103"/>
      <c r="HJ2" s="103"/>
      <c r="HK2" s="103"/>
      <c r="HL2" s="103"/>
      <c r="HM2" s="103"/>
      <c r="HN2" s="63">
        <f>SUM(H2:HM2)</f>
        <v>287</v>
      </c>
      <c r="HO2" s="29">
        <f>COUNTIF(H4:HM4,"d")</f>
        <v>64</v>
      </c>
      <c r="HP2" s="29">
        <f>COUNTIF(H4:HM4,"w")</f>
        <v>12</v>
      </c>
      <c r="HQ2" s="29">
        <f>COUNTIF(H4:HM4,"v")</f>
        <v>81</v>
      </c>
      <c r="HR2" s="29">
        <f>COUNTIF(H4:HM4,"s")</f>
        <v>3</v>
      </c>
      <c r="HS2" s="29">
        <f>COUNTIF(H4:HM4,"m")</f>
        <v>2</v>
      </c>
      <c r="HT2" s="28">
        <f>COUNTIF(H4:HM4,"r")</f>
        <v>16</v>
      </c>
      <c r="HU2" s="66"/>
      <c r="HW2" s="243" t="s">
        <v>22</v>
      </c>
      <c r="HX2" s="244"/>
      <c r="HY2" s="244"/>
      <c r="HZ2" s="244"/>
      <c r="IA2" s="245"/>
      <c r="IB2"/>
      <c r="IC2" t="s">
        <v>23</v>
      </c>
      <c r="ID2">
        <v>8</v>
      </c>
      <c r="IE2">
        <v>0</v>
      </c>
      <c r="IF2">
        <v>1</v>
      </c>
      <c r="IG2">
        <v>0</v>
      </c>
      <c r="IH2">
        <v>0</v>
      </c>
      <c r="II2">
        <v>0</v>
      </c>
      <c r="IJ2"/>
      <c r="IK2"/>
      <c r="IL2"/>
    </row>
    <row r="3" spans="1:246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>
        <v>0</v>
      </c>
      <c r="J3" s="122">
        <v>80</v>
      </c>
      <c r="K3" s="122">
        <v>0</v>
      </c>
      <c r="L3" s="123">
        <v>0</v>
      </c>
      <c r="M3" s="123">
        <v>45</v>
      </c>
      <c r="N3" s="123">
        <v>0</v>
      </c>
      <c r="O3" s="123">
        <v>0</v>
      </c>
      <c r="P3" s="123">
        <v>0</v>
      </c>
      <c r="Q3" s="123">
        <v>170</v>
      </c>
      <c r="R3" s="123">
        <v>0</v>
      </c>
      <c r="S3" s="123">
        <v>222</v>
      </c>
      <c r="T3" s="123">
        <v>0</v>
      </c>
      <c r="U3" s="123">
        <v>230</v>
      </c>
      <c r="V3" s="123">
        <v>185</v>
      </c>
      <c r="W3" s="123">
        <v>0</v>
      </c>
      <c r="X3" s="123">
        <v>0</v>
      </c>
      <c r="Y3" s="123">
        <v>0</v>
      </c>
      <c r="Z3" s="123">
        <v>0</v>
      </c>
      <c r="AA3" s="123">
        <v>0</v>
      </c>
      <c r="AB3" s="123">
        <v>128</v>
      </c>
      <c r="AC3" s="123">
        <v>0</v>
      </c>
      <c r="AD3" s="123">
        <v>35</v>
      </c>
      <c r="AE3" s="123">
        <v>0</v>
      </c>
      <c r="AF3" s="123">
        <v>0</v>
      </c>
      <c r="AG3" s="123">
        <v>200</v>
      </c>
      <c r="AH3" s="123">
        <v>835</v>
      </c>
      <c r="AI3" s="123">
        <v>0</v>
      </c>
      <c r="AJ3" s="123">
        <v>0</v>
      </c>
      <c r="AK3" s="124">
        <v>227</v>
      </c>
      <c r="AL3" s="124">
        <v>0</v>
      </c>
      <c r="AM3" s="161">
        <v>140</v>
      </c>
      <c r="AN3" s="124">
        <v>0</v>
      </c>
      <c r="AO3" s="124">
        <v>0</v>
      </c>
      <c r="AP3" s="124">
        <v>0</v>
      </c>
      <c r="AQ3" s="124">
        <v>0</v>
      </c>
      <c r="AR3" s="124">
        <v>0</v>
      </c>
      <c r="AS3" s="124">
        <v>0</v>
      </c>
      <c r="AT3" s="124">
        <v>60</v>
      </c>
      <c r="AU3" s="124">
        <v>0</v>
      </c>
      <c r="AV3" s="124">
        <v>230</v>
      </c>
      <c r="AW3" s="124">
        <v>0</v>
      </c>
      <c r="AX3" s="124">
        <v>0</v>
      </c>
      <c r="AY3" s="124">
        <v>430</v>
      </c>
      <c r="AZ3" s="125">
        <v>0</v>
      </c>
      <c r="BA3" s="164">
        <v>224</v>
      </c>
      <c r="BB3" s="127">
        <v>0</v>
      </c>
      <c r="BC3" s="127">
        <v>43</v>
      </c>
      <c r="BD3" s="128">
        <v>0</v>
      </c>
      <c r="BE3" s="128">
        <v>125</v>
      </c>
      <c r="BF3" s="124">
        <v>0</v>
      </c>
      <c r="BG3" s="127">
        <v>300</v>
      </c>
      <c r="BH3" s="127">
        <v>92</v>
      </c>
      <c r="BI3" s="127">
        <v>0</v>
      </c>
      <c r="BJ3" s="127">
        <v>96</v>
      </c>
      <c r="BK3" s="124">
        <v>0</v>
      </c>
      <c r="BL3" s="127">
        <v>0</v>
      </c>
      <c r="BM3" s="127">
        <v>0</v>
      </c>
      <c r="BN3" s="124">
        <v>945</v>
      </c>
      <c r="BO3" s="127">
        <v>0</v>
      </c>
      <c r="BP3" s="124">
        <v>220</v>
      </c>
      <c r="BQ3" s="124">
        <v>0</v>
      </c>
      <c r="BR3" s="167">
        <v>94</v>
      </c>
      <c r="BS3" s="127">
        <v>0</v>
      </c>
      <c r="BT3" s="124">
        <v>0</v>
      </c>
      <c r="BU3" s="127">
        <v>300</v>
      </c>
      <c r="BV3" s="124">
        <v>0</v>
      </c>
      <c r="BW3" s="127">
        <v>239</v>
      </c>
      <c r="BX3" s="124">
        <v>0</v>
      </c>
      <c r="BY3" s="124">
        <v>35</v>
      </c>
      <c r="BZ3" s="124">
        <v>145</v>
      </c>
      <c r="CA3" s="124">
        <v>0</v>
      </c>
      <c r="CB3" s="124">
        <v>0</v>
      </c>
      <c r="CC3" s="127">
        <v>12</v>
      </c>
      <c r="CD3" s="124">
        <v>0</v>
      </c>
      <c r="CE3" s="127">
        <v>0</v>
      </c>
      <c r="CF3" s="124">
        <v>1000</v>
      </c>
      <c r="CG3" s="124">
        <v>0</v>
      </c>
      <c r="CH3" s="127">
        <v>500</v>
      </c>
      <c r="CI3" s="124">
        <v>0</v>
      </c>
      <c r="CJ3" s="124">
        <v>0</v>
      </c>
      <c r="CK3" s="124">
        <v>290</v>
      </c>
      <c r="CL3" s="124">
        <v>0</v>
      </c>
      <c r="CM3" s="124">
        <v>0</v>
      </c>
      <c r="CN3" s="124">
        <v>0</v>
      </c>
      <c r="CO3" s="124">
        <v>542</v>
      </c>
      <c r="CP3" s="146">
        <v>0</v>
      </c>
      <c r="CQ3" s="124">
        <v>242</v>
      </c>
      <c r="CR3" s="124">
        <v>0</v>
      </c>
      <c r="CS3" s="124">
        <v>490</v>
      </c>
      <c r="CT3" s="124">
        <v>0</v>
      </c>
      <c r="CU3" s="124">
        <v>225</v>
      </c>
      <c r="CV3" s="124">
        <v>0</v>
      </c>
      <c r="CW3" s="124">
        <v>0</v>
      </c>
      <c r="CX3" s="124">
        <v>0</v>
      </c>
      <c r="CY3" s="124">
        <v>60</v>
      </c>
      <c r="CZ3" s="124">
        <v>0</v>
      </c>
      <c r="DA3" s="124">
        <v>42</v>
      </c>
      <c r="DB3" s="124">
        <v>0</v>
      </c>
      <c r="DC3" s="127">
        <v>150</v>
      </c>
      <c r="DD3" s="124">
        <v>0</v>
      </c>
      <c r="DE3" s="127">
        <v>0</v>
      </c>
      <c r="DF3" s="124">
        <v>263</v>
      </c>
      <c r="DG3" s="124">
        <v>0</v>
      </c>
      <c r="DH3" s="124">
        <v>0</v>
      </c>
      <c r="DI3" s="124">
        <v>0</v>
      </c>
      <c r="DJ3" s="124">
        <v>150</v>
      </c>
      <c r="DK3" s="124">
        <v>0</v>
      </c>
      <c r="DL3" s="124">
        <v>136</v>
      </c>
      <c r="DM3" s="124">
        <v>0</v>
      </c>
      <c r="DN3" s="124">
        <v>100</v>
      </c>
      <c r="DO3" s="124">
        <v>0</v>
      </c>
      <c r="DP3" s="127">
        <v>0</v>
      </c>
      <c r="DQ3" s="124">
        <v>675</v>
      </c>
      <c r="DR3" s="124">
        <v>0</v>
      </c>
      <c r="DS3" s="161">
        <v>225</v>
      </c>
      <c r="DT3" s="124">
        <v>0</v>
      </c>
      <c r="DU3" s="124">
        <v>0</v>
      </c>
      <c r="DV3" s="124">
        <v>130</v>
      </c>
      <c r="DW3" s="124">
        <v>0</v>
      </c>
      <c r="DX3" s="124">
        <v>0</v>
      </c>
      <c r="DY3" s="124">
        <v>0</v>
      </c>
      <c r="DZ3" s="124">
        <v>114</v>
      </c>
      <c r="EA3" s="124">
        <v>0</v>
      </c>
      <c r="EB3" s="124">
        <v>150</v>
      </c>
      <c r="EC3" s="124">
        <v>0</v>
      </c>
      <c r="ED3" s="124">
        <v>0</v>
      </c>
      <c r="EE3" s="124">
        <v>0</v>
      </c>
      <c r="EF3" s="124">
        <v>238</v>
      </c>
      <c r="EG3" s="124">
        <v>0</v>
      </c>
      <c r="EH3" s="124">
        <v>0</v>
      </c>
      <c r="EI3" s="124">
        <v>856</v>
      </c>
      <c r="EJ3" s="124">
        <v>0</v>
      </c>
      <c r="EK3" s="124">
        <v>65</v>
      </c>
      <c r="EL3" s="124">
        <v>0</v>
      </c>
      <c r="EM3" s="124">
        <v>0</v>
      </c>
      <c r="EN3" s="124">
        <v>0</v>
      </c>
      <c r="EO3" s="124">
        <v>0</v>
      </c>
      <c r="EP3" s="124">
        <v>265</v>
      </c>
      <c r="EQ3" s="124">
        <v>0</v>
      </c>
      <c r="ER3" s="124">
        <v>0</v>
      </c>
      <c r="ES3" s="124">
        <v>536</v>
      </c>
      <c r="ET3" s="124">
        <v>0</v>
      </c>
      <c r="EU3" s="124">
        <v>235</v>
      </c>
      <c r="EV3" s="124">
        <v>0</v>
      </c>
      <c r="EW3" s="124">
        <v>0</v>
      </c>
      <c r="EX3" s="124">
        <v>0</v>
      </c>
      <c r="EY3" s="124">
        <v>0</v>
      </c>
      <c r="EZ3" s="124">
        <v>210</v>
      </c>
      <c r="FA3" s="124">
        <v>0</v>
      </c>
      <c r="FB3" s="124">
        <v>804</v>
      </c>
      <c r="FC3" s="124">
        <v>0</v>
      </c>
      <c r="FD3" s="124">
        <v>550</v>
      </c>
      <c r="FE3" s="124">
        <v>0</v>
      </c>
      <c r="FF3" s="124">
        <v>0</v>
      </c>
      <c r="FG3" s="124">
        <v>309</v>
      </c>
      <c r="FH3" s="124">
        <v>0</v>
      </c>
      <c r="FI3" s="124">
        <v>0</v>
      </c>
      <c r="FJ3" s="124">
        <v>66</v>
      </c>
      <c r="FK3" s="124">
        <v>0</v>
      </c>
      <c r="FL3" s="124">
        <v>0</v>
      </c>
      <c r="FM3" s="124">
        <v>127</v>
      </c>
      <c r="FN3" s="124">
        <v>0</v>
      </c>
      <c r="FO3" s="124">
        <v>500</v>
      </c>
      <c r="FP3" s="124">
        <v>0</v>
      </c>
      <c r="FQ3" s="124">
        <v>76</v>
      </c>
      <c r="FR3" s="124">
        <v>0</v>
      </c>
      <c r="FS3" s="124">
        <v>98</v>
      </c>
      <c r="FT3" s="124">
        <v>0</v>
      </c>
      <c r="FU3" s="124">
        <v>0</v>
      </c>
      <c r="FV3" s="124">
        <v>0</v>
      </c>
      <c r="FW3" s="124">
        <v>0</v>
      </c>
      <c r="FX3" s="124">
        <v>210</v>
      </c>
      <c r="FY3" s="124">
        <v>0</v>
      </c>
      <c r="FZ3" s="124">
        <v>0</v>
      </c>
      <c r="GA3" s="124">
        <v>382</v>
      </c>
      <c r="GB3" s="124">
        <v>0</v>
      </c>
      <c r="GC3" s="124">
        <v>0</v>
      </c>
      <c r="GD3" s="161">
        <v>320</v>
      </c>
      <c r="GE3" s="124">
        <v>0</v>
      </c>
      <c r="GF3" s="124">
        <v>172</v>
      </c>
      <c r="GG3" s="124">
        <v>0</v>
      </c>
      <c r="GH3" s="124">
        <v>0</v>
      </c>
      <c r="GI3" s="124">
        <v>306</v>
      </c>
      <c r="GJ3" s="124">
        <v>0</v>
      </c>
      <c r="GK3" s="124">
        <v>0</v>
      </c>
      <c r="GL3" s="124">
        <v>0</v>
      </c>
      <c r="GM3" s="124">
        <v>0</v>
      </c>
      <c r="GN3" s="124">
        <v>75</v>
      </c>
      <c r="GO3" s="124">
        <v>0</v>
      </c>
      <c r="GP3" s="124">
        <v>150</v>
      </c>
      <c r="GQ3" s="124">
        <v>0</v>
      </c>
      <c r="GR3" s="124">
        <v>0</v>
      </c>
      <c r="GS3" s="124">
        <v>50</v>
      </c>
      <c r="GT3" s="124">
        <v>0</v>
      </c>
      <c r="GU3" s="124">
        <v>50</v>
      </c>
      <c r="GV3" s="124">
        <v>0</v>
      </c>
      <c r="GW3" s="124">
        <v>195</v>
      </c>
      <c r="GX3" s="124">
        <v>0</v>
      </c>
      <c r="GY3" s="124">
        <v>0</v>
      </c>
      <c r="GZ3" s="124">
        <v>0</v>
      </c>
      <c r="HA3" s="124">
        <v>0</v>
      </c>
      <c r="HB3" s="124">
        <v>0</v>
      </c>
      <c r="HC3" s="124">
        <v>0</v>
      </c>
      <c r="HD3" s="124">
        <v>0</v>
      </c>
      <c r="HE3" s="124">
        <v>0</v>
      </c>
      <c r="HF3" s="124"/>
      <c r="HG3" s="124"/>
      <c r="HH3" s="124"/>
      <c r="HI3" s="124"/>
      <c r="HJ3" s="124"/>
      <c r="HK3" s="124"/>
      <c r="HL3" s="124"/>
      <c r="HM3" s="124"/>
      <c r="HN3" s="64"/>
      <c r="HO3" s="68"/>
      <c r="HP3" s="68"/>
      <c r="HQ3" s="68"/>
      <c r="HR3" s="68"/>
      <c r="HS3" s="68"/>
      <c r="HT3" s="68"/>
      <c r="HU3" s="67">
        <f>SUM(H3:HM3)</f>
        <v>18416</v>
      </c>
      <c r="HW3" s="44">
        <f>COUNTA(C7:C222)</f>
        <v>31</v>
      </c>
      <c r="HX3" s="227">
        <f>COUNTA(D7:D222)</f>
        <v>9</v>
      </c>
      <c r="HY3" s="227">
        <f>COUNTA(E7:E222)</f>
        <v>4</v>
      </c>
      <c r="HZ3" s="227">
        <f>COUNTA(F7:F222)</f>
        <v>0</v>
      </c>
      <c r="IA3" s="45">
        <f>COUNTA(G7:G222)</f>
        <v>0</v>
      </c>
      <c r="IB3"/>
      <c r="IC3" t="s">
        <v>25</v>
      </c>
      <c r="ID3">
        <v>12</v>
      </c>
      <c r="IE3">
        <v>0</v>
      </c>
      <c r="IF3">
        <v>2</v>
      </c>
      <c r="IG3">
        <v>0</v>
      </c>
      <c r="IH3">
        <v>0</v>
      </c>
      <c r="II3">
        <v>0</v>
      </c>
      <c r="IJ3"/>
      <c r="IK3"/>
      <c r="IL3"/>
    </row>
    <row r="4" spans="1:246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28</v>
      </c>
      <c r="J4" s="108" t="s">
        <v>29</v>
      </c>
      <c r="K4" s="108" t="s">
        <v>30</v>
      </c>
      <c r="L4" s="227"/>
      <c r="M4" s="227" t="s">
        <v>29</v>
      </c>
      <c r="N4" s="227" t="s">
        <v>30</v>
      </c>
      <c r="O4" s="227"/>
      <c r="P4" s="227"/>
      <c r="Q4" s="227" t="s">
        <v>29</v>
      </c>
      <c r="R4" s="227" t="s">
        <v>30</v>
      </c>
      <c r="S4" s="227" t="s">
        <v>29</v>
      </c>
      <c r="T4" s="227" t="s">
        <v>30</v>
      </c>
      <c r="U4" s="227" t="s">
        <v>29</v>
      </c>
      <c r="V4" s="227" t="s">
        <v>29</v>
      </c>
      <c r="W4" s="227" t="s">
        <v>30</v>
      </c>
      <c r="X4" s="227"/>
      <c r="Y4" s="227"/>
      <c r="Z4" s="227" t="s">
        <v>30</v>
      </c>
      <c r="AA4" s="227"/>
      <c r="AB4" s="227" t="s">
        <v>29</v>
      </c>
      <c r="AC4" s="227" t="s">
        <v>30</v>
      </c>
      <c r="AD4" s="227" t="s">
        <v>29</v>
      </c>
      <c r="AE4" s="227" t="s">
        <v>30</v>
      </c>
      <c r="AF4" s="227"/>
      <c r="AG4" s="227" t="s">
        <v>29</v>
      </c>
      <c r="AH4" s="227" t="s">
        <v>291</v>
      </c>
      <c r="AI4" s="227"/>
      <c r="AJ4" s="227" t="s">
        <v>30</v>
      </c>
      <c r="AK4" s="109" t="s">
        <v>29</v>
      </c>
      <c r="AL4" s="109" t="s">
        <v>30</v>
      </c>
      <c r="AM4" s="162" t="s">
        <v>29</v>
      </c>
      <c r="AN4" s="109" t="s">
        <v>30</v>
      </c>
      <c r="AO4" s="109"/>
      <c r="AP4" s="109" t="s">
        <v>402</v>
      </c>
      <c r="AQ4" s="109" t="s">
        <v>402</v>
      </c>
      <c r="AR4" s="109" t="s">
        <v>30</v>
      </c>
      <c r="AS4" s="109" t="s">
        <v>28</v>
      </c>
      <c r="AT4" s="109" t="s">
        <v>29</v>
      </c>
      <c r="AU4" s="109" t="s">
        <v>30</v>
      </c>
      <c r="AV4" s="109" t="s">
        <v>29</v>
      </c>
      <c r="AW4" s="109" t="s">
        <v>30</v>
      </c>
      <c r="AX4" s="109"/>
      <c r="AY4" s="109" t="s">
        <v>291</v>
      </c>
      <c r="AZ4" s="110" t="s">
        <v>30</v>
      </c>
      <c r="BA4" s="162" t="s">
        <v>29</v>
      </c>
      <c r="BB4" s="112" t="s">
        <v>30</v>
      </c>
      <c r="BC4" s="112" t="s">
        <v>29</v>
      </c>
      <c r="BD4" s="158" t="s">
        <v>30</v>
      </c>
      <c r="BE4" s="158" t="s">
        <v>29</v>
      </c>
      <c r="BF4" s="109"/>
      <c r="BG4" s="112" t="s">
        <v>29</v>
      </c>
      <c r="BH4" s="112" t="s">
        <v>29</v>
      </c>
      <c r="BI4" s="112" t="s">
        <v>30</v>
      </c>
      <c r="BJ4" s="112" t="s">
        <v>29</v>
      </c>
      <c r="BK4" s="109" t="s">
        <v>30</v>
      </c>
      <c r="BL4" s="112"/>
      <c r="BM4" s="112"/>
      <c r="BN4" s="109" t="s">
        <v>291</v>
      </c>
      <c r="BO4" s="112" t="s">
        <v>30</v>
      </c>
      <c r="BP4" s="109" t="s">
        <v>29</v>
      </c>
      <c r="BQ4" s="109" t="s">
        <v>29</v>
      </c>
      <c r="BR4" s="168" t="s">
        <v>29</v>
      </c>
      <c r="BS4" s="112"/>
      <c r="BT4" s="109" t="s">
        <v>30</v>
      </c>
      <c r="BU4" s="112" t="s">
        <v>29</v>
      </c>
      <c r="BV4" s="109" t="s">
        <v>30</v>
      </c>
      <c r="BW4" s="112" t="s">
        <v>29</v>
      </c>
      <c r="BX4" s="109" t="s">
        <v>30</v>
      </c>
      <c r="BY4" s="109" t="s">
        <v>29</v>
      </c>
      <c r="BZ4" s="109" t="s">
        <v>29</v>
      </c>
      <c r="CA4" s="109" t="s">
        <v>30</v>
      </c>
      <c r="CB4" s="109" t="s">
        <v>30</v>
      </c>
      <c r="CC4" s="112" t="s">
        <v>29</v>
      </c>
      <c r="CD4" s="109" t="s">
        <v>30</v>
      </c>
      <c r="CE4" s="112"/>
      <c r="CF4" s="109" t="s">
        <v>29</v>
      </c>
      <c r="CG4" s="109" t="s">
        <v>30</v>
      </c>
      <c r="CH4" s="112" t="s">
        <v>29</v>
      </c>
      <c r="CI4" s="109" t="s">
        <v>30</v>
      </c>
      <c r="CJ4" s="109"/>
      <c r="CK4" s="109" t="s">
        <v>29</v>
      </c>
      <c r="CL4" s="109" t="s">
        <v>30</v>
      </c>
      <c r="CM4" s="109" t="s">
        <v>403</v>
      </c>
      <c r="CN4" s="109" t="s">
        <v>30</v>
      </c>
      <c r="CO4" s="109" t="s">
        <v>291</v>
      </c>
      <c r="CP4" s="147" t="s">
        <v>30</v>
      </c>
      <c r="CQ4" s="109" t="s">
        <v>29</v>
      </c>
      <c r="CR4" s="109" t="s">
        <v>30</v>
      </c>
      <c r="CS4" s="109" t="s">
        <v>291</v>
      </c>
      <c r="CT4" s="109" t="s">
        <v>30</v>
      </c>
      <c r="CU4" s="109" t="s">
        <v>29</v>
      </c>
      <c r="CV4" s="109" t="s">
        <v>30</v>
      </c>
      <c r="CW4" s="109"/>
      <c r="CX4" s="109" t="s">
        <v>403</v>
      </c>
      <c r="CY4" s="109" t="s">
        <v>29</v>
      </c>
      <c r="CZ4" s="109" t="s">
        <v>30</v>
      </c>
      <c r="DA4" s="109"/>
      <c r="DB4" s="109" t="s">
        <v>30</v>
      </c>
      <c r="DC4" s="112" t="s">
        <v>29</v>
      </c>
      <c r="DD4" s="109" t="s">
        <v>30</v>
      </c>
      <c r="DE4" s="112" t="s">
        <v>403</v>
      </c>
      <c r="DF4" s="109" t="s">
        <v>29</v>
      </c>
      <c r="DG4" s="109" t="s">
        <v>30</v>
      </c>
      <c r="DH4" s="109" t="s">
        <v>403</v>
      </c>
      <c r="DI4" s="109" t="s">
        <v>30</v>
      </c>
      <c r="DJ4" s="109" t="s">
        <v>29</v>
      </c>
      <c r="DK4" s="109" t="s">
        <v>30</v>
      </c>
      <c r="DL4" s="109" t="s">
        <v>29</v>
      </c>
      <c r="DM4" s="109" t="s">
        <v>30</v>
      </c>
      <c r="DN4" s="109" t="s">
        <v>29</v>
      </c>
      <c r="DO4" s="109" t="s">
        <v>30</v>
      </c>
      <c r="DP4" s="112"/>
      <c r="DQ4" s="109" t="s">
        <v>291</v>
      </c>
      <c r="DR4" s="109" t="s">
        <v>30</v>
      </c>
      <c r="DS4" s="162" t="s">
        <v>29</v>
      </c>
      <c r="DT4" s="109" t="s">
        <v>30</v>
      </c>
      <c r="DU4" s="109" t="s">
        <v>30</v>
      </c>
      <c r="DV4" s="109" t="s">
        <v>29</v>
      </c>
      <c r="DW4" s="109" t="s">
        <v>29</v>
      </c>
      <c r="DX4" s="109" t="s">
        <v>30</v>
      </c>
      <c r="DY4" s="109" t="s">
        <v>30</v>
      </c>
      <c r="DZ4" s="109" t="s">
        <v>29</v>
      </c>
      <c r="EA4" s="109" t="s">
        <v>30</v>
      </c>
      <c r="EB4" s="109" t="s">
        <v>29</v>
      </c>
      <c r="EC4" s="109" t="s">
        <v>30</v>
      </c>
      <c r="ED4" s="109"/>
      <c r="EE4" s="109" t="s">
        <v>30</v>
      </c>
      <c r="EF4" s="109" t="s">
        <v>29</v>
      </c>
      <c r="EG4" s="109" t="s">
        <v>30</v>
      </c>
      <c r="EH4" s="109" t="s">
        <v>403</v>
      </c>
      <c r="EI4" s="109" t="s">
        <v>291</v>
      </c>
      <c r="EJ4" s="109" t="s">
        <v>30</v>
      </c>
      <c r="EK4" s="109" t="s">
        <v>29</v>
      </c>
      <c r="EL4" s="109" t="s">
        <v>30</v>
      </c>
      <c r="EM4" s="109" t="s">
        <v>30</v>
      </c>
      <c r="EN4" s="109"/>
      <c r="EO4" s="109" t="s">
        <v>29</v>
      </c>
      <c r="EP4" s="109" t="s">
        <v>29</v>
      </c>
      <c r="EQ4" s="109" t="s">
        <v>30</v>
      </c>
      <c r="ER4" s="109" t="s">
        <v>403</v>
      </c>
      <c r="ES4" s="109" t="s">
        <v>291</v>
      </c>
      <c r="ET4" s="109" t="s">
        <v>403</v>
      </c>
      <c r="EU4" s="109" t="s">
        <v>29</v>
      </c>
      <c r="EV4" s="109" t="s">
        <v>30</v>
      </c>
      <c r="EW4" s="109" t="s">
        <v>403</v>
      </c>
      <c r="EX4" s="109"/>
      <c r="EY4" s="109" t="s">
        <v>30</v>
      </c>
      <c r="EZ4" s="109" t="s">
        <v>29</v>
      </c>
      <c r="FA4" s="109" t="s">
        <v>30</v>
      </c>
      <c r="FB4" s="109" t="s">
        <v>291</v>
      </c>
      <c r="FC4" s="109" t="s">
        <v>403</v>
      </c>
      <c r="FD4" s="109" t="s">
        <v>291</v>
      </c>
      <c r="FE4" s="109" t="s">
        <v>30</v>
      </c>
      <c r="FF4" s="109" t="s">
        <v>403</v>
      </c>
      <c r="FG4" s="109" t="s">
        <v>29</v>
      </c>
      <c r="FH4" s="109" t="s">
        <v>30</v>
      </c>
      <c r="FI4" s="109" t="s">
        <v>403</v>
      </c>
      <c r="FJ4" s="109" t="s">
        <v>29</v>
      </c>
      <c r="FK4" s="109" t="s">
        <v>30</v>
      </c>
      <c r="FL4" s="109"/>
      <c r="FM4" s="109" t="s">
        <v>29</v>
      </c>
      <c r="FN4" s="109" t="s">
        <v>30</v>
      </c>
      <c r="FO4" s="109" t="s">
        <v>291</v>
      </c>
      <c r="FP4" s="109" t="s">
        <v>30</v>
      </c>
      <c r="FQ4" s="109" t="s">
        <v>29</v>
      </c>
      <c r="FR4" s="109" t="s">
        <v>30</v>
      </c>
      <c r="FS4" s="109" t="s">
        <v>29</v>
      </c>
      <c r="FT4" s="109" t="s">
        <v>30</v>
      </c>
      <c r="FU4" s="109"/>
      <c r="FV4" s="109"/>
      <c r="FW4" s="109" t="s">
        <v>30</v>
      </c>
      <c r="FX4" s="109" t="s">
        <v>29</v>
      </c>
      <c r="FY4" s="109" t="s">
        <v>30</v>
      </c>
      <c r="FZ4" s="109" t="s">
        <v>29</v>
      </c>
      <c r="GA4" s="109" t="s">
        <v>291</v>
      </c>
      <c r="GB4" s="109" t="s">
        <v>30</v>
      </c>
      <c r="GC4" s="109" t="s">
        <v>403</v>
      </c>
      <c r="GD4" s="162" t="s">
        <v>29</v>
      </c>
      <c r="GE4" s="109" t="s">
        <v>30</v>
      </c>
      <c r="GF4" s="109" t="s">
        <v>29</v>
      </c>
      <c r="GG4" s="109" t="s">
        <v>30</v>
      </c>
      <c r="GH4" s="109" t="s">
        <v>403</v>
      </c>
      <c r="GI4" s="109" t="s">
        <v>29</v>
      </c>
      <c r="GJ4" s="109" t="s">
        <v>30</v>
      </c>
      <c r="GK4" s="109" t="s">
        <v>403</v>
      </c>
      <c r="GL4" s="109"/>
      <c r="GM4" s="109" t="s">
        <v>30</v>
      </c>
      <c r="GN4" s="109" t="s">
        <v>29</v>
      </c>
      <c r="GO4" s="109" t="s">
        <v>30</v>
      </c>
      <c r="GP4" s="109" t="s">
        <v>29</v>
      </c>
      <c r="GQ4" s="109" t="s">
        <v>30</v>
      </c>
      <c r="GR4" s="109" t="s">
        <v>402</v>
      </c>
      <c r="GS4" s="109" t="s">
        <v>29</v>
      </c>
      <c r="GT4" s="109" t="s">
        <v>30</v>
      </c>
      <c r="GU4" s="109" t="s">
        <v>29</v>
      </c>
      <c r="GV4" s="109" t="s">
        <v>30</v>
      </c>
      <c r="GW4" s="109" t="s">
        <v>29</v>
      </c>
      <c r="GX4" s="109" t="s">
        <v>30</v>
      </c>
      <c r="GY4" s="109" t="s">
        <v>403</v>
      </c>
      <c r="GZ4" s="109" t="s">
        <v>403</v>
      </c>
      <c r="HA4" s="109" t="s">
        <v>30</v>
      </c>
      <c r="HB4" s="109" t="s">
        <v>30</v>
      </c>
      <c r="HC4" s="109"/>
      <c r="HD4" s="109" t="s">
        <v>30</v>
      </c>
      <c r="HE4" s="109" t="s">
        <v>30</v>
      </c>
      <c r="HF4" s="109"/>
      <c r="HG4" s="109"/>
      <c r="HH4" s="109"/>
      <c r="HI4" s="109"/>
      <c r="HJ4" s="109"/>
      <c r="HK4" s="109"/>
      <c r="HL4" s="109"/>
      <c r="HM4" s="130"/>
      <c r="HN4" s="65"/>
      <c r="HO4" s="68"/>
      <c r="HP4" s="68"/>
      <c r="HQ4" s="68"/>
      <c r="HR4" s="68"/>
      <c r="HS4" s="68"/>
      <c r="HT4" s="68"/>
      <c r="HU4" s="74"/>
      <c r="HW4" s="231"/>
      <c r="HX4" s="232"/>
      <c r="HY4" s="232"/>
      <c r="HZ4" s="232"/>
      <c r="IA4" s="233"/>
      <c r="IB4"/>
      <c r="IC4" t="s">
        <v>31</v>
      </c>
      <c r="ID4">
        <v>12</v>
      </c>
      <c r="IE4">
        <v>2</v>
      </c>
      <c r="IF4">
        <v>3</v>
      </c>
      <c r="IG4">
        <v>1</v>
      </c>
      <c r="IH4">
        <v>0</v>
      </c>
      <c r="II4">
        <v>0</v>
      </c>
      <c r="IJ4"/>
      <c r="IK4"/>
      <c r="IL4"/>
    </row>
    <row r="5" spans="1:246" s="2" customFormat="1" ht="15" customHeight="1">
      <c r="A5" s="228" t="s">
        <v>740</v>
      </c>
      <c r="B5" s="229"/>
      <c r="C5" s="229"/>
      <c r="D5" s="229"/>
      <c r="E5" s="229"/>
      <c r="F5" s="229"/>
      <c r="G5" s="230"/>
      <c r="H5" s="131">
        <f t="shared" ref="H5:BS5" si="0">IF(ISBLANK(H$1),"",COUNTA(H$7:H$222))</f>
        <v>11</v>
      </c>
      <c r="I5" s="99">
        <f t="shared" si="0"/>
        <v>7</v>
      </c>
      <c r="J5" s="99">
        <f t="shared" si="0"/>
        <v>27</v>
      </c>
      <c r="K5" s="99">
        <f t="shared" si="0"/>
        <v>7</v>
      </c>
      <c r="L5" s="99">
        <f t="shared" si="0"/>
        <v>28</v>
      </c>
      <c r="M5" s="99">
        <f t="shared" si="0"/>
        <v>9</v>
      </c>
      <c r="N5" s="99">
        <f t="shared" si="0"/>
        <v>2</v>
      </c>
      <c r="O5" s="99">
        <f t="shared" si="0"/>
        <v>3</v>
      </c>
      <c r="P5" s="99">
        <f t="shared" si="0"/>
        <v>33</v>
      </c>
      <c r="Q5" s="99">
        <f t="shared" si="0"/>
        <v>21</v>
      </c>
      <c r="R5" s="99">
        <f t="shared" si="0"/>
        <v>4</v>
      </c>
      <c r="S5" s="99">
        <f t="shared" si="0"/>
        <v>13</v>
      </c>
      <c r="T5" s="99">
        <f t="shared" si="0"/>
        <v>2</v>
      </c>
      <c r="U5" s="99">
        <f t="shared" si="0"/>
        <v>10</v>
      </c>
      <c r="V5" s="99">
        <f t="shared" si="0"/>
        <v>8</v>
      </c>
      <c r="W5" s="99">
        <f t="shared" si="0"/>
        <v>2</v>
      </c>
      <c r="X5" s="99">
        <f t="shared" si="0"/>
        <v>35</v>
      </c>
      <c r="Y5" s="99">
        <f t="shared" si="0"/>
        <v>41</v>
      </c>
      <c r="Z5" s="99">
        <f t="shared" si="0"/>
        <v>8</v>
      </c>
      <c r="AA5" s="99">
        <f t="shared" si="0"/>
        <v>24</v>
      </c>
      <c r="AB5" s="99">
        <f t="shared" si="0"/>
        <v>23</v>
      </c>
      <c r="AC5" s="99">
        <f t="shared" si="0"/>
        <v>5</v>
      </c>
      <c r="AD5" s="99">
        <f t="shared" si="0"/>
        <v>10</v>
      </c>
      <c r="AE5" s="99">
        <f t="shared" si="0"/>
        <v>2</v>
      </c>
      <c r="AF5" s="99">
        <f t="shared" si="0"/>
        <v>45</v>
      </c>
      <c r="AG5" s="99">
        <f t="shared" si="0"/>
        <v>14</v>
      </c>
      <c r="AH5" s="99">
        <f t="shared" si="0"/>
        <v>25</v>
      </c>
      <c r="AI5" s="99">
        <f t="shared" si="0"/>
        <v>2</v>
      </c>
      <c r="AJ5" s="99">
        <f t="shared" si="0"/>
        <v>8</v>
      </c>
      <c r="AK5" s="99">
        <f t="shared" si="0"/>
        <v>10</v>
      </c>
      <c r="AL5" s="99">
        <f t="shared" si="0"/>
        <v>2</v>
      </c>
      <c r="AM5" s="99">
        <f t="shared" si="0"/>
        <v>3</v>
      </c>
      <c r="AN5" s="99">
        <f t="shared" si="0"/>
        <v>2</v>
      </c>
      <c r="AO5" s="99">
        <f t="shared" si="0"/>
        <v>28</v>
      </c>
      <c r="AP5" s="99">
        <f t="shared" si="0"/>
        <v>13</v>
      </c>
      <c r="AQ5" s="99">
        <f t="shared" si="0"/>
        <v>13</v>
      </c>
      <c r="AR5" s="99">
        <f t="shared" si="0"/>
        <v>6</v>
      </c>
      <c r="AS5" s="99">
        <f t="shared" si="0"/>
        <v>14</v>
      </c>
      <c r="AT5" s="99">
        <f t="shared" si="0"/>
        <v>9</v>
      </c>
      <c r="AU5" s="99">
        <f t="shared" si="0"/>
        <v>2</v>
      </c>
      <c r="AV5" s="99">
        <f t="shared" si="0"/>
        <v>31</v>
      </c>
      <c r="AW5" s="99">
        <f t="shared" si="0"/>
        <v>6</v>
      </c>
      <c r="AX5" s="99">
        <f t="shared" si="0"/>
        <v>25</v>
      </c>
      <c r="AY5" s="99">
        <f t="shared" si="0"/>
        <v>20</v>
      </c>
      <c r="AZ5" s="99">
        <f t="shared" si="0"/>
        <v>2</v>
      </c>
      <c r="BA5" s="99">
        <f t="shared" si="0"/>
        <v>13</v>
      </c>
      <c r="BB5" s="99">
        <f t="shared" si="0"/>
        <v>4</v>
      </c>
      <c r="BC5" s="99">
        <f t="shared" si="0"/>
        <v>9</v>
      </c>
      <c r="BD5" s="99">
        <f t="shared" si="0"/>
        <v>3</v>
      </c>
      <c r="BE5" s="99">
        <f t="shared" si="0"/>
        <v>17</v>
      </c>
      <c r="BF5" s="99">
        <f t="shared" si="0"/>
        <v>54</v>
      </c>
      <c r="BG5" s="99">
        <f t="shared" si="0"/>
        <v>23</v>
      </c>
      <c r="BH5" s="99">
        <f t="shared" si="0"/>
        <v>17</v>
      </c>
      <c r="BI5" s="99">
        <f t="shared" si="0"/>
        <v>6</v>
      </c>
      <c r="BJ5" s="99">
        <f t="shared" si="0"/>
        <v>22</v>
      </c>
      <c r="BK5" s="99">
        <f t="shared" si="0"/>
        <v>3</v>
      </c>
      <c r="BL5" s="99">
        <f t="shared" si="0"/>
        <v>13</v>
      </c>
      <c r="BM5" s="99">
        <f t="shared" si="0"/>
        <v>39</v>
      </c>
      <c r="BN5" s="99">
        <f t="shared" si="0"/>
        <v>16</v>
      </c>
      <c r="BO5" s="99">
        <f t="shared" si="0"/>
        <v>6</v>
      </c>
      <c r="BP5" s="99">
        <f t="shared" si="0"/>
        <v>3</v>
      </c>
      <c r="BQ5" s="99">
        <f t="shared" si="0"/>
        <v>0</v>
      </c>
      <c r="BR5" s="99">
        <f t="shared" si="0"/>
        <v>4</v>
      </c>
      <c r="BS5" s="99">
        <f t="shared" si="0"/>
        <v>21</v>
      </c>
      <c r="BT5" s="99">
        <f t="shared" ref="BT5:EE5" si="1">IF(ISBLANK(BT$1),"",COUNTA(BT$7:BT$222))</f>
        <v>2</v>
      </c>
      <c r="BU5" s="99">
        <f t="shared" si="1"/>
        <v>6</v>
      </c>
      <c r="BV5" s="99">
        <f t="shared" si="1"/>
        <v>3</v>
      </c>
      <c r="BW5" s="99">
        <f t="shared" si="1"/>
        <v>20</v>
      </c>
      <c r="BX5" s="99">
        <f t="shared" si="1"/>
        <v>5</v>
      </c>
      <c r="BY5" s="99">
        <f t="shared" si="1"/>
        <v>2</v>
      </c>
      <c r="BZ5" s="99">
        <f t="shared" si="1"/>
        <v>8</v>
      </c>
      <c r="CA5" s="99">
        <f t="shared" si="1"/>
        <v>2</v>
      </c>
      <c r="CB5" s="99">
        <f t="shared" si="1"/>
        <v>4</v>
      </c>
      <c r="CC5" s="99">
        <f t="shared" si="1"/>
        <v>23</v>
      </c>
      <c r="CD5" s="99">
        <f t="shared" si="1"/>
        <v>2</v>
      </c>
      <c r="CE5" s="99">
        <f t="shared" si="1"/>
        <v>37</v>
      </c>
      <c r="CF5" s="99">
        <f t="shared" si="1"/>
        <v>11</v>
      </c>
      <c r="CG5" s="99">
        <f t="shared" si="1"/>
        <v>4</v>
      </c>
      <c r="CH5" s="99">
        <f t="shared" si="1"/>
        <v>4</v>
      </c>
      <c r="CI5" s="99">
        <f t="shared" si="1"/>
        <v>2</v>
      </c>
      <c r="CJ5" s="99">
        <f t="shared" si="1"/>
        <v>33</v>
      </c>
      <c r="CK5" s="99">
        <f t="shared" si="1"/>
        <v>16</v>
      </c>
      <c r="CL5" s="99">
        <f t="shared" si="1"/>
        <v>5</v>
      </c>
      <c r="CM5" s="99">
        <f t="shared" si="1"/>
        <v>4</v>
      </c>
      <c r="CN5" s="99">
        <f t="shared" si="1"/>
        <v>17</v>
      </c>
      <c r="CO5" s="99">
        <f t="shared" si="1"/>
        <v>17</v>
      </c>
      <c r="CP5" s="99">
        <f t="shared" si="1"/>
        <v>2</v>
      </c>
      <c r="CQ5" s="99">
        <f t="shared" si="1"/>
        <v>9</v>
      </c>
      <c r="CR5" s="99">
        <f t="shared" si="1"/>
        <v>2</v>
      </c>
      <c r="CS5" s="99">
        <f t="shared" si="1"/>
        <v>19</v>
      </c>
      <c r="CT5" s="99">
        <f t="shared" si="1"/>
        <v>4</v>
      </c>
      <c r="CU5" s="99">
        <f t="shared" si="1"/>
        <v>24</v>
      </c>
      <c r="CV5" s="99">
        <f t="shared" si="1"/>
        <v>6</v>
      </c>
      <c r="CW5" s="99">
        <f t="shared" si="1"/>
        <v>37</v>
      </c>
      <c r="CX5" s="99">
        <f t="shared" si="1"/>
        <v>2</v>
      </c>
      <c r="CY5" s="99">
        <f t="shared" si="1"/>
        <v>10</v>
      </c>
      <c r="CZ5" s="99">
        <f t="shared" si="1"/>
        <v>2</v>
      </c>
      <c r="DA5" s="99">
        <f t="shared" si="1"/>
        <v>18</v>
      </c>
      <c r="DB5" s="99">
        <f t="shared" si="1"/>
        <v>2</v>
      </c>
      <c r="DC5" s="99">
        <f t="shared" si="1"/>
        <v>14</v>
      </c>
      <c r="DD5" s="99">
        <f t="shared" si="1"/>
        <v>4</v>
      </c>
      <c r="DE5" s="99">
        <f t="shared" si="1"/>
        <v>1</v>
      </c>
      <c r="DF5" s="99">
        <f t="shared" si="1"/>
        <v>11</v>
      </c>
      <c r="DG5" s="99">
        <f t="shared" si="1"/>
        <v>2</v>
      </c>
      <c r="DH5" s="99">
        <f t="shared" si="1"/>
        <v>2</v>
      </c>
      <c r="DI5" s="99">
        <f t="shared" si="1"/>
        <v>9</v>
      </c>
      <c r="DJ5" s="99">
        <f t="shared" si="1"/>
        <v>12</v>
      </c>
      <c r="DK5" s="99">
        <f t="shared" si="1"/>
        <v>4</v>
      </c>
      <c r="DL5" s="99">
        <f t="shared" si="1"/>
        <v>22</v>
      </c>
      <c r="DM5" s="99">
        <f t="shared" si="1"/>
        <v>6</v>
      </c>
      <c r="DN5" s="99">
        <f t="shared" si="1"/>
        <v>6</v>
      </c>
      <c r="DO5" s="99">
        <f t="shared" si="1"/>
        <v>2</v>
      </c>
      <c r="DP5" s="99">
        <f t="shared" si="1"/>
        <v>38</v>
      </c>
      <c r="DQ5" s="99">
        <f t="shared" si="1"/>
        <v>15</v>
      </c>
      <c r="DR5" s="99">
        <f t="shared" si="1"/>
        <v>2</v>
      </c>
      <c r="DS5" s="99">
        <f t="shared" si="1"/>
        <v>5</v>
      </c>
      <c r="DT5" s="99">
        <f t="shared" si="1"/>
        <v>2</v>
      </c>
      <c r="DU5" s="99">
        <f t="shared" si="1"/>
        <v>1</v>
      </c>
      <c r="DV5" s="99">
        <f t="shared" si="1"/>
        <v>12</v>
      </c>
      <c r="DW5" s="99">
        <f t="shared" si="1"/>
        <v>7</v>
      </c>
      <c r="DX5" s="99">
        <f t="shared" si="1"/>
        <v>2</v>
      </c>
      <c r="DY5" s="99">
        <f t="shared" si="1"/>
        <v>2</v>
      </c>
      <c r="DZ5" s="99">
        <f t="shared" si="1"/>
        <v>5</v>
      </c>
      <c r="EA5" s="99">
        <f t="shared" si="1"/>
        <v>2</v>
      </c>
      <c r="EB5" s="99">
        <f t="shared" si="1"/>
        <v>8</v>
      </c>
      <c r="EC5" s="99">
        <f t="shared" si="1"/>
        <v>2</v>
      </c>
      <c r="ED5" s="99">
        <f t="shared" si="1"/>
        <v>26</v>
      </c>
      <c r="EE5" s="99">
        <f t="shared" si="1"/>
        <v>3</v>
      </c>
      <c r="EF5" s="99">
        <f t="shared" ref="EF5:GQ5" si="2">IF(ISBLANK(EF$1),"",COUNTA(EF$7:EF$222))</f>
        <v>8</v>
      </c>
      <c r="EG5" s="99">
        <f t="shared" si="2"/>
        <v>2</v>
      </c>
      <c r="EH5" s="99">
        <f t="shared" si="2"/>
        <v>1</v>
      </c>
      <c r="EI5" s="99">
        <f t="shared" si="2"/>
        <v>2</v>
      </c>
      <c r="EJ5" s="99">
        <f t="shared" si="2"/>
        <v>2</v>
      </c>
      <c r="EK5" s="99">
        <f t="shared" si="2"/>
        <v>20</v>
      </c>
      <c r="EL5" s="99">
        <f t="shared" si="2"/>
        <v>4</v>
      </c>
      <c r="EM5" s="99">
        <f t="shared" si="2"/>
        <v>1</v>
      </c>
      <c r="EN5" s="99">
        <f t="shared" si="2"/>
        <v>38</v>
      </c>
      <c r="EO5" s="99">
        <f t="shared" si="2"/>
        <v>9</v>
      </c>
      <c r="EP5" s="99">
        <f t="shared" si="2"/>
        <v>19</v>
      </c>
      <c r="EQ5" s="99">
        <f t="shared" si="2"/>
        <v>4</v>
      </c>
      <c r="ER5" s="99">
        <f t="shared" si="2"/>
        <v>2</v>
      </c>
      <c r="ES5" s="99">
        <f t="shared" si="2"/>
        <v>3</v>
      </c>
      <c r="ET5" s="99">
        <f t="shared" si="2"/>
        <v>1</v>
      </c>
      <c r="EU5" s="99">
        <f t="shared" si="2"/>
        <v>7</v>
      </c>
      <c r="EV5" s="99">
        <f t="shared" si="2"/>
        <v>3</v>
      </c>
      <c r="EW5" s="99">
        <f t="shared" si="2"/>
        <v>1</v>
      </c>
      <c r="EX5" s="99">
        <f t="shared" si="2"/>
        <v>21</v>
      </c>
      <c r="EY5" s="99">
        <f t="shared" si="2"/>
        <v>4</v>
      </c>
      <c r="EZ5" s="99">
        <f t="shared" si="2"/>
        <v>7</v>
      </c>
      <c r="FA5" s="99">
        <f t="shared" si="2"/>
        <v>2</v>
      </c>
      <c r="FB5" s="99">
        <f t="shared" si="2"/>
        <v>14</v>
      </c>
      <c r="FC5" s="99">
        <f t="shared" si="2"/>
        <v>2</v>
      </c>
      <c r="FD5" s="99">
        <f t="shared" si="2"/>
        <v>4</v>
      </c>
      <c r="FE5" s="99">
        <f t="shared" si="2"/>
        <v>4</v>
      </c>
      <c r="FF5" s="99">
        <f t="shared" si="2"/>
        <v>1</v>
      </c>
      <c r="FG5" s="99">
        <f t="shared" si="2"/>
        <v>8</v>
      </c>
      <c r="FH5" s="99">
        <f t="shared" si="2"/>
        <v>2</v>
      </c>
      <c r="FI5" s="99">
        <f t="shared" si="2"/>
        <v>1</v>
      </c>
      <c r="FJ5" s="99">
        <f t="shared" si="2"/>
        <v>46</v>
      </c>
      <c r="FK5" s="99">
        <f t="shared" si="2"/>
        <v>18</v>
      </c>
      <c r="FL5" s="99">
        <f t="shared" si="2"/>
        <v>4</v>
      </c>
      <c r="FM5" s="99">
        <f t="shared" si="2"/>
        <v>6</v>
      </c>
      <c r="FN5" s="99">
        <f t="shared" si="2"/>
        <v>2</v>
      </c>
      <c r="FO5" s="99">
        <f t="shared" si="2"/>
        <v>19</v>
      </c>
      <c r="FP5" s="99">
        <f t="shared" si="2"/>
        <v>4</v>
      </c>
      <c r="FQ5" s="99">
        <f t="shared" si="2"/>
        <v>19</v>
      </c>
      <c r="FR5" s="99">
        <f t="shared" si="2"/>
        <v>4</v>
      </c>
      <c r="FS5" s="99">
        <f t="shared" si="2"/>
        <v>7</v>
      </c>
      <c r="FT5" s="99">
        <f t="shared" si="2"/>
        <v>2</v>
      </c>
      <c r="FU5" s="99">
        <f t="shared" si="2"/>
        <v>23</v>
      </c>
      <c r="FV5" s="99">
        <f t="shared" si="2"/>
        <v>31</v>
      </c>
      <c r="FW5" s="99">
        <f t="shared" si="2"/>
        <v>18</v>
      </c>
      <c r="FX5" s="99">
        <f t="shared" si="2"/>
        <v>16</v>
      </c>
      <c r="FY5" s="99">
        <f t="shared" si="2"/>
        <v>2</v>
      </c>
      <c r="FZ5" s="99">
        <f t="shared" si="2"/>
        <v>2</v>
      </c>
      <c r="GA5" s="99">
        <f t="shared" si="2"/>
        <v>14</v>
      </c>
      <c r="GB5" s="99">
        <f t="shared" si="2"/>
        <v>2</v>
      </c>
      <c r="GC5" s="99">
        <f t="shared" si="2"/>
        <v>1</v>
      </c>
      <c r="GD5" s="99">
        <f t="shared" si="2"/>
        <v>12</v>
      </c>
      <c r="GE5" s="99">
        <f t="shared" si="2"/>
        <v>2</v>
      </c>
      <c r="GF5" s="99">
        <f t="shared" si="2"/>
        <v>11</v>
      </c>
      <c r="GG5" s="99">
        <f t="shared" si="2"/>
        <v>2</v>
      </c>
      <c r="GH5" s="99">
        <f t="shared" si="2"/>
        <v>2</v>
      </c>
      <c r="GI5" s="99">
        <f t="shared" si="2"/>
        <v>10</v>
      </c>
      <c r="GJ5" s="99">
        <f t="shared" si="2"/>
        <v>2</v>
      </c>
      <c r="GK5" s="99">
        <f t="shared" si="2"/>
        <v>1</v>
      </c>
      <c r="GL5" s="99">
        <f t="shared" si="2"/>
        <v>44</v>
      </c>
      <c r="GM5" s="99">
        <f t="shared" si="2"/>
        <v>12</v>
      </c>
      <c r="GN5" s="99">
        <f t="shared" si="2"/>
        <v>12</v>
      </c>
      <c r="GO5" s="99">
        <f t="shared" si="2"/>
        <v>2</v>
      </c>
      <c r="GP5" s="99">
        <f t="shared" si="2"/>
        <v>9</v>
      </c>
      <c r="GQ5" s="99">
        <f t="shared" si="2"/>
        <v>2</v>
      </c>
      <c r="GR5" s="99">
        <f t="shared" ref="GR5:HM5" si="3">IF(ISBLANK(GR$1),"",COUNTA(GR$7:GR$222))</f>
        <v>15</v>
      </c>
      <c r="GS5" s="99">
        <f t="shared" si="3"/>
        <v>15</v>
      </c>
      <c r="GT5" s="99">
        <f t="shared" si="3"/>
        <v>2</v>
      </c>
      <c r="GU5" s="99">
        <f t="shared" si="3"/>
        <v>7</v>
      </c>
      <c r="GV5" s="99">
        <f t="shared" si="3"/>
        <v>2</v>
      </c>
      <c r="GW5" s="99">
        <f t="shared" si="3"/>
        <v>13</v>
      </c>
      <c r="GX5" s="99">
        <f t="shared" si="3"/>
        <v>4</v>
      </c>
      <c r="GY5" s="99">
        <f t="shared" si="3"/>
        <v>2</v>
      </c>
      <c r="GZ5" s="99">
        <f t="shared" si="3"/>
        <v>1</v>
      </c>
      <c r="HA5" s="99">
        <f t="shared" si="3"/>
        <v>3</v>
      </c>
      <c r="HB5" s="99">
        <f t="shared" si="3"/>
        <v>3</v>
      </c>
      <c r="HC5" s="99">
        <f t="shared" si="3"/>
        <v>61</v>
      </c>
      <c r="HD5" s="99">
        <f t="shared" si="3"/>
        <v>4</v>
      </c>
      <c r="HE5" s="99">
        <f t="shared" si="3"/>
        <v>3</v>
      </c>
      <c r="HF5" s="99" t="str">
        <f t="shared" si="3"/>
        <v/>
      </c>
      <c r="HG5" s="99" t="str">
        <f t="shared" si="3"/>
        <v/>
      </c>
      <c r="HH5" s="99" t="str">
        <f t="shared" si="3"/>
        <v/>
      </c>
      <c r="HI5" s="99" t="str">
        <f t="shared" si="3"/>
        <v/>
      </c>
      <c r="HJ5" s="99" t="str">
        <f t="shared" si="3"/>
        <v/>
      </c>
      <c r="HK5" s="99" t="str">
        <f t="shared" si="3"/>
        <v/>
      </c>
      <c r="HL5" s="99" t="str">
        <f t="shared" si="3"/>
        <v/>
      </c>
      <c r="HM5" s="99" t="str">
        <f t="shared" si="3"/>
        <v/>
      </c>
      <c r="HN5" s="69"/>
      <c r="HO5" s="80"/>
      <c r="HP5" s="80"/>
      <c r="HQ5" s="80"/>
      <c r="HR5" s="80"/>
      <c r="HS5" s="80"/>
      <c r="HT5" s="70"/>
      <c r="HU5" s="73"/>
      <c r="HW5" s="231" t="s">
        <v>33</v>
      </c>
      <c r="HX5" s="232"/>
      <c r="HY5" s="232"/>
      <c r="HZ5" s="232"/>
      <c r="IA5" s="233"/>
      <c r="IB5"/>
      <c r="IC5" t="s">
        <v>34</v>
      </c>
      <c r="ID5">
        <v>16</v>
      </c>
      <c r="IE5">
        <v>2</v>
      </c>
      <c r="IF5">
        <v>4</v>
      </c>
      <c r="IG5">
        <v>0</v>
      </c>
      <c r="IH5">
        <v>1</v>
      </c>
      <c r="II5">
        <v>0</v>
      </c>
      <c r="IJ5"/>
      <c r="IK5"/>
      <c r="IL5"/>
    </row>
    <row r="6" spans="1:246" s="2" customFormat="1" ht="15" customHeight="1">
      <c r="A6" s="260" t="s">
        <v>35</v>
      </c>
      <c r="B6" s="261"/>
      <c r="C6" s="42" t="s">
        <v>36</v>
      </c>
      <c r="D6" s="42" t="s">
        <v>37</v>
      </c>
      <c r="E6" s="42" t="s">
        <v>31</v>
      </c>
      <c r="F6" s="42" t="s">
        <v>34</v>
      </c>
      <c r="G6" s="43" t="s">
        <v>38</v>
      </c>
      <c r="H6" s="24"/>
      <c r="I6" s="24"/>
      <c r="J6" s="24"/>
      <c r="K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57"/>
      <c r="BA6" s="58"/>
      <c r="BB6" s="60"/>
      <c r="BC6" s="60"/>
      <c r="BD6" s="62"/>
      <c r="BE6" s="62"/>
      <c r="BF6" s="18"/>
      <c r="BG6" s="60"/>
      <c r="BH6" s="60"/>
      <c r="BI6" s="60"/>
      <c r="BJ6" s="60"/>
      <c r="BK6" s="18"/>
      <c r="BL6" s="60"/>
      <c r="BM6" s="60"/>
      <c r="BN6" s="18"/>
      <c r="BO6" s="60"/>
      <c r="BP6" s="18"/>
      <c r="BQ6" s="18"/>
      <c r="BR6" s="60"/>
      <c r="BS6" s="60"/>
      <c r="BT6" s="18"/>
      <c r="BU6" s="60"/>
      <c r="BV6" s="18"/>
      <c r="BW6" s="60"/>
      <c r="BX6" s="18"/>
      <c r="BY6" s="18"/>
      <c r="BZ6" s="18"/>
      <c r="CA6" s="18"/>
      <c r="CB6" s="18"/>
      <c r="CC6" s="60"/>
      <c r="CD6" s="18"/>
      <c r="CE6" s="60"/>
      <c r="CF6" s="18"/>
      <c r="CG6" s="18"/>
      <c r="CH6" s="60"/>
      <c r="CI6" s="18"/>
      <c r="CJ6" s="18"/>
      <c r="CK6" s="18"/>
      <c r="CL6" s="18"/>
      <c r="CM6" s="18"/>
      <c r="CN6" s="18"/>
      <c r="CO6" s="18"/>
      <c r="CP6" s="149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60"/>
      <c r="DD6" s="18"/>
      <c r="DE6" s="60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60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78"/>
      <c r="HO6" s="82"/>
      <c r="HP6" s="82"/>
      <c r="HQ6" s="82"/>
      <c r="HR6" s="82"/>
      <c r="HS6" s="82"/>
      <c r="HT6" s="81"/>
      <c r="HU6" s="173">
        <f>SUM(HU7:HU222)</f>
        <v>238450</v>
      </c>
      <c r="HW6" s="49">
        <f>COUNTIF(HW8:HW222,"Yes!")</f>
        <v>12</v>
      </c>
      <c r="HX6" s="50">
        <f>COUNTIF(HX8:HX222,"Yes!")</f>
        <v>17</v>
      </c>
      <c r="HY6" s="50">
        <f>COUNTIF(HY8:HY222,"Yes!")</f>
        <v>6</v>
      </c>
      <c r="HZ6" s="50">
        <f>COUNTIF(HZ8:HZ222,"Yes!")</f>
        <v>4</v>
      </c>
      <c r="IA6" s="53">
        <f>COUNTIF(IA8:IA222,"Yes!")</f>
        <v>0</v>
      </c>
      <c r="IB6"/>
      <c r="IC6" t="s">
        <v>39</v>
      </c>
      <c r="ID6">
        <v>20</v>
      </c>
      <c r="IE6">
        <v>2</v>
      </c>
      <c r="IF6">
        <v>5</v>
      </c>
      <c r="IG6">
        <v>0</v>
      </c>
      <c r="IH6">
        <v>0</v>
      </c>
      <c r="II6">
        <v>1</v>
      </c>
      <c r="IJ6"/>
      <c r="IK6"/>
      <c r="IL6"/>
    </row>
    <row r="7" spans="1:246" ht="15.65" customHeight="1">
      <c r="A7" s="40" t="s">
        <v>741</v>
      </c>
      <c r="B7" s="41" t="s">
        <v>169</v>
      </c>
      <c r="C7" s="83"/>
      <c r="D7" s="83"/>
      <c r="E7" s="83"/>
      <c r="F7" s="83"/>
      <c r="G7" s="84"/>
      <c r="H7" s="118"/>
      <c r="I7" s="120"/>
      <c r="J7" s="11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35"/>
      <c r="BJ7" s="135"/>
      <c r="BK7" s="101"/>
      <c r="BL7" s="135"/>
      <c r="BM7" s="135"/>
      <c r="BN7" s="101"/>
      <c r="BO7" s="135"/>
      <c r="BP7" s="101"/>
      <c r="BQ7" s="101"/>
      <c r="BR7" s="135"/>
      <c r="BS7" s="135"/>
      <c r="BT7" s="101"/>
      <c r="BU7" s="135"/>
      <c r="BV7" s="101"/>
      <c r="BW7" s="135"/>
      <c r="BX7" s="101"/>
      <c r="BY7" s="101"/>
      <c r="BZ7" s="101"/>
      <c r="CA7" s="101"/>
      <c r="CB7" s="101"/>
      <c r="CC7" s="135"/>
      <c r="CD7" s="101"/>
      <c r="CE7" s="135"/>
      <c r="CF7" s="101"/>
      <c r="CG7" s="101"/>
      <c r="CH7" s="135"/>
      <c r="CI7" s="101"/>
      <c r="CJ7" s="101"/>
      <c r="CK7" s="101"/>
      <c r="CL7" s="101"/>
      <c r="CM7" s="101"/>
      <c r="CN7" s="101"/>
      <c r="CO7" s="101"/>
      <c r="CP7" s="150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35"/>
      <c r="DD7" s="101"/>
      <c r="DE7" s="135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35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75">
        <f t="shared" ref="HN7:HN38" si="4">SUMIF(H7:HM7,"x",$H$2:$HM$2)</f>
        <v>0</v>
      </c>
      <c r="HO7" s="71">
        <f t="shared" ref="HO7:HO38" si="5">COUNTIFS(H7:HM7,"x",H$4:HM$4,"d")</f>
        <v>0</v>
      </c>
      <c r="HP7" s="71">
        <f t="shared" ref="HP7:HP38" si="6">COUNTIFS(H7:HM7,"x",H$4:HM$4,"w")</f>
        <v>0</v>
      </c>
      <c r="HQ7" s="71">
        <f t="shared" ref="HQ7:HQ38" si="7">COUNTIFS(H7:HM7,"x",H$4:HM$4,"v")</f>
        <v>0</v>
      </c>
      <c r="HR7" s="71">
        <f t="shared" ref="HR7:HR38" si="8">COUNTIFS(H7:HM7,"x",H$4:HM$4,"s")</f>
        <v>0</v>
      </c>
      <c r="HS7" s="71">
        <f t="shared" ref="HS7:HS38" si="9">COUNTIFS(H7:HM7,"x",H$4:HM$4,"m")</f>
        <v>0</v>
      </c>
      <c r="HT7" s="71">
        <f t="shared" ref="HT7:HT38" si="10">COUNTIFS(H7:HM7,"x",H$4:HM$4,"r")</f>
        <v>0</v>
      </c>
      <c r="HU7" s="20">
        <f t="shared" ref="HU7:HU38" si="11">SUMIF(H7:HM7,"x",$H$3:$HM$3)</f>
        <v>0</v>
      </c>
      <c r="HW7" s="44" t="str">
        <f t="shared" ref="HW7:HW38" si="12">IF(ISBLANK(C7),IF(AND((HO7+HP7)&gt;=($ID$2+$IE$2),OR(HQ7&gt;=$IF$2,H7="x")),"Yes!",""),"x")</f>
        <v/>
      </c>
      <c r="HX7" s="51" t="str">
        <f t="shared" ref="HX7:HX38" si="13">IF(ISBLANK(D7),IF(HW7="x",IF(AND((HO7+HP7)&gt;=($ID$3+$IE$3),OR(HQ7&gt;=$IF$3,H7="x")),"Yes!",""),IF(HW7="Yes!",IF(AND((HO7+HP7)&gt;=($ID$2+$ID$3+$IE$2+$IE$3),OR(HQ7&gt;=($IF$3+$IF$2),H7="x")),"Yes!",""),"")),"x")</f>
        <v/>
      </c>
      <c r="HY7" s="51" t="str">
        <f t="shared" ref="HY7:HY38" si="14">IF(ISBLANK(E7),IF(HX7="x",IF(AND((HO7+(HP7-$IE$4)&gt;=$ID$4),(HP7&gt;=$IE$4),OR(HQ7&gt;=$IF$4,H7="x"),OR(HR7,HS7)),"Yes!",""),IF(AND(HX7="Yes!",HW7="x"),IF(AND((HO7+(HP7-($IE$4+$IE$3))&gt;=$ID$3+$ID$4),(HP7&gt;=$IE$4),OR(HQ7&gt;=($IF$3+$IF$4),H7="x"),OR(HR7,HS7)),"Yes!",""),IF(AND(HX7="Yes!",HW7="Yes!"),IF(AND((HO7+(HP7-($IE$4+$IE$3+$IE$2))&gt;=$ID$2+$ID$3+$ID$4),(HP7&gt;=$IE$2+$IE$3+$IE$4),OR(HQ7&gt;=($IF$2+$IF$3+$IF$4),H7="x"),OR(HR7,HS7)),"Yes!",""),""))),"x")</f>
        <v/>
      </c>
      <c r="HZ7" s="51" t="str">
        <f t="shared" ref="HZ7:HZ33" si="15">IF(ISBLANK(F7),IF(HY7="x",IF(AND(((HO7+(HP7-$IE$5))&gt;=$ID$5),(HP7&gt;=$IE$5),OR(HQ7&gt;=$IF$5,H7="x"),HS7),"Yes!",""),IF(AND(HY7="Yes!",HX7="x"),IF(AND(((HO7+(HP7-($IE4+$IE5)))&gt;=$ID$5+$ID$4),(HP7&gt;=$IE$5+$IE$4),OR(HQ7&gt;=($IF$5+$IF$4),H7="x"),HR7,HS7),"Yes!",""),IF(AND(HY7="Yes!",HX7="Yes!"),IF(AND((HO7+(HP7-($IE$5+$IE$4+$IE$3))&gt;=$ID$5+$ID$4+$ID$3),(HP7&gt;=$IE$5+$IE$4+$IE$3),OR(HQ7&gt;=($IF$5+$IF$4+$IF$3),H7="x"),HR7,HS7),"Yes!",""),""))),"x")</f>
        <v/>
      </c>
      <c r="IA7" s="52" t="str">
        <f t="shared" ref="IA7:IA38" si="16">IF(ISBLANK(G7),IF(HZ7="x",IF(AND((HO7+(HP7-$ID$6)&gt;=$ID$6),(HP7&gt;=$IE$6),OR(HQ7&gt;=$IF$6,H7="x"),HT7),"Yes!",""),IF(AND(HZ7="Yes!",HY7="x"),IF(AND((HO7+(HP7-($ID$6+$ID$5))&gt;=$ID$6+$ID$5),(HP7&gt;=$IE$6+$IE$5),OR(HQ7&gt;=($IF$6+$IF$5),H7="x"),HS7,HT7),"Yes!",""),IF(AND(HZ7="Yes!",HY7="Yes!"),IF(AND((HO7+(HP7-($ID$6+$ID$5+$ID$4))&gt;=$ID$6+$ID$5+$ID$4),(HP7&gt;=$IE$6+$IE$5+$IE$4),OR(HQ7&gt;=($IF$6+$IF$5+$IF$4),H7="x"),HS7,HT7),"Yes!",""),""))),"x")</f>
        <v/>
      </c>
    </row>
    <row r="8" spans="1:246" ht="15.65" customHeight="1">
      <c r="A8" s="40" t="s">
        <v>40</v>
      </c>
      <c r="B8" s="41" t="s">
        <v>41</v>
      </c>
      <c r="C8" s="83"/>
      <c r="D8" s="83"/>
      <c r="E8" s="83"/>
      <c r="F8" s="83"/>
      <c r="G8" s="84"/>
      <c r="H8" s="102"/>
      <c r="I8" s="102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 t="s">
        <v>43</v>
      </c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175"/>
      <c r="BA8" s="176"/>
      <c r="BB8" s="136"/>
      <c r="BC8" s="136"/>
      <c r="BD8" s="177"/>
      <c r="BE8" s="177"/>
      <c r="BF8" s="227"/>
      <c r="BG8" s="136"/>
      <c r="BH8" s="136"/>
      <c r="BI8" s="136"/>
      <c r="BJ8" s="106"/>
      <c r="BK8" s="103"/>
      <c r="BL8" s="106"/>
      <c r="BM8" s="106"/>
      <c r="BN8" s="103"/>
      <c r="BO8" s="106"/>
      <c r="BP8" s="103"/>
      <c r="BQ8" s="103"/>
      <c r="BR8" s="106"/>
      <c r="BS8" s="106"/>
      <c r="BT8" s="103"/>
      <c r="BU8" s="106"/>
      <c r="BV8" s="103"/>
      <c r="BW8" s="106"/>
      <c r="BX8" s="103"/>
      <c r="BY8" s="103"/>
      <c r="BZ8" s="103"/>
      <c r="CA8" s="103"/>
      <c r="CB8" s="103"/>
      <c r="CC8" s="106"/>
      <c r="CD8" s="103"/>
      <c r="CE8" s="106"/>
      <c r="CF8" s="103"/>
      <c r="CG8" s="103"/>
      <c r="CH8" s="106"/>
      <c r="CI8" s="103"/>
      <c r="CJ8" s="103"/>
      <c r="CK8" s="103"/>
      <c r="CL8" s="103"/>
      <c r="CM8" s="103"/>
      <c r="CN8" s="103"/>
      <c r="CO8" s="103"/>
      <c r="CP8" s="145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6"/>
      <c r="DD8" s="103"/>
      <c r="DE8" s="106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6"/>
      <c r="DQ8" s="103"/>
      <c r="DR8" s="103"/>
      <c r="DS8" s="103"/>
      <c r="DT8" s="103"/>
      <c r="DU8" s="103"/>
      <c r="DV8" s="103" t="s">
        <v>43</v>
      </c>
      <c r="DW8" s="103"/>
      <c r="DX8" s="103"/>
      <c r="DY8" s="103"/>
      <c r="DZ8" s="103"/>
      <c r="EA8" s="103"/>
      <c r="EB8" s="103"/>
      <c r="EC8" s="103"/>
      <c r="ED8" s="103" t="s">
        <v>43</v>
      </c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 t="s">
        <v>43</v>
      </c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 t="s">
        <v>43</v>
      </c>
      <c r="FV8" s="103" t="s">
        <v>43</v>
      </c>
      <c r="FW8" s="103"/>
      <c r="FX8" s="103"/>
      <c r="FY8" s="103"/>
      <c r="FZ8" s="103"/>
      <c r="GA8" s="103" t="s">
        <v>43</v>
      </c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 t="s">
        <v>43</v>
      </c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 t="s">
        <v>43</v>
      </c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76">
        <f t="shared" si="4"/>
        <v>13</v>
      </c>
      <c r="HO8" s="13">
        <f t="shared" si="5"/>
        <v>2</v>
      </c>
      <c r="HP8" s="13">
        <f t="shared" si="6"/>
        <v>1</v>
      </c>
      <c r="HQ8" s="13">
        <f t="shared" si="7"/>
        <v>0</v>
      </c>
      <c r="HR8" s="13">
        <f t="shared" si="8"/>
        <v>0</v>
      </c>
      <c r="HS8" s="13">
        <f t="shared" si="9"/>
        <v>0</v>
      </c>
      <c r="HT8" s="13">
        <f t="shared" si="10"/>
        <v>0</v>
      </c>
      <c r="HU8" s="72">
        <f t="shared" si="11"/>
        <v>578</v>
      </c>
      <c r="HW8" s="44" t="str">
        <f t="shared" si="12"/>
        <v/>
      </c>
      <c r="HX8" s="51" t="str">
        <f t="shared" si="13"/>
        <v/>
      </c>
      <c r="HY8" s="51" t="str">
        <f t="shared" si="14"/>
        <v/>
      </c>
      <c r="HZ8" s="51" t="str">
        <f t="shared" si="15"/>
        <v/>
      </c>
      <c r="IA8" s="52" t="str">
        <f t="shared" si="16"/>
        <v/>
      </c>
    </row>
    <row r="9" spans="1:246" ht="15.5">
      <c r="A9" s="34" t="s">
        <v>40</v>
      </c>
      <c r="B9" s="35" t="s">
        <v>44</v>
      </c>
      <c r="C9" s="85" t="s">
        <v>43</v>
      </c>
      <c r="D9" s="85"/>
      <c r="E9" s="85"/>
      <c r="F9" s="85"/>
      <c r="G9" s="86"/>
      <c r="H9" s="108" t="s">
        <v>43</v>
      </c>
      <c r="I9" s="108" t="s">
        <v>43</v>
      </c>
      <c r="J9" s="108" t="s">
        <v>43</v>
      </c>
      <c r="K9" s="108"/>
      <c r="L9" s="227" t="s">
        <v>43</v>
      </c>
      <c r="M9" s="227"/>
      <c r="N9" s="227"/>
      <c r="O9" s="227"/>
      <c r="P9" s="227" t="s">
        <v>43</v>
      </c>
      <c r="Q9" s="227"/>
      <c r="R9" s="227"/>
      <c r="S9" s="227"/>
      <c r="T9" s="227"/>
      <c r="U9" s="227"/>
      <c r="V9" s="227"/>
      <c r="W9" s="227"/>
      <c r="X9" s="227" t="s">
        <v>43</v>
      </c>
      <c r="Y9" s="227" t="s">
        <v>43</v>
      </c>
      <c r="Z9" s="227"/>
      <c r="AA9" s="227"/>
      <c r="AB9" s="227"/>
      <c r="AC9" s="227"/>
      <c r="AD9" s="227"/>
      <c r="AE9" s="227"/>
      <c r="AF9" s="227" t="s">
        <v>43</v>
      </c>
      <c r="AG9" s="227"/>
      <c r="AH9" s="227"/>
      <c r="AI9" s="227"/>
      <c r="AJ9" s="227"/>
      <c r="AK9" s="109"/>
      <c r="AL9" s="109"/>
      <c r="AM9" s="109"/>
      <c r="AN9" s="109"/>
      <c r="AO9" s="109"/>
      <c r="AP9" s="109" t="s">
        <v>43</v>
      </c>
      <c r="AQ9" s="109" t="s">
        <v>43</v>
      </c>
      <c r="AR9" s="109"/>
      <c r="AS9" s="109"/>
      <c r="AT9" s="109"/>
      <c r="AU9" s="109"/>
      <c r="AV9" s="109" t="s">
        <v>43</v>
      </c>
      <c r="AW9" s="109"/>
      <c r="AX9" s="109"/>
      <c r="AY9" s="109"/>
      <c r="AZ9" s="110"/>
      <c r="BA9" s="111"/>
      <c r="BB9" s="112"/>
      <c r="BC9" s="112"/>
      <c r="BD9" s="113"/>
      <c r="BE9" s="113"/>
      <c r="BF9" s="109" t="s">
        <v>43</v>
      </c>
      <c r="BG9" s="112"/>
      <c r="BH9" s="112"/>
      <c r="BI9" s="112"/>
      <c r="BJ9" s="112"/>
      <c r="BK9" s="109"/>
      <c r="BL9" s="112"/>
      <c r="BM9" s="112" t="s">
        <v>43</v>
      </c>
      <c r="BN9" s="109"/>
      <c r="BO9" s="112"/>
      <c r="BP9" s="109"/>
      <c r="BQ9" s="109"/>
      <c r="BR9" s="112"/>
      <c r="BS9" s="112"/>
      <c r="BT9" s="109"/>
      <c r="BU9" s="112" t="s">
        <v>43</v>
      </c>
      <c r="BV9" s="109"/>
      <c r="BW9" s="112"/>
      <c r="BX9" s="109"/>
      <c r="BY9" s="109"/>
      <c r="BZ9" s="109"/>
      <c r="CA9" s="109"/>
      <c r="CB9" s="109"/>
      <c r="CC9" s="112" t="s">
        <v>43</v>
      </c>
      <c r="CD9" s="109"/>
      <c r="CE9" s="112"/>
      <c r="CF9" s="109"/>
      <c r="CG9" s="109"/>
      <c r="CH9" s="112"/>
      <c r="CI9" s="109"/>
      <c r="CJ9" s="109"/>
      <c r="CK9" s="109"/>
      <c r="CL9" s="109"/>
      <c r="CM9" s="109"/>
      <c r="CN9" s="109" t="s">
        <v>43</v>
      </c>
      <c r="CO9" s="109"/>
      <c r="CP9" s="147"/>
      <c r="CQ9" s="109"/>
      <c r="CR9" s="109"/>
      <c r="CS9" s="109"/>
      <c r="CT9" s="109"/>
      <c r="CU9" s="109"/>
      <c r="CV9" s="109"/>
      <c r="CW9" s="109" t="s">
        <v>43</v>
      </c>
      <c r="CX9" s="109"/>
      <c r="CY9" s="109"/>
      <c r="CZ9" s="109"/>
      <c r="DA9" s="109"/>
      <c r="DB9" s="109"/>
      <c r="DC9" s="112"/>
      <c r="DD9" s="109"/>
      <c r="DE9" s="112"/>
      <c r="DF9" s="109"/>
      <c r="DG9" s="109"/>
      <c r="DH9" s="109"/>
      <c r="DI9" s="109"/>
      <c r="DJ9" s="109"/>
      <c r="DK9" s="109"/>
      <c r="DL9" s="109"/>
      <c r="DM9" s="109"/>
      <c r="DN9" s="109" t="s">
        <v>43</v>
      </c>
      <c r="DO9" s="109"/>
      <c r="DP9" s="112" t="s">
        <v>43</v>
      </c>
      <c r="DQ9" s="109"/>
      <c r="DR9" s="109"/>
      <c r="DS9" s="109"/>
      <c r="DT9" s="109"/>
      <c r="DU9" s="109"/>
      <c r="DV9" s="109" t="s">
        <v>43</v>
      </c>
      <c r="DW9" s="109"/>
      <c r="DX9" s="109"/>
      <c r="DY9" s="109"/>
      <c r="DZ9" s="109"/>
      <c r="EA9" s="109"/>
      <c r="EB9" s="109"/>
      <c r="EC9" s="109"/>
      <c r="ED9" s="109" t="s">
        <v>43</v>
      </c>
      <c r="EE9" s="109"/>
      <c r="EF9" s="109"/>
      <c r="EG9" s="109"/>
      <c r="EH9" s="109"/>
      <c r="EI9" s="109" t="s">
        <v>43</v>
      </c>
      <c r="EJ9" s="109" t="s">
        <v>43</v>
      </c>
      <c r="EK9" s="109"/>
      <c r="EL9" s="109"/>
      <c r="EM9" s="109"/>
      <c r="EN9" s="109"/>
      <c r="EO9" s="109"/>
      <c r="EP9" s="109"/>
      <c r="EQ9" s="109"/>
      <c r="ER9" s="109"/>
      <c r="ES9" s="109" t="s">
        <v>43</v>
      </c>
      <c r="ET9" s="109"/>
      <c r="EU9" s="109"/>
      <c r="EV9" s="109"/>
      <c r="EW9" s="109"/>
      <c r="EX9" s="109" t="s">
        <v>43</v>
      </c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 t="s">
        <v>43</v>
      </c>
      <c r="FK9" s="109" t="s">
        <v>43</v>
      </c>
      <c r="FL9" s="109"/>
      <c r="FM9" s="109"/>
      <c r="FN9" s="109"/>
      <c r="FO9" s="109"/>
      <c r="FP9" s="109"/>
      <c r="FQ9" s="109"/>
      <c r="FR9" s="109"/>
      <c r="FS9" s="109"/>
      <c r="FT9" s="109"/>
      <c r="FU9" s="109" t="s">
        <v>43</v>
      </c>
      <c r="FV9" s="109" t="s">
        <v>43</v>
      </c>
      <c r="FW9" s="109"/>
      <c r="FX9" s="109"/>
      <c r="FY9" s="109"/>
      <c r="FZ9" s="109"/>
      <c r="GA9" s="109" t="s">
        <v>43</v>
      </c>
      <c r="GB9" s="109" t="s">
        <v>43</v>
      </c>
      <c r="GC9" s="103"/>
      <c r="GD9" s="109"/>
      <c r="GE9" s="109"/>
      <c r="GF9" s="109"/>
      <c r="GG9" s="109"/>
      <c r="GH9" s="109"/>
      <c r="GI9" s="109"/>
      <c r="GJ9" s="109"/>
      <c r="GK9" s="109"/>
      <c r="GL9" s="109" t="s">
        <v>43</v>
      </c>
      <c r="GM9" s="109"/>
      <c r="GN9" s="109"/>
      <c r="GO9" s="109"/>
      <c r="GP9" s="109"/>
      <c r="GQ9" s="109"/>
      <c r="GR9" s="109" t="s">
        <v>43</v>
      </c>
      <c r="GS9" s="109" t="s">
        <v>43</v>
      </c>
      <c r="GT9" s="109" t="s">
        <v>30</v>
      </c>
      <c r="GU9" s="109" t="s">
        <v>43</v>
      </c>
      <c r="GV9" s="109" t="s">
        <v>43</v>
      </c>
      <c r="GW9" s="109"/>
      <c r="GX9" s="109"/>
      <c r="GY9" s="109" t="s">
        <v>43</v>
      </c>
      <c r="GZ9" s="109" t="s">
        <v>43</v>
      </c>
      <c r="HA9" s="109"/>
      <c r="HB9" s="109"/>
      <c r="HC9" s="109" t="s">
        <v>43</v>
      </c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77">
        <f t="shared" si="4"/>
        <v>53</v>
      </c>
      <c r="HO9" s="13">
        <f t="shared" si="5"/>
        <v>9</v>
      </c>
      <c r="HP9" s="13">
        <f t="shared" si="6"/>
        <v>3</v>
      </c>
      <c r="HQ9" s="13">
        <f t="shared" si="7"/>
        <v>5</v>
      </c>
      <c r="HR9" s="13">
        <f t="shared" si="8"/>
        <v>3</v>
      </c>
      <c r="HS9" s="13">
        <f t="shared" si="9"/>
        <v>1</v>
      </c>
      <c r="HT9" s="13">
        <f t="shared" si="10"/>
        <v>2</v>
      </c>
      <c r="HU9" s="21">
        <f t="shared" si="11"/>
        <v>2792</v>
      </c>
      <c r="HW9" s="44" t="str">
        <f t="shared" si="12"/>
        <v>x</v>
      </c>
      <c r="HX9" s="140" t="str">
        <f t="shared" si="13"/>
        <v>Yes!</v>
      </c>
      <c r="HY9" s="51" t="str">
        <f t="shared" si="14"/>
        <v/>
      </c>
      <c r="HZ9" s="51" t="str">
        <f t="shared" si="15"/>
        <v/>
      </c>
      <c r="IA9" s="52" t="str">
        <f t="shared" si="16"/>
        <v/>
      </c>
    </row>
    <row r="10" spans="1:246" ht="15.5">
      <c r="A10" s="5" t="s">
        <v>45</v>
      </c>
      <c r="B10" s="35" t="s">
        <v>535</v>
      </c>
      <c r="C10" s="85"/>
      <c r="D10" s="85"/>
      <c r="E10" s="85"/>
      <c r="F10" s="85"/>
      <c r="G10" s="86"/>
      <c r="H10" s="108"/>
      <c r="I10" s="108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10"/>
      <c r="BA10" s="111"/>
      <c r="BB10" s="112"/>
      <c r="BC10" s="112"/>
      <c r="BD10" s="113"/>
      <c r="BE10" s="113"/>
      <c r="BF10" s="109" t="s">
        <v>43</v>
      </c>
      <c r="BG10" s="112"/>
      <c r="BH10" s="112"/>
      <c r="BI10" s="112"/>
      <c r="BJ10" s="112"/>
      <c r="BK10" s="109"/>
      <c r="BL10" s="112"/>
      <c r="BM10" s="112"/>
      <c r="BN10" s="109"/>
      <c r="BO10" s="112"/>
      <c r="BP10" s="109"/>
      <c r="BQ10" s="109"/>
      <c r="BR10" s="112"/>
      <c r="BS10" s="112"/>
      <c r="BT10" s="109"/>
      <c r="BU10" s="112"/>
      <c r="BV10" s="109"/>
      <c r="BW10" s="112"/>
      <c r="BX10" s="109"/>
      <c r="BY10" s="109"/>
      <c r="BZ10" s="109"/>
      <c r="CA10" s="109"/>
      <c r="CB10" s="109"/>
      <c r="CC10" s="112"/>
      <c r="CD10" s="109"/>
      <c r="CE10" s="112"/>
      <c r="CF10" s="109"/>
      <c r="CG10" s="109"/>
      <c r="CH10" s="112"/>
      <c r="CI10" s="109"/>
      <c r="CJ10" s="109"/>
      <c r="CK10" s="109"/>
      <c r="CL10" s="109"/>
      <c r="CM10" s="109"/>
      <c r="CN10" s="109"/>
      <c r="CO10" s="109"/>
      <c r="CP10" s="147"/>
      <c r="CQ10" s="109"/>
      <c r="CR10" s="109"/>
      <c r="CS10" s="109"/>
      <c r="CT10" s="109"/>
      <c r="CU10" s="109"/>
      <c r="CV10" s="109"/>
      <c r="CW10" s="109" t="s">
        <v>43</v>
      </c>
      <c r="CX10" s="109"/>
      <c r="CY10" s="109"/>
      <c r="CZ10" s="109"/>
      <c r="DA10" s="109"/>
      <c r="DB10" s="109"/>
      <c r="DC10" s="112"/>
      <c r="DD10" s="109"/>
      <c r="DE10" s="112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12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 t="s">
        <v>43</v>
      </c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77">
        <f t="shared" si="4"/>
        <v>3</v>
      </c>
      <c r="HO10" s="13">
        <f t="shared" si="5"/>
        <v>0</v>
      </c>
      <c r="HP10" s="13">
        <f t="shared" si="6"/>
        <v>0</v>
      </c>
      <c r="HQ10" s="13">
        <f t="shared" si="7"/>
        <v>0</v>
      </c>
      <c r="HR10" s="13">
        <f t="shared" si="8"/>
        <v>0</v>
      </c>
      <c r="HS10" s="13">
        <f t="shared" si="9"/>
        <v>0</v>
      </c>
      <c r="HT10" s="13">
        <f t="shared" si="10"/>
        <v>0</v>
      </c>
      <c r="HU10" s="21">
        <f t="shared" si="11"/>
        <v>0</v>
      </c>
      <c r="HW10" s="44" t="str">
        <f t="shared" si="12"/>
        <v/>
      </c>
      <c r="HX10" s="51" t="str">
        <f t="shared" si="13"/>
        <v/>
      </c>
      <c r="HY10" s="51" t="str">
        <f t="shared" si="14"/>
        <v/>
      </c>
      <c r="HZ10" s="51" t="str">
        <f t="shared" si="15"/>
        <v/>
      </c>
      <c r="IA10" s="52" t="str">
        <f t="shared" si="16"/>
        <v/>
      </c>
    </row>
    <row r="11" spans="1:246" ht="15.5">
      <c r="A11" s="9" t="s">
        <v>45</v>
      </c>
      <c r="B11" s="38" t="s">
        <v>536</v>
      </c>
      <c r="C11" s="89"/>
      <c r="D11" s="89"/>
      <c r="E11" s="89"/>
      <c r="F11" s="89"/>
      <c r="G11" s="90"/>
      <c r="H11" s="108"/>
      <c r="I11" s="108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10"/>
      <c r="BA11" s="111"/>
      <c r="BB11" s="112"/>
      <c r="BC11" s="112"/>
      <c r="BD11" s="113"/>
      <c r="BE11" s="113"/>
      <c r="BF11" s="109"/>
      <c r="BG11" s="112"/>
      <c r="BH11" s="112"/>
      <c r="BI11" s="112"/>
      <c r="BJ11" s="112"/>
      <c r="BK11" s="109"/>
      <c r="BL11" s="112"/>
      <c r="BM11" s="112"/>
      <c r="BN11" s="109"/>
      <c r="BO11" s="112"/>
      <c r="BP11" s="109"/>
      <c r="BQ11" s="109"/>
      <c r="BR11" s="112"/>
      <c r="BS11" s="112" t="s">
        <v>43</v>
      </c>
      <c r="BT11" s="109"/>
      <c r="BU11" s="112"/>
      <c r="BV11" s="109"/>
      <c r="BW11" s="112"/>
      <c r="BX11" s="109"/>
      <c r="BY11" s="109"/>
      <c r="BZ11" s="109"/>
      <c r="CA11" s="109"/>
      <c r="CB11" s="109"/>
      <c r="CC11" s="112"/>
      <c r="CD11" s="109"/>
      <c r="CE11" s="112"/>
      <c r="CF11" s="109"/>
      <c r="CG11" s="109"/>
      <c r="CH11" s="112"/>
      <c r="CI11" s="109"/>
      <c r="CJ11" s="109"/>
      <c r="CK11" s="109"/>
      <c r="CL11" s="109"/>
      <c r="CM11" s="109"/>
      <c r="CN11" s="109"/>
      <c r="CO11" s="109"/>
      <c r="CP11" s="147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12"/>
      <c r="DD11" s="109"/>
      <c r="DE11" s="112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12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77">
        <f t="shared" si="4"/>
        <v>1</v>
      </c>
      <c r="HO11" s="13">
        <f t="shared" si="5"/>
        <v>0</v>
      </c>
      <c r="HP11" s="13">
        <f t="shared" si="6"/>
        <v>0</v>
      </c>
      <c r="HQ11" s="13">
        <f t="shared" si="7"/>
        <v>0</v>
      </c>
      <c r="HR11" s="13">
        <f t="shared" si="8"/>
        <v>0</v>
      </c>
      <c r="HS11" s="13">
        <f t="shared" si="9"/>
        <v>0</v>
      </c>
      <c r="HT11" s="13">
        <f t="shared" si="10"/>
        <v>0</v>
      </c>
      <c r="HU11" s="21">
        <f t="shared" si="11"/>
        <v>0</v>
      </c>
      <c r="HW11" s="44" t="str">
        <f t="shared" si="12"/>
        <v/>
      </c>
      <c r="HX11" s="51" t="str">
        <f t="shared" si="13"/>
        <v/>
      </c>
      <c r="HY11" s="51" t="str">
        <f t="shared" si="14"/>
        <v/>
      </c>
      <c r="HZ11" s="51" t="str">
        <f t="shared" si="15"/>
        <v/>
      </c>
      <c r="IA11" s="52" t="str">
        <f t="shared" si="16"/>
        <v/>
      </c>
    </row>
    <row r="12" spans="1:246" ht="15.5">
      <c r="A12" s="5" t="s">
        <v>47</v>
      </c>
      <c r="B12" s="35" t="s">
        <v>48</v>
      </c>
      <c r="C12" s="85" t="s">
        <v>43</v>
      </c>
      <c r="D12" s="85"/>
      <c r="E12" s="85"/>
      <c r="F12" s="85"/>
      <c r="G12" s="86"/>
      <c r="H12" s="108"/>
      <c r="I12" s="108"/>
      <c r="J12" s="108"/>
      <c r="K12" s="108"/>
      <c r="L12" s="227"/>
      <c r="M12" s="227"/>
      <c r="N12" s="227"/>
      <c r="O12" s="227"/>
      <c r="P12" s="227" t="s">
        <v>43</v>
      </c>
      <c r="Q12" s="227"/>
      <c r="R12" s="227"/>
      <c r="S12" s="227"/>
      <c r="T12" s="227"/>
      <c r="U12" s="227"/>
      <c r="V12" s="227"/>
      <c r="W12" s="227"/>
      <c r="X12" s="227"/>
      <c r="Y12" s="227" t="s">
        <v>43</v>
      </c>
      <c r="Z12" s="227"/>
      <c r="AA12" s="227"/>
      <c r="AB12" s="227"/>
      <c r="AC12" s="227"/>
      <c r="AD12" s="227"/>
      <c r="AE12" s="227"/>
      <c r="AF12" s="227" t="s">
        <v>43</v>
      </c>
      <c r="AG12" s="227"/>
      <c r="AH12" s="227"/>
      <c r="AI12" s="227"/>
      <c r="AJ12" s="227"/>
      <c r="AK12" s="109"/>
      <c r="AL12" s="109"/>
      <c r="AM12" s="109"/>
      <c r="AN12" s="109"/>
      <c r="AO12" s="109" t="s">
        <v>43</v>
      </c>
      <c r="AP12" s="109" t="s">
        <v>43</v>
      </c>
      <c r="AQ12" s="109" t="s">
        <v>43</v>
      </c>
      <c r="AR12" s="109"/>
      <c r="AS12" s="109"/>
      <c r="AT12" s="109"/>
      <c r="AU12" s="109"/>
      <c r="AV12" s="109" t="s">
        <v>43</v>
      </c>
      <c r="AW12" s="109"/>
      <c r="AX12" s="109" t="s">
        <v>43</v>
      </c>
      <c r="AY12" s="109"/>
      <c r="AZ12" s="110"/>
      <c r="BA12" s="111"/>
      <c r="BB12" s="112"/>
      <c r="BC12" s="112" t="s">
        <v>43</v>
      </c>
      <c r="BD12" s="158" t="s">
        <v>43</v>
      </c>
      <c r="BE12" s="113"/>
      <c r="BF12" s="109" t="s">
        <v>43</v>
      </c>
      <c r="BG12" s="112"/>
      <c r="BH12" s="112" t="s">
        <v>43</v>
      </c>
      <c r="BI12" s="112"/>
      <c r="BJ12" s="112"/>
      <c r="BK12" s="109"/>
      <c r="BL12" s="112" t="s">
        <v>43</v>
      </c>
      <c r="BM12" s="112" t="s">
        <v>43</v>
      </c>
      <c r="BN12" s="109" t="s">
        <v>43</v>
      </c>
      <c r="BO12" s="112"/>
      <c r="BP12" s="109"/>
      <c r="BQ12" s="109"/>
      <c r="BR12" s="112"/>
      <c r="BS12" s="112" t="s">
        <v>43</v>
      </c>
      <c r="BT12" s="109"/>
      <c r="BU12" s="112"/>
      <c r="BV12" s="109"/>
      <c r="BW12" s="112"/>
      <c r="BX12" s="109"/>
      <c r="BY12" s="109"/>
      <c r="BZ12" s="109"/>
      <c r="CA12" s="109"/>
      <c r="CB12" s="109"/>
      <c r="CC12" s="112" t="s">
        <v>43</v>
      </c>
      <c r="CD12" s="109"/>
      <c r="CE12" s="112" t="s">
        <v>43</v>
      </c>
      <c r="CF12" s="109"/>
      <c r="CG12" s="109"/>
      <c r="CH12" s="112"/>
      <c r="CI12" s="109"/>
      <c r="CJ12" s="109" t="s">
        <v>43</v>
      </c>
      <c r="CK12" s="109" t="s">
        <v>43</v>
      </c>
      <c r="CL12" s="109"/>
      <c r="CM12" s="109"/>
      <c r="CN12" s="109"/>
      <c r="CO12" s="109"/>
      <c r="CP12" s="147"/>
      <c r="CQ12" s="109"/>
      <c r="CR12" s="109"/>
      <c r="CS12" s="109"/>
      <c r="CT12" s="109"/>
      <c r="CU12" s="109" t="s">
        <v>43</v>
      </c>
      <c r="CV12" s="109"/>
      <c r="CW12" s="109" t="s">
        <v>43</v>
      </c>
      <c r="CX12" s="109"/>
      <c r="CY12" s="109" t="s">
        <v>43</v>
      </c>
      <c r="CZ12" s="109"/>
      <c r="DA12" s="109" t="s">
        <v>43</v>
      </c>
      <c r="DB12" s="109"/>
      <c r="DC12" s="112"/>
      <c r="DD12" s="109"/>
      <c r="DE12" s="112"/>
      <c r="DF12" s="109" t="s">
        <v>43</v>
      </c>
      <c r="DG12" s="109"/>
      <c r="DH12" s="109"/>
      <c r="DI12" s="109"/>
      <c r="DJ12" s="109"/>
      <c r="DK12" s="109"/>
      <c r="DL12" s="109" t="s">
        <v>43</v>
      </c>
      <c r="DM12" s="109"/>
      <c r="DN12" s="109"/>
      <c r="DO12" s="109"/>
      <c r="DP12" s="112" t="s">
        <v>43</v>
      </c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 t="s">
        <v>43</v>
      </c>
      <c r="EL12" s="109"/>
      <c r="EM12" s="109"/>
      <c r="EN12" s="109" t="s">
        <v>43</v>
      </c>
      <c r="EO12" s="109"/>
      <c r="EP12" s="109" t="s">
        <v>43</v>
      </c>
      <c r="EQ12" s="109"/>
      <c r="ER12" s="109"/>
      <c r="ES12" s="109"/>
      <c r="ET12" s="109"/>
      <c r="EU12" s="109"/>
      <c r="EV12" s="109"/>
      <c r="EW12" s="109"/>
      <c r="EX12" s="109" t="s">
        <v>43</v>
      </c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 t="s">
        <v>43</v>
      </c>
      <c r="FK12" s="109"/>
      <c r="FL12" s="109"/>
      <c r="FM12" s="109"/>
      <c r="FN12" s="109"/>
      <c r="FO12" s="109" t="s">
        <v>43</v>
      </c>
      <c r="FP12" s="109"/>
      <c r="FQ12" s="109" t="s">
        <v>43</v>
      </c>
      <c r="FR12" s="109"/>
      <c r="FS12" s="109"/>
      <c r="FT12" s="109"/>
      <c r="FU12" s="109" t="s">
        <v>43</v>
      </c>
      <c r="FV12" s="109" t="s">
        <v>43</v>
      </c>
      <c r="FW12" s="109" t="s">
        <v>43</v>
      </c>
      <c r="FX12" s="109" t="s">
        <v>43</v>
      </c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 t="s">
        <v>43</v>
      </c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 t="s">
        <v>43</v>
      </c>
      <c r="HD12" s="109" t="s">
        <v>43</v>
      </c>
      <c r="HE12" s="109"/>
      <c r="HF12" s="109"/>
      <c r="HG12" s="109"/>
      <c r="HH12" s="109"/>
      <c r="HI12" s="109"/>
      <c r="HJ12" s="109"/>
      <c r="HK12" s="109"/>
      <c r="HL12" s="109"/>
      <c r="HM12" s="109"/>
      <c r="HN12" s="77">
        <f t="shared" si="4"/>
        <v>60</v>
      </c>
      <c r="HO12" s="13">
        <f t="shared" si="5"/>
        <v>14</v>
      </c>
      <c r="HP12" s="13">
        <f t="shared" si="6"/>
        <v>2</v>
      </c>
      <c r="HQ12" s="13">
        <f t="shared" si="7"/>
        <v>3</v>
      </c>
      <c r="HR12" s="13">
        <f t="shared" si="8"/>
        <v>2</v>
      </c>
      <c r="HS12" s="13">
        <f t="shared" si="9"/>
        <v>0</v>
      </c>
      <c r="HT12" s="13">
        <f t="shared" si="10"/>
        <v>0</v>
      </c>
      <c r="HU12" s="21">
        <f t="shared" si="11"/>
        <v>3520</v>
      </c>
      <c r="HW12" s="44" t="str">
        <f t="shared" si="12"/>
        <v>x</v>
      </c>
      <c r="HX12" s="140" t="str">
        <f t="shared" si="13"/>
        <v>Yes!</v>
      </c>
      <c r="HY12" s="51" t="str">
        <f t="shared" si="14"/>
        <v/>
      </c>
      <c r="HZ12" s="51" t="str">
        <f t="shared" si="15"/>
        <v/>
      </c>
      <c r="IA12" s="52" t="str">
        <f t="shared" si="16"/>
        <v/>
      </c>
    </row>
    <row r="13" spans="1:246" ht="15.5">
      <c r="A13" s="5" t="s">
        <v>47</v>
      </c>
      <c r="B13" s="35" t="s">
        <v>49</v>
      </c>
      <c r="C13" s="85" t="s">
        <v>43</v>
      </c>
      <c r="D13" s="85" t="s">
        <v>43</v>
      </c>
      <c r="E13" s="85"/>
      <c r="F13" s="85"/>
      <c r="G13" s="86"/>
      <c r="H13" s="108" t="s">
        <v>43</v>
      </c>
      <c r="I13" s="108"/>
      <c r="J13" s="108" t="s">
        <v>43</v>
      </c>
      <c r="K13" s="108"/>
      <c r="L13" s="227" t="s">
        <v>43</v>
      </c>
      <c r="M13" s="227"/>
      <c r="N13" s="227"/>
      <c r="O13" s="227"/>
      <c r="P13" s="227" t="s">
        <v>43</v>
      </c>
      <c r="Q13" s="227" t="s">
        <v>43</v>
      </c>
      <c r="R13" s="227"/>
      <c r="S13" s="227"/>
      <c r="T13" s="227"/>
      <c r="U13" s="227" t="s">
        <v>43</v>
      </c>
      <c r="V13" s="227" t="s">
        <v>43</v>
      </c>
      <c r="W13" s="227"/>
      <c r="X13" s="227" t="s">
        <v>43</v>
      </c>
      <c r="Y13" s="227" t="s">
        <v>43</v>
      </c>
      <c r="Z13" s="227"/>
      <c r="AA13" s="227"/>
      <c r="AB13" s="227" t="s">
        <v>43</v>
      </c>
      <c r="AC13" s="227"/>
      <c r="AD13" s="227"/>
      <c r="AE13" s="227"/>
      <c r="AF13" s="227" t="s">
        <v>43</v>
      </c>
      <c r="AG13" s="227" t="s">
        <v>43</v>
      </c>
      <c r="AH13" s="227"/>
      <c r="AI13" s="227"/>
      <c r="AJ13" s="227"/>
      <c r="AK13" s="109"/>
      <c r="AL13" s="109"/>
      <c r="AM13" s="109" t="s">
        <v>43</v>
      </c>
      <c r="AN13" s="109" t="s">
        <v>43</v>
      </c>
      <c r="AO13" s="109" t="s">
        <v>43</v>
      </c>
      <c r="AP13" s="109" t="s">
        <v>43</v>
      </c>
      <c r="AQ13" s="109" t="s">
        <v>43</v>
      </c>
      <c r="AR13" s="109"/>
      <c r="AS13" s="109"/>
      <c r="AT13" s="109" t="s">
        <v>43</v>
      </c>
      <c r="AU13" s="109"/>
      <c r="AV13" s="109" t="s">
        <v>43</v>
      </c>
      <c r="AW13" s="109"/>
      <c r="AX13" s="109" t="s">
        <v>43</v>
      </c>
      <c r="AY13" s="109"/>
      <c r="AZ13" s="110"/>
      <c r="BA13" s="109" t="s">
        <v>43</v>
      </c>
      <c r="BB13" s="112" t="s">
        <v>43</v>
      </c>
      <c r="BC13" s="112" t="s">
        <v>43</v>
      </c>
      <c r="BD13" s="113"/>
      <c r="BE13" s="158" t="s">
        <v>43</v>
      </c>
      <c r="BF13" s="109" t="s">
        <v>43</v>
      </c>
      <c r="BG13" s="112" t="s">
        <v>43</v>
      </c>
      <c r="BH13" s="112" t="s">
        <v>43</v>
      </c>
      <c r="BI13" s="112"/>
      <c r="BJ13" s="112" t="s">
        <v>43</v>
      </c>
      <c r="BK13" s="109"/>
      <c r="BL13" s="112"/>
      <c r="BM13" s="112" t="s">
        <v>43</v>
      </c>
      <c r="BN13" s="109" t="s">
        <v>43</v>
      </c>
      <c r="BO13" s="112" t="s">
        <v>43</v>
      </c>
      <c r="BP13" s="109"/>
      <c r="BQ13" s="109"/>
      <c r="BR13" s="112"/>
      <c r="BS13" s="112" t="s">
        <v>43</v>
      </c>
      <c r="BT13" s="109"/>
      <c r="BU13" s="112" t="s">
        <v>43</v>
      </c>
      <c r="BV13" s="109" t="s">
        <v>43</v>
      </c>
      <c r="BW13" s="112"/>
      <c r="BX13" s="109"/>
      <c r="BY13" s="109"/>
      <c r="BZ13" s="109"/>
      <c r="CA13" s="109"/>
      <c r="CB13" s="109"/>
      <c r="CC13" s="112" t="s">
        <v>43</v>
      </c>
      <c r="CD13" s="109"/>
      <c r="CE13" s="112" t="s">
        <v>43</v>
      </c>
      <c r="CF13" s="109" t="s">
        <v>43</v>
      </c>
      <c r="CG13" s="109" t="s">
        <v>43</v>
      </c>
      <c r="CH13" s="112" t="s">
        <v>43</v>
      </c>
      <c r="CI13" s="109" t="s">
        <v>43</v>
      </c>
      <c r="CJ13" s="109" t="s">
        <v>43</v>
      </c>
      <c r="CK13" s="109" t="s">
        <v>43</v>
      </c>
      <c r="CL13" s="109" t="s">
        <v>43</v>
      </c>
      <c r="CM13" s="109"/>
      <c r="CN13" s="109"/>
      <c r="CO13" s="109"/>
      <c r="CP13" s="147"/>
      <c r="CQ13" s="109"/>
      <c r="CR13" s="109"/>
      <c r="CS13" s="109"/>
      <c r="CT13" s="109"/>
      <c r="CU13" s="109" t="s">
        <v>43</v>
      </c>
      <c r="CV13" s="109"/>
      <c r="CW13" s="109" t="s">
        <v>43</v>
      </c>
      <c r="CX13" s="109"/>
      <c r="CY13" s="109" t="s">
        <v>43</v>
      </c>
      <c r="CZ13" s="109"/>
      <c r="DA13" s="109" t="s">
        <v>43</v>
      </c>
      <c r="DB13" s="109"/>
      <c r="DC13" s="112" t="s">
        <v>43</v>
      </c>
      <c r="DD13" s="109"/>
      <c r="DE13" s="112"/>
      <c r="DF13" s="109" t="s">
        <v>43</v>
      </c>
      <c r="DG13" s="109"/>
      <c r="DH13" s="109"/>
      <c r="DI13" s="109" t="s">
        <v>43</v>
      </c>
      <c r="DJ13" s="109" t="s">
        <v>43</v>
      </c>
      <c r="DK13" s="109"/>
      <c r="DL13" s="109" t="s">
        <v>43</v>
      </c>
      <c r="DM13" s="109"/>
      <c r="DN13" s="109"/>
      <c r="DO13" s="109"/>
      <c r="DP13" s="112" t="s">
        <v>43</v>
      </c>
      <c r="DQ13" s="109" t="s">
        <v>43</v>
      </c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 t="s">
        <v>43</v>
      </c>
      <c r="EL13" s="109" t="s">
        <v>43</v>
      </c>
      <c r="EM13" s="109"/>
      <c r="EN13" s="109" t="s">
        <v>43</v>
      </c>
      <c r="EO13" s="109"/>
      <c r="EP13" s="109" t="s">
        <v>43</v>
      </c>
      <c r="EQ13" s="109"/>
      <c r="ER13" s="109"/>
      <c r="ES13" s="109"/>
      <c r="ET13" s="109"/>
      <c r="EU13" s="109" t="s">
        <v>43</v>
      </c>
      <c r="EV13" s="109" t="s">
        <v>43</v>
      </c>
      <c r="EW13" s="109"/>
      <c r="EX13" s="109" t="s">
        <v>43</v>
      </c>
      <c r="EY13" s="109"/>
      <c r="EZ13" s="109" t="s">
        <v>43</v>
      </c>
      <c r="FA13" s="109" t="s">
        <v>43</v>
      </c>
      <c r="FB13" s="109"/>
      <c r="FC13" s="109"/>
      <c r="FD13" s="109" t="s">
        <v>43</v>
      </c>
      <c r="FE13" s="109" t="s">
        <v>43</v>
      </c>
      <c r="FF13" s="109"/>
      <c r="FG13" s="109"/>
      <c r="FH13" s="109"/>
      <c r="FI13" s="109"/>
      <c r="FJ13" s="109" t="s">
        <v>43</v>
      </c>
      <c r="FK13" s="109" t="s">
        <v>43</v>
      </c>
      <c r="FL13" s="109"/>
      <c r="FM13" s="109"/>
      <c r="FN13" s="109"/>
      <c r="FO13" s="109" t="s">
        <v>43</v>
      </c>
      <c r="FP13" s="109"/>
      <c r="FQ13" s="109" t="s">
        <v>43</v>
      </c>
      <c r="FR13" s="109"/>
      <c r="FS13" s="109"/>
      <c r="FT13" s="109"/>
      <c r="FU13" s="109" t="s">
        <v>43</v>
      </c>
      <c r="FV13" s="109" t="s">
        <v>43</v>
      </c>
      <c r="FW13" s="109"/>
      <c r="FX13" s="109" t="s">
        <v>43</v>
      </c>
      <c r="FY13" s="109"/>
      <c r="FZ13" s="109"/>
      <c r="GA13" s="109"/>
      <c r="GB13" s="109"/>
      <c r="GC13" s="109"/>
      <c r="GD13" s="109" t="s">
        <v>43</v>
      </c>
      <c r="GE13" s="109"/>
      <c r="GF13" s="109"/>
      <c r="GG13" s="109"/>
      <c r="GH13" s="109"/>
      <c r="GI13" s="109"/>
      <c r="GJ13" s="109"/>
      <c r="GK13" s="109"/>
      <c r="GL13" s="109" t="s">
        <v>43</v>
      </c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 t="s">
        <v>43</v>
      </c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77">
        <f t="shared" si="4"/>
        <v>116</v>
      </c>
      <c r="HO13" s="13">
        <f t="shared" si="5"/>
        <v>34</v>
      </c>
      <c r="HP13" s="13">
        <f t="shared" si="6"/>
        <v>4</v>
      </c>
      <c r="HQ13" s="13">
        <f t="shared" si="7"/>
        <v>13</v>
      </c>
      <c r="HR13" s="13">
        <f t="shared" si="8"/>
        <v>2</v>
      </c>
      <c r="HS13" s="13">
        <f t="shared" si="9"/>
        <v>0</v>
      </c>
      <c r="HT13" s="13">
        <f t="shared" si="10"/>
        <v>0</v>
      </c>
      <c r="HU13" s="21">
        <f t="shared" si="11"/>
        <v>9548</v>
      </c>
      <c r="HW13" s="44" t="str">
        <f t="shared" si="12"/>
        <v>x</v>
      </c>
      <c r="HX13" s="51" t="str">
        <f t="shared" si="13"/>
        <v>x</v>
      </c>
      <c r="HY13" s="140" t="str">
        <f t="shared" si="14"/>
        <v>Yes!</v>
      </c>
      <c r="HZ13" s="51" t="str">
        <f t="shared" si="15"/>
        <v/>
      </c>
      <c r="IA13" s="52" t="str">
        <f t="shared" si="16"/>
        <v/>
      </c>
      <c r="IK13" s="54"/>
      <c r="IL13" s="54"/>
    </row>
    <row r="14" spans="1:246" ht="15.5">
      <c r="A14" s="6" t="s">
        <v>52</v>
      </c>
      <c r="B14" s="37" t="s">
        <v>53</v>
      </c>
      <c r="C14" s="87"/>
      <c r="D14" s="87"/>
      <c r="E14" s="87"/>
      <c r="F14" s="87"/>
      <c r="G14" s="88"/>
      <c r="H14" s="108"/>
      <c r="I14" s="108"/>
      <c r="J14" s="108" t="s">
        <v>43</v>
      </c>
      <c r="K14" s="108"/>
      <c r="L14" s="227" t="s">
        <v>43</v>
      </c>
      <c r="M14" s="227"/>
      <c r="N14" s="227"/>
      <c r="O14" s="227"/>
      <c r="P14" s="227" t="s">
        <v>43</v>
      </c>
      <c r="Q14" s="227"/>
      <c r="R14" s="227"/>
      <c r="S14" s="227"/>
      <c r="T14" s="227"/>
      <c r="U14" s="227"/>
      <c r="V14" s="227"/>
      <c r="W14" s="227"/>
      <c r="X14" s="227" t="s">
        <v>43</v>
      </c>
      <c r="Y14" s="227"/>
      <c r="Z14" s="227"/>
      <c r="AA14" s="227" t="s">
        <v>43</v>
      </c>
      <c r="AB14" s="227"/>
      <c r="AC14" s="227"/>
      <c r="AD14" s="227"/>
      <c r="AE14" s="227"/>
      <c r="AF14" s="227" t="s">
        <v>43</v>
      </c>
      <c r="AG14" s="227"/>
      <c r="AH14" s="227"/>
      <c r="AI14" s="227"/>
      <c r="AJ14" s="227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10"/>
      <c r="BA14" s="109" t="s">
        <v>43</v>
      </c>
      <c r="BB14" s="112"/>
      <c r="BC14" s="112"/>
      <c r="BD14" s="113"/>
      <c r="BE14" s="113"/>
      <c r="BF14" s="109" t="s">
        <v>43</v>
      </c>
      <c r="BG14" s="112" t="s">
        <v>43</v>
      </c>
      <c r="BH14" s="112"/>
      <c r="BI14" s="112"/>
      <c r="BJ14" s="112"/>
      <c r="BK14" s="109"/>
      <c r="BL14" s="112" t="s">
        <v>43</v>
      </c>
      <c r="BM14" s="112" t="s">
        <v>43</v>
      </c>
      <c r="BN14" s="109"/>
      <c r="BO14" s="112"/>
      <c r="BP14" s="109"/>
      <c r="BQ14" s="109"/>
      <c r="BR14" s="112"/>
      <c r="BS14" s="112" t="s">
        <v>43</v>
      </c>
      <c r="BT14" s="109"/>
      <c r="BU14" s="112"/>
      <c r="BV14" s="109"/>
      <c r="BW14" s="112" t="s">
        <v>43</v>
      </c>
      <c r="BX14" s="109"/>
      <c r="BY14" s="109"/>
      <c r="BZ14" s="109"/>
      <c r="CA14" s="109"/>
      <c r="CB14" s="109" t="s">
        <v>43</v>
      </c>
      <c r="CC14" s="112"/>
      <c r="CD14" s="109"/>
      <c r="CE14" s="112" t="s">
        <v>43</v>
      </c>
      <c r="CF14" s="109" t="s">
        <v>43</v>
      </c>
      <c r="CG14" s="109"/>
      <c r="CH14" s="112"/>
      <c r="CI14" s="109"/>
      <c r="CJ14" s="109" t="s">
        <v>43</v>
      </c>
      <c r="CK14" s="109" t="s">
        <v>43</v>
      </c>
      <c r="CL14" s="109"/>
      <c r="CM14" s="109"/>
      <c r="CN14" s="109"/>
      <c r="CO14" s="109"/>
      <c r="CP14" s="147"/>
      <c r="CQ14" s="109"/>
      <c r="CR14" s="109"/>
      <c r="CS14" s="109"/>
      <c r="CT14" s="109"/>
      <c r="CU14" s="109" t="s">
        <v>43</v>
      </c>
      <c r="CV14" s="109"/>
      <c r="CW14" s="109" t="s">
        <v>43</v>
      </c>
      <c r="CX14" s="109"/>
      <c r="CY14" s="109" t="s">
        <v>43</v>
      </c>
      <c r="CZ14" s="109"/>
      <c r="DA14" s="109"/>
      <c r="DB14" s="109"/>
      <c r="DC14" s="112"/>
      <c r="DD14" s="109"/>
      <c r="DE14" s="112"/>
      <c r="DF14" s="109" t="s">
        <v>43</v>
      </c>
      <c r="DG14" s="109"/>
      <c r="DH14" s="109"/>
      <c r="DI14" s="109"/>
      <c r="DJ14" s="109" t="s">
        <v>43</v>
      </c>
      <c r="DK14" s="109"/>
      <c r="DL14" s="109" t="s">
        <v>43</v>
      </c>
      <c r="DM14" s="109"/>
      <c r="DN14" s="109"/>
      <c r="DO14" s="109"/>
      <c r="DP14" s="112" t="s">
        <v>43</v>
      </c>
      <c r="DQ14" s="109"/>
      <c r="DR14" s="109"/>
      <c r="DS14" s="109" t="s">
        <v>43</v>
      </c>
      <c r="DT14" s="109" t="s">
        <v>43</v>
      </c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 t="s">
        <v>43</v>
      </c>
      <c r="EL14" s="109"/>
      <c r="EM14" s="109"/>
      <c r="EN14" s="109" t="s">
        <v>43</v>
      </c>
      <c r="EO14" s="109"/>
      <c r="EP14" s="109"/>
      <c r="EQ14" s="109"/>
      <c r="ER14" s="109"/>
      <c r="ES14" s="109"/>
      <c r="ET14" s="109"/>
      <c r="EU14" s="109"/>
      <c r="EV14" s="109"/>
      <c r="EW14" s="109"/>
      <c r="EX14" s="109" t="s">
        <v>43</v>
      </c>
      <c r="EY14" s="109" t="s">
        <v>43</v>
      </c>
      <c r="EZ14" s="109" t="s">
        <v>43</v>
      </c>
      <c r="FA14" s="109"/>
      <c r="FB14" s="109"/>
      <c r="FC14" s="109"/>
      <c r="FD14" s="109"/>
      <c r="FE14" s="109"/>
      <c r="FF14" s="109"/>
      <c r="FG14" s="109"/>
      <c r="FH14" s="109"/>
      <c r="FI14" s="109"/>
      <c r="FJ14" s="109" t="s">
        <v>43</v>
      </c>
      <c r="FK14" s="109"/>
      <c r="FL14" s="109"/>
      <c r="FM14" s="109"/>
      <c r="FN14" s="109"/>
      <c r="FO14" s="109"/>
      <c r="FP14" s="109"/>
      <c r="FQ14" s="109"/>
      <c r="FR14" s="109"/>
      <c r="FS14" s="109" t="s">
        <v>43</v>
      </c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 t="s">
        <v>43</v>
      </c>
      <c r="GM14" s="109"/>
      <c r="GN14" s="109"/>
      <c r="GO14" s="109"/>
      <c r="GP14" s="109" t="s">
        <v>43</v>
      </c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 t="s">
        <v>43</v>
      </c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77">
        <f t="shared" si="4"/>
        <v>54</v>
      </c>
      <c r="HO14" s="13">
        <f t="shared" si="5"/>
        <v>17</v>
      </c>
      <c r="HP14" s="13">
        <f t="shared" si="6"/>
        <v>0</v>
      </c>
      <c r="HQ14" s="13">
        <f t="shared" si="7"/>
        <v>3</v>
      </c>
      <c r="HR14" s="13">
        <f t="shared" si="8"/>
        <v>0</v>
      </c>
      <c r="HS14" s="13">
        <f t="shared" si="9"/>
        <v>0</v>
      </c>
      <c r="HT14" s="13">
        <f t="shared" si="10"/>
        <v>0</v>
      </c>
      <c r="HU14" s="21">
        <f t="shared" si="11"/>
        <v>3781</v>
      </c>
      <c r="HW14" s="139" t="str">
        <f t="shared" si="12"/>
        <v>Yes!</v>
      </c>
      <c r="HX14" s="51" t="str">
        <f t="shared" si="13"/>
        <v/>
      </c>
      <c r="HY14" s="51" t="str">
        <f t="shared" si="14"/>
        <v/>
      </c>
      <c r="HZ14" s="51" t="str">
        <f t="shared" si="15"/>
        <v/>
      </c>
      <c r="IA14" s="52" t="str">
        <f t="shared" si="16"/>
        <v/>
      </c>
      <c r="IK14" s="54"/>
      <c r="IL14" s="54"/>
    </row>
    <row r="15" spans="1:246" ht="15.5">
      <c r="A15" s="9" t="s">
        <v>52</v>
      </c>
      <c r="B15" s="38" t="s">
        <v>54</v>
      </c>
      <c r="C15" s="89" t="s">
        <v>43</v>
      </c>
      <c r="D15" s="89" t="s">
        <v>43</v>
      </c>
      <c r="E15" s="89"/>
      <c r="F15" s="89"/>
      <c r="G15" s="90"/>
      <c r="H15" s="108"/>
      <c r="I15" s="108"/>
      <c r="J15" s="108" t="s">
        <v>43</v>
      </c>
      <c r="K15" s="108"/>
      <c r="L15" s="227" t="s">
        <v>43</v>
      </c>
      <c r="M15" s="227" t="s">
        <v>43</v>
      </c>
      <c r="N15" s="227"/>
      <c r="O15" s="227"/>
      <c r="P15" s="227" t="s">
        <v>43</v>
      </c>
      <c r="Q15" s="227" t="s">
        <v>43</v>
      </c>
      <c r="R15" s="227" t="s">
        <v>43</v>
      </c>
      <c r="S15" s="227"/>
      <c r="T15" s="227"/>
      <c r="U15" s="227"/>
      <c r="V15" s="227"/>
      <c r="W15" s="227"/>
      <c r="X15" s="227" t="s">
        <v>43</v>
      </c>
      <c r="Y15" s="227" t="s">
        <v>43</v>
      </c>
      <c r="Z15" s="227"/>
      <c r="AA15" s="227" t="s">
        <v>43</v>
      </c>
      <c r="AB15" s="227"/>
      <c r="AC15" s="227"/>
      <c r="AD15" s="227"/>
      <c r="AE15" s="227"/>
      <c r="AF15" s="227"/>
      <c r="AG15" s="227"/>
      <c r="AH15" s="227"/>
      <c r="AI15" s="227"/>
      <c r="AJ15" s="227"/>
      <c r="AK15" s="109"/>
      <c r="AL15" s="109"/>
      <c r="AM15" s="109"/>
      <c r="AN15" s="109"/>
      <c r="AO15" s="109"/>
      <c r="AP15" s="109"/>
      <c r="AQ15" s="109"/>
      <c r="AR15" s="109"/>
      <c r="AS15" s="109" t="s">
        <v>43</v>
      </c>
      <c r="AT15" s="109"/>
      <c r="AU15" s="109"/>
      <c r="AV15" s="109"/>
      <c r="AW15" s="109"/>
      <c r="AX15" s="109"/>
      <c r="AY15" s="109"/>
      <c r="AZ15" s="110"/>
      <c r="BA15" s="109"/>
      <c r="BB15" s="112"/>
      <c r="BC15" s="112"/>
      <c r="BD15" s="113"/>
      <c r="BE15" s="113"/>
      <c r="BF15" s="109" t="s">
        <v>43</v>
      </c>
      <c r="BG15" s="112" t="s">
        <v>43</v>
      </c>
      <c r="BH15" s="112"/>
      <c r="BI15" s="112"/>
      <c r="BJ15" s="112"/>
      <c r="BK15" s="109"/>
      <c r="BL15" s="112"/>
      <c r="BM15" s="112"/>
      <c r="BN15" s="109"/>
      <c r="BO15" s="112"/>
      <c r="BP15" s="109"/>
      <c r="BQ15" s="109"/>
      <c r="BR15" s="112" t="s">
        <v>43</v>
      </c>
      <c r="BS15" s="112"/>
      <c r="BT15" s="109"/>
      <c r="BU15" s="112" t="s">
        <v>43</v>
      </c>
      <c r="BV15" s="109" t="s">
        <v>43</v>
      </c>
      <c r="BW15" s="112" t="s">
        <v>43</v>
      </c>
      <c r="BX15" s="109"/>
      <c r="BY15" s="109"/>
      <c r="BZ15" s="109"/>
      <c r="CA15" s="109"/>
      <c r="CB15" s="109"/>
      <c r="CC15" s="112" t="s">
        <v>43</v>
      </c>
      <c r="CD15" s="109"/>
      <c r="CE15" s="112"/>
      <c r="CF15" s="109"/>
      <c r="CG15" s="109"/>
      <c r="CH15" s="112"/>
      <c r="CI15" s="109"/>
      <c r="CJ15" s="109"/>
      <c r="CK15" s="109"/>
      <c r="CL15" s="109"/>
      <c r="CM15" s="109"/>
      <c r="CN15" s="109"/>
      <c r="CO15" s="109"/>
      <c r="CP15" s="147"/>
      <c r="CQ15" s="109" t="s">
        <v>43</v>
      </c>
      <c r="CR15" s="109"/>
      <c r="CS15" s="109"/>
      <c r="CT15" s="109"/>
      <c r="CU15" s="109" t="s">
        <v>43</v>
      </c>
      <c r="CV15" s="109" t="s">
        <v>43</v>
      </c>
      <c r="CW15" s="109"/>
      <c r="CX15" s="109"/>
      <c r="CY15" s="109"/>
      <c r="CZ15" s="109"/>
      <c r="DA15" s="109"/>
      <c r="DB15" s="109"/>
      <c r="DC15" s="112"/>
      <c r="DD15" s="109"/>
      <c r="DE15" s="112"/>
      <c r="DF15" s="109"/>
      <c r="DG15" s="109"/>
      <c r="DH15" s="109"/>
      <c r="DI15" s="109"/>
      <c r="DJ15" s="109"/>
      <c r="DK15" s="109"/>
      <c r="DL15" s="109" t="s">
        <v>43</v>
      </c>
      <c r="DM15" s="109"/>
      <c r="DN15" s="109"/>
      <c r="DO15" s="109"/>
      <c r="DP15" s="112"/>
      <c r="DQ15" s="109"/>
      <c r="DR15" s="109"/>
      <c r="DS15" s="109" t="s">
        <v>43</v>
      </c>
      <c r="DT15" s="109"/>
      <c r="DU15" s="109"/>
      <c r="DV15" s="109"/>
      <c r="DW15" s="109"/>
      <c r="DX15" s="109"/>
      <c r="DY15" s="109"/>
      <c r="DZ15" s="109"/>
      <c r="EA15" s="109"/>
      <c r="EB15" s="109" t="s">
        <v>43</v>
      </c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 t="s">
        <v>43</v>
      </c>
      <c r="EO15" s="109" t="s">
        <v>43</v>
      </c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77">
        <f t="shared" si="4"/>
        <v>36</v>
      </c>
      <c r="HO15" s="13">
        <f t="shared" si="5"/>
        <v>14</v>
      </c>
      <c r="HP15" s="13">
        <f t="shared" si="6"/>
        <v>0</v>
      </c>
      <c r="HQ15" s="13">
        <f t="shared" si="7"/>
        <v>3</v>
      </c>
      <c r="HR15" s="13">
        <f t="shared" si="8"/>
        <v>0</v>
      </c>
      <c r="HS15" s="13">
        <f t="shared" si="9"/>
        <v>1</v>
      </c>
      <c r="HT15" s="13">
        <f t="shared" si="10"/>
        <v>0</v>
      </c>
      <c r="HU15" s="21">
        <f t="shared" si="11"/>
        <v>2218</v>
      </c>
      <c r="HW15" s="44" t="str">
        <f t="shared" si="12"/>
        <v>x</v>
      </c>
      <c r="HX15" s="51" t="str">
        <f t="shared" si="13"/>
        <v>x</v>
      </c>
      <c r="HY15" s="51" t="str">
        <f t="shared" si="14"/>
        <v/>
      </c>
      <c r="HZ15" s="51" t="str">
        <f t="shared" si="15"/>
        <v/>
      </c>
      <c r="IA15" s="52" t="str">
        <f t="shared" si="16"/>
        <v/>
      </c>
      <c r="IK15" s="54"/>
      <c r="IL15" s="54"/>
    </row>
    <row r="16" spans="1:246" ht="15.5">
      <c r="A16" s="5" t="s">
        <v>537</v>
      </c>
      <c r="B16" s="35" t="s">
        <v>538</v>
      </c>
      <c r="C16" s="85"/>
      <c r="D16" s="85"/>
      <c r="E16" s="85"/>
      <c r="F16" s="85"/>
      <c r="G16" s="86"/>
      <c r="H16" s="108"/>
      <c r="I16" s="108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10"/>
      <c r="BA16" s="111"/>
      <c r="BB16" s="112"/>
      <c r="BC16" s="112"/>
      <c r="BD16" s="113"/>
      <c r="BE16" s="113"/>
      <c r="BF16" s="109"/>
      <c r="BG16" s="112"/>
      <c r="BH16" s="112"/>
      <c r="BI16" s="112"/>
      <c r="BJ16" s="112"/>
      <c r="BK16" s="109"/>
      <c r="BL16" s="112"/>
      <c r="BM16" s="112"/>
      <c r="BN16" s="109"/>
      <c r="BO16" s="112"/>
      <c r="BP16" s="109"/>
      <c r="BQ16" s="109"/>
      <c r="BR16" s="112"/>
      <c r="BS16" s="112"/>
      <c r="BT16" s="109"/>
      <c r="BU16" s="112"/>
      <c r="BV16" s="109"/>
      <c r="BW16" s="112"/>
      <c r="BX16" s="109"/>
      <c r="BY16" s="109"/>
      <c r="BZ16" s="109"/>
      <c r="CA16" s="109"/>
      <c r="CB16" s="109"/>
      <c r="CC16" s="112"/>
      <c r="CD16" s="109"/>
      <c r="CE16" s="112"/>
      <c r="CF16" s="109"/>
      <c r="CG16" s="109"/>
      <c r="CH16" s="112"/>
      <c r="CI16" s="109"/>
      <c r="CJ16" s="109"/>
      <c r="CK16" s="109"/>
      <c r="CL16" s="109"/>
      <c r="CM16" s="109"/>
      <c r="CN16" s="109"/>
      <c r="CO16" s="109" t="s">
        <v>43</v>
      </c>
      <c r="CP16" s="147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12"/>
      <c r="DD16" s="109"/>
      <c r="DE16" s="112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12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77">
        <f t="shared" si="4"/>
        <v>3</v>
      </c>
      <c r="HO16" s="13">
        <f t="shared" si="5"/>
        <v>0</v>
      </c>
      <c r="HP16" s="13">
        <f t="shared" si="6"/>
        <v>1</v>
      </c>
      <c r="HQ16" s="13">
        <f t="shared" si="7"/>
        <v>0</v>
      </c>
      <c r="HR16" s="13">
        <f t="shared" si="8"/>
        <v>0</v>
      </c>
      <c r="HS16" s="13">
        <f t="shared" si="9"/>
        <v>0</v>
      </c>
      <c r="HT16" s="13">
        <f t="shared" si="10"/>
        <v>0</v>
      </c>
      <c r="HU16" s="21">
        <f t="shared" si="11"/>
        <v>542</v>
      </c>
      <c r="HW16" s="44" t="str">
        <f t="shared" si="12"/>
        <v/>
      </c>
      <c r="HX16" s="51" t="str">
        <f t="shared" si="13"/>
        <v/>
      </c>
      <c r="HY16" s="51" t="str">
        <f t="shared" si="14"/>
        <v/>
      </c>
      <c r="HZ16" s="51" t="str">
        <f t="shared" si="15"/>
        <v/>
      </c>
      <c r="IA16" s="52" t="str">
        <f t="shared" si="16"/>
        <v/>
      </c>
      <c r="IK16" s="54"/>
      <c r="IL16" s="54"/>
    </row>
    <row r="17" spans="1:246" ht="15.5">
      <c r="A17" s="5" t="s">
        <v>742</v>
      </c>
      <c r="B17" s="35" t="s">
        <v>743</v>
      </c>
      <c r="C17" s="85"/>
      <c r="D17" s="85"/>
      <c r="E17" s="85"/>
      <c r="F17" s="85"/>
      <c r="G17" s="86"/>
      <c r="H17" s="108"/>
      <c r="I17" s="108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10"/>
      <c r="BA17" s="111"/>
      <c r="BB17" s="112"/>
      <c r="BC17" s="112"/>
      <c r="BD17" s="113"/>
      <c r="BE17" s="113"/>
      <c r="BF17" s="109"/>
      <c r="BG17" s="112"/>
      <c r="BH17" s="112"/>
      <c r="BI17" s="112"/>
      <c r="BJ17" s="112"/>
      <c r="BK17" s="109"/>
      <c r="BL17" s="112"/>
      <c r="BM17" s="112"/>
      <c r="BN17" s="109"/>
      <c r="BO17" s="112"/>
      <c r="BP17" s="109"/>
      <c r="BQ17" s="109"/>
      <c r="BR17" s="112"/>
      <c r="BS17" s="112"/>
      <c r="BT17" s="109"/>
      <c r="BU17" s="112"/>
      <c r="BV17" s="109"/>
      <c r="BW17" s="112"/>
      <c r="BX17" s="109"/>
      <c r="BY17" s="109"/>
      <c r="BZ17" s="109"/>
      <c r="CA17" s="109"/>
      <c r="CB17" s="109"/>
      <c r="CC17" s="112"/>
      <c r="CD17" s="109"/>
      <c r="CE17" s="112"/>
      <c r="CF17" s="109"/>
      <c r="CG17" s="109"/>
      <c r="CH17" s="112"/>
      <c r="CI17" s="109"/>
      <c r="CJ17" s="109"/>
      <c r="CK17" s="109"/>
      <c r="CL17" s="109"/>
      <c r="CM17" s="109"/>
      <c r="CN17" s="109"/>
      <c r="CO17" s="109"/>
      <c r="CP17" s="147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12"/>
      <c r="DD17" s="109"/>
      <c r="DE17" s="112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12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 t="s">
        <v>43</v>
      </c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77">
        <f t="shared" si="4"/>
        <v>1</v>
      </c>
      <c r="HO17" s="13">
        <f t="shared" si="5"/>
        <v>0</v>
      </c>
      <c r="HP17" s="13">
        <f t="shared" si="6"/>
        <v>0</v>
      </c>
      <c r="HQ17" s="13">
        <f t="shared" si="7"/>
        <v>0</v>
      </c>
      <c r="HR17" s="13">
        <f t="shared" si="8"/>
        <v>0</v>
      </c>
      <c r="HS17" s="13">
        <f t="shared" si="9"/>
        <v>0</v>
      </c>
      <c r="HT17" s="13">
        <f t="shared" si="10"/>
        <v>0</v>
      </c>
      <c r="HU17" s="21">
        <f t="shared" si="11"/>
        <v>0</v>
      </c>
      <c r="HW17" s="44" t="str">
        <f t="shared" si="12"/>
        <v/>
      </c>
      <c r="HX17" s="51" t="str">
        <f t="shared" si="13"/>
        <v/>
      </c>
      <c r="HY17" s="51" t="str">
        <f t="shared" si="14"/>
        <v/>
      </c>
      <c r="HZ17" s="51" t="str">
        <f t="shared" si="15"/>
        <v/>
      </c>
      <c r="IA17" s="52" t="str">
        <f t="shared" si="16"/>
        <v/>
      </c>
      <c r="IK17" s="54"/>
      <c r="IL17" s="54"/>
    </row>
    <row r="18" spans="1:246" ht="15.5">
      <c r="A18" s="5" t="s">
        <v>539</v>
      </c>
      <c r="B18" s="35" t="s">
        <v>109</v>
      </c>
      <c r="C18" s="85"/>
      <c r="D18" s="85"/>
      <c r="E18" s="85"/>
      <c r="F18" s="85"/>
      <c r="G18" s="86"/>
      <c r="H18" s="108"/>
      <c r="I18" s="108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 t="s">
        <v>43</v>
      </c>
      <c r="AG18" s="227"/>
      <c r="AH18" s="227"/>
      <c r="AI18" s="227"/>
      <c r="AJ18" s="227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 t="s">
        <v>43</v>
      </c>
      <c r="AW18" s="109"/>
      <c r="AX18" s="109"/>
      <c r="AY18" s="109"/>
      <c r="AZ18" s="110"/>
      <c r="BA18" s="109" t="s">
        <v>43</v>
      </c>
      <c r="BB18" s="112"/>
      <c r="BC18" s="112"/>
      <c r="BD18" s="113"/>
      <c r="BE18" s="113"/>
      <c r="BF18" s="109" t="s">
        <v>43</v>
      </c>
      <c r="BG18" s="112" t="s">
        <v>43</v>
      </c>
      <c r="BH18" s="112"/>
      <c r="BI18" s="112"/>
      <c r="BJ18" s="112"/>
      <c r="BK18" s="109"/>
      <c r="BL18" s="112"/>
      <c r="BM18" s="112"/>
      <c r="BN18" s="109"/>
      <c r="BO18" s="112"/>
      <c r="BP18" s="109" t="s">
        <v>43</v>
      </c>
      <c r="BQ18" s="109"/>
      <c r="BR18" s="112"/>
      <c r="BS18" s="112"/>
      <c r="BT18" s="109"/>
      <c r="BU18" s="112"/>
      <c r="BV18" s="109"/>
      <c r="BW18" s="112"/>
      <c r="BX18" s="109"/>
      <c r="BY18" s="109"/>
      <c r="BZ18" s="109"/>
      <c r="CA18" s="109"/>
      <c r="CB18" s="109"/>
      <c r="CC18" s="112"/>
      <c r="CD18" s="109"/>
      <c r="CE18" s="112" t="s">
        <v>43</v>
      </c>
      <c r="CF18" s="109"/>
      <c r="CG18" s="109"/>
      <c r="CH18" s="112"/>
      <c r="CI18" s="109"/>
      <c r="CJ18" s="109"/>
      <c r="CK18" s="109"/>
      <c r="CL18" s="109"/>
      <c r="CM18" s="109"/>
      <c r="CN18" s="109"/>
      <c r="CO18" s="109"/>
      <c r="CP18" s="147"/>
      <c r="CQ18" s="109"/>
      <c r="CR18" s="109"/>
      <c r="CS18" s="109"/>
      <c r="CT18" s="109"/>
      <c r="CU18" s="109" t="s">
        <v>43</v>
      </c>
      <c r="CV18" s="109"/>
      <c r="CW18" s="109" t="s">
        <v>43</v>
      </c>
      <c r="CX18" s="109"/>
      <c r="CY18" s="109"/>
      <c r="CZ18" s="109"/>
      <c r="DA18" s="109"/>
      <c r="DB18" s="109"/>
      <c r="DC18" s="112"/>
      <c r="DD18" s="109"/>
      <c r="DE18" s="112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12" t="s">
        <v>43</v>
      </c>
      <c r="DQ18" s="109"/>
      <c r="DR18" s="109"/>
      <c r="DS18" s="109"/>
      <c r="DT18" s="109"/>
      <c r="DU18" s="109"/>
      <c r="DV18" s="109" t="s">
        <v>43</v>
      </c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 t="s">
        <v>43</v>
      </c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 t="s">
        <v>43</v>
      </c>
      <c r="GG18" s="109"/>
      <c r="GH18" s="109"/>
      <c r="GI18" s="109"/>
      <c r="GJ18" s="109"/>
      <c r="GK18" s="109"/>
      <c r="GL18" s="109" t="s">
        <v>43</v>
      </c>
      <c r="GM18" s="109"/>
      <c r="GN18" s="109" t="s">
        <v>43</v>
      </c>
      <c r="GO18" s="109"/>
      <c r="GP18" s="109" t="s">
        <v>43</v>
      </c>
      <c r="GQ18" s="109"/>
      <c r="GR18" s="109"/>
      <c r="GS18" s="109"/>
      <c r="GT18" s="109"/>
      <c r="GU18" s="109" t="s">
        <v>43</v>
      </c>
      <c r="GV18" s="109"/>
      <c r="GW18" s="109" t="s">
        <v>43</v>
      </c>
      <c r="GX18" s="109"/>
      <c r="GY18" s="109"/>
      <c r="GZ18" s="109"/>
      <c r="HA18" s="109" t="s">
        <v>43</v>
      </c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77">
        <f t="shared" si="4"/>
        <v>30</v>
      </c>
      <c r="HO18" s="13">
        <f t="shared" si="5"/>
        <v>11</v>
      </c>
      <c r="HP18" s="13">
        <f t="shared" si="6"/>
        <v>0</v>
      </c>
      <c r="HQ18" s="13">
        <f t="shared" si="7"/>
        <v>1</v>
      </c>
      <c r="HR18" s="13">
        <f t="shared" si="8"/>
        <v>0</v>
      </c>
      <c r="HS18" s="13">
        <f t="shared" si="9"/>
        <v>0</v>
      </c>
      <c r="HT18" s="13">
        <f t="shared" si="10"/>
        <v>0</v>
      </c>
      <c r="HU18" s="21">
        <f t="shared" si="11"/>
        <v>1971</v>
      </c>
      <c r="HW18" s="139" t="str">
        <f t="shared" si="12"/>
        <v>Yes!</v>
      </c>
      <c r="HX18" s="51" t="str">
        <f t="shared" si="13"/>
        <v/>
      </c>
      <c r="HY18" s="51" t="str">
        <f t="shared" si="14"/>
        <v/>
      </c>
      <c r="HZ18" s="51" t="str">
        <f t="shared" si="15"/>
        <v/>
      </c>
      <c r="IA18" s="52" t="str">
        <f t="shared" si="16"/>
        <v/>
      </c>
      <c r="IK18" s="54"/>
      <c r="IL18" s="54"/>
    </row>
    <row r="19" spans="1:246" ht="15.5">
      <c r="A19" s="6" t="s">
        <v>744</v>
      </c>
      <c r="B19" s="37" t="s">
        <v>745</v>
      </c>
      <c r="C19" s="87"/>
      <c r="D19" s="87"/>
      <c r="E19" s="87"/>
      <c r="F19" s="87"/>
      <c r="G19" s="88"/>
      <c r="H19" s="108"/>
      <c r="I19" s="108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10"/>
      <c r="BA19" s="111"/>
      <c r="BB19" s="112"/>
      <c r="BC19" s="112"/>
      <c r="BD19" s="113"/>
      <c r="BE19" s="113"/>
      <c r="BF19" s="109"/>
      <c r="BG19" s="112"/>
      <c r="BH19" s="112"/>
      <c r="BI19" s="112"/>
      <c r="BJ19" s="112"/>
      <c r="BK19" s="109"/>
      <c r="BL19" s="112"/>
      <c r="BM19" s="112"/>
      <c r="BN19" s="109"/>
      <c r="BO19" s="112"/>
      <c r="BP19" s="109"/>
      <c r="BQ19" s="109"/>
      <c r="BR19" s="112"/>
      <c r="BS19" s="112"/>
      <c r="BT19" s="109"/>
      <c r="BU19" s="112"/>
      <c r="BV19" s="109"/>
      <c r="BW19" s="112"/>
      <c r="BX19" s="109"/>
      <c r="BY19" s="109"/>
      <c r="BZ19" s="109"/>
      <c r="CA19" s="109"/>
      <c r="CB19" s="109"/>
      <c r="CC19" s="112"/>
      <c r="CD19" s="109"/>
      <c r="CE19" s="112"/>
      <c r="CF19" s="109"/>
      <c r="CG19" s="109"/>
      <c r="CH19" s="112"/>
      <c r="CI19" s="109"/>
      <c r="CJ19" s="109"/>
      <c r="CK19" s="109"/>
      <c r="CL19" s="109"/>
      <c r="CM19" s="109"/>
      <c r="CN19" s="109"/>
      <c r="CO19" s="109"/>
      <c r="CP19" s="147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12"/>
      <c r="DD19" s="109"/>
      <c r="DE19" s="112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12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77">
        <f t="shared" si="4"/>
        <v>0</v>
      </c>
      <c r="HO19" s="13">
        <f t="shared" si="5"/>
        <v>0</v>
      </c>
      <c r="HP19" s="13">
        <f t="shared" si="6"/>
        <v>0</v>
      </c>
      <c r="HQ19" s="13">
        <f t="shared" si="7"/>
        <v>0</v>
      </c>
      <c r="HR19" s="13">
        <f t="shared" si="8"/>
        <v>0</v>
      </c>
      <c r="HS19" s="13">
        <f t="shared" si="9"/>
        <v>0</v>
      </c>
      <c r="HT19" s="13">
        <f t="shared" si="10"/>
        <v>0</v>
      </c>
      <c r="HU19" s="21">
        <f t="shared" si="11"/>
        <v>0</v>
      </c>
      <c r="HW19" s="44" t="str">
        <f t="shared" si="12"/>
        <v/>
      </c>
      <c r="HX19" s="51" t="str">
        <f t="shared" si="13"/>
        <v/>
      </c>
      <c r="HY19" s="51" t="str">
        <f t="shared" si="14"/>
        <v/>
      </c>
      <c r="HZ19" s="51" t="str">
        <f t="shared" si="15"/>
        <v/>
      </c>
      <c r="IA19" s="52" t="str">
        <f t="shared" si="16"/>
        <v/>
      </c>
      <c r="IK19" s="54"/>
      <c r="IL19" s="54"/>
    </row>
    <row r="20" spans="1:246" ht="15.5">
      <c r="A20" s="5" t="s">
        <v>55</v>
      </c>
      <c r="B20" s="35" t="s">
        <v>56</v>
      </c>
      <c r="C20" s="85" t="s">
        <v>43</v>
      </c>
      <c r="D20" s="85"/>
      <c r="E20" s="85"/>
      <c r="F20" s="85"/>
      <c r="G20" s="86"/>
      <c r="H20" s="108"/>
      <c r="I20" s="108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 t="s">
        <v>43</v>
      </c>
      <c r="Z20" s="227"/>
      <c r="AA20" s="227"/>
      <c r="AB20" s="227" t="s">
        <v>43</v>
      </c>
      <c r="AC20" s="227"/>
      <c r="AD20" s="227"/>
      <c r="AE20" s="227"/>
      <c r="AF20" s="227" t="s">
        <v>43</v>
      </c>
      <c r="AG20" s="227" t="s">
        <v>43</v>
      </c>
      <c r="AH20" s="227"/>
      <c r="AI20" s="227" t="s">
        <v>43</v>
      </c>
      <c r="AJ20" s="227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 t="s">
        <v>43</v>
      </c>
      <c r="AW20" s="109"/>
      <c r="AX20" s="109"/>
      <c r="AY20" s="109"/>
      <c r="AZ20" s="110"/>
      <c r="BA20" s="109" t="s">
        <v>43</v>
      </c>
      <c r="BB20" s="112"/>
      <c r="BC20" s="112" t="s">
        <v>43</v>
      </c>
      <c r="BD20" s="113"/>
      <c r="BE20" s="113"/>
      <c r="BF20" s="109" t="s">
        <v>43</v>
      </c>
      <c r="BG20" s="112" t="s">
        <v>43</v>
      </c>
      <c r="BH20" s="112"/>
      <c r="BI20" s="112"/>
      <c r="BJ20" s="112" t="s">
        <v>43</v>
      </c>
      <c r="BK20" s="109"/>
      <c r="BL20" s="112"/>
      <c r="BM20" s="112" t="s">
        <v>43</v>
      </c>
      <c r="BN20" s="109"/>
      <c r="BO20" s="112"/>
      <c r="BP20" s="109"/>
      <c r="BQ20" s="109"/>
      <c r="BR20" s="112"/>
      <c r="BS20" s="112" t="s">
        <v>43</v>
      </c>
      <c r="BT20" s="109"/>
      <c r="BU20" s="112"/>
      <c r="BV20" s="109"/>
      <c r="BW20" s="112" t="s">
        <v>43</v>
      </c>
      <c r="BX20" s="109"/>
      <c r="BY20" s="109"/>
      <c r="BZ20" s="109" t="s">
        <v>43</v>
      </c>
      <c r="CA20" s="109"/>
      <c r="CB20" s="109"/>
      <c r="CC20" s="112"/>
      <c r="CD20" s="109"/>
      <c r="CE20" s="112" t="s">
        <v>43</v>
      </c>
      <c r="CF20" s="109"/>
      <c r="CG20" s="109"/>
      <c r="CH20" s="112"/>
      <c r="CI20" s="109"/>
      <c r="CJ20" s="109" t="s">
        <v>43</v>
      </c>
      <c r="CK20" s="109" t="s">
        <v>43</v>
      </c>
      <c r="CL20" s="109"/>
      <c r="CM20" s="109"/>
      <c r="CN20" s="109"/>
      <c r="CO20" s="109"/>
      <c r="CP20" s="147"/>
      <c r="CQ20" s="109"/>
      <c r="CR20" s="109"/>
      <c r="CS20" s="109"/>
      <c r="CT20" s="109"/>
      <c r="CU20" s="109" t="s">
        <v>43</v>
      </c>
      <c r="CV20" s="109"/>
      <c r="CW20" s="109" t="s">
        <v>43</v>
      </c>
      <c r="CX20" s="109"/>
      <c r="CY20" s="109"/>
      <c r="CZ20" s="109"/>
      <c r="DA20" s="109"/>
      <c r="DB20" s="109"/>
      <c r="DC20" s="112"/>
      <c r="DD20" s="109"/>
      <c r="DE20" s="112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12" t="s">
        <v>43</v>
      </c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 t="s">
        <v>43</v>
      </c>
      <c r="EE20" s="109"/>
      <c r="EF20" s="109"/>
      <c r="EG20" s="109"/>
      <c r="EH20" s="109"/>
      <c r="EI20" s="109"/>
      <c r="EJ20" s="109"/>
      <c r="EK20" s="109"/>
      <c r="EL20" s="109"/>
      <c r="EM20" s="109"/>
      <c r="EN20" s="109" t="s">
        <v>43</v>
      </c>
      <c r="EO20" s="109"/>
      <c r="EP20" s="109"/>
      <c r="EQ20" s="109"/>
      <c r="ER20" s="109"/>
      <c r="ES20" s="109"/>
      <c r="ET20" s="109"/>
      <c r="EU20" s="109"/>
      <c r="EV20" s="109"/>
      <c r="EW20" s="109"/>
      <c r="EX20" s="109" t="s">
        <v>43</v>
      </c>
      <c r="EY20" s="109"/>
      <c r="EZ20" s="109" t="s">
        <v>43</v>
      </c>
      <c r="FA20" s="109"/>
      <c r="FB20" s="109"/>
      <c r="FC20" s="109"/>
      <c r="FD20" s="109"/>
      <c r="FE20" s="109"/>
      <c r="FF20" s="109"/>
      <c r="FG20" s="109" t="s">
        <v>43</v>
      </c>
      <c r="FH20" s="109"/>
      <c r="FI20" s="109"/>
      <c r="FJ20" s="109" t="s">
        <v>43</v>
      </c>
      <c r="FK20" s="109" t="s">
        <v>43</v>
      </c>
      <c r="FL20" s="109"/>
      <c r="FM20" s="109" t="s">
        <v>43</v>
      </c>
      <c r="FN20" s="109"/>
      <c r="FO20" s="109"/>
      <c r="FP20" s="109"/>
      <c r="FQ20" s="109"/>
      <c r="FR20" s="109"/>
      <c r="FS20" s="109" t="s">
        <v>43</v>
      </c>
      <c r="FT20" s="109"/>
      <c r="FU20" s="109" t="s">
        <v>43</v>
      </c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 t="s">
        <v>43</v>
      </c>
      <c r="GM20" s="109"/>
      <c r="GN20" s="109"/>
      <c r="GO20" s="109"/>
      <c r="GP20" s="109" t="s">
        <v>43</v>
      </c>
      <c r="GQ20" s="109"/>
      <c r="GR20" s="109"/>
      <c r="GS20" s="109"/>
      <c r="GT20" s="109"/>
      <c r="GU20" s="109"/>
      <c r="GV20" s="109"/>
      <c r="GW20" s="109" t="s">
        <v>43</v>
      </c>
      <c r="GX20" s="109"/>
      <c r="GY20" s="109"/>
      <c r="GZ20" s="109"/>
      <c r="HA20" s="109" t="s">
        <v>43</v>
      </c>
      <c r="HB20" s="109"/>
      <c r="HC20" s="109" t="s">
        <v>43</v>
      </c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77">
        <f t="shared" si="4"/>
        <v>54</v>
      </c>
      <c r="HO20" s="13">
        <f t="shared" si="5"/>
        <v>18</v>
      </c>
      <c r="HP20" s="13">
        <f t="shared" si="6"/>
        <v>0</v>
      </c>
      <c r="HQ20" s="13">
        <f t="shared" si="7"/>
        <v>2</v>
      </c>
      <c r="HR20" s="13">
        <f t="shared" si="8"/>
        <v>0</v>
      </c>
      <c r="HS20" s="13">
        <f t="shared" si="9"/>
        <v>0</v>
      </c>
      <c r="HT20" s="13">
        <f t="shared" si="10"/>
        <v>0</v>
      </c>
      <c r="HU20" s="21">
        <f t="shared" si="11"/>
        <v>3275</v>
      </c>
      <c r="HW20" s="44" t="str">
        <f t="shared" si="12"/>
        <v>x</v>
      </c>
      <c r="HX20" s="140" t="str">
        <f t="shared" si="13"/>
        <v>Yes!</v>
      </c>
      <c r="HY20" s="51" t="str">
        <f t="shared" si="14"/>
        <v/>
      </c>
      <c r="HZ20" s="51" t="str">
        <f t="shared" si="15"/>
        <v/>
      </c>
      <c r="IA20" s="52" t="str">
        <f t="shared" si="16"/>
        <v/>
      </c>
      <c r="IK20" s="54"/>
      <c r="IL20" s="54"/>
    </row>
    <row r="21" spans="1:246" ht="15.5">
      <c r="A21" s="5" t="s">
        <v>746</v>
      </c>
      <c r="B21" s="35" t="s">
        <v>553</v>
      </c>
      <c r="C21" s="85"/>
      <c r="D21" s="85"/>
      <c r="E21" s="85"/>
      <c r="F21" s="85"/>
      <c r="G21" s="86"/>
      <c r="H21" s="108"/>
      <c r="I21" s="108"/>
      <c r="J21" s="108"/>
      <c r="K21" s="108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 t="s">
        <v>43</v>
      </c>
      <c r="AY21" s="109"/>
      <c r="AZ21" s="110"/>
      <c r="BA21" s="109" t="s">
        <v>43</v>
      </c>
      <c r="BB21" s="112"/>
      <c r="BC21" s="112" t="s">
        <v>43</v>
      </c>
      <c r="BD21" s="113"/>
      <c r="BE21" s="113"/>
      <c r="BF21" s="109"/>
      <c r="BG21" s="112"/>
      <c r="BH21" s="112"/>
      <c r="BI21" s="112"/>
      <c r="BJ21" s="112"/>
      <c r="BK21" s="109"/>
      <c r="BL21" s="112"/>
      <c r="BM21" s="112" t="s">
        <v>43</v>
      </c>
      <c r="BN21" s="109"/>
      <c r="BO21" s="112"/>
      <c r="BP21" s="109"/>
      <c r="BQ21" s="109"/>
      <c r="BR21" s="112"/>
      <c r="BS21" s="112" t="s">
        <v>43</v>
      </c>
      <c r="BT21" s="109"/>
      <c r="BU21" s="112"/>
      <c r="BV21" s="109"/>
      <c r="BW21" s="112"/>
      <c r="BX21" s="109"/>
      <c r="BY21" s="109" t="s">
        <v>43</v>
      </c>
      <c r="BZ21" s="109"/>
      <c r="CA21" s="109"/>
      <c r="CB21" s="109"/>
      <c r="CC21" s="112"/>
      <c r="CD21" s="109"/>
      <c r="CE21" s="112" t="s">
        <v>43</v>
      </c>
      <c r="CF21" s="109"/>
      <c r="CG21" s="109"/>
      <c r="CH21" s="112"/>
      <c r="CI21" s="109"/>
      <c r="CJ21" s="109" t="s">
        <v>43</v>
      </c>
      <c r="CK21" s="109"/>
      <c r="CL21" s="109"/>
      <c r="CM21" s="109"/>
      <c r="CN21" s="109"/>
      <c r="CO21" s="109"/>
      <c r="CP21" s="147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12"/>
      <c r="DD21" s="109"/>
      <c r="DE21" s="112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12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 t="s">
        <v>43</v>
      </c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 t="s">
        <v>43</v>
      </c>
      <c r="EO21" s="109" t="s">
        <v>43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 t="s">
        <v>43</v>
      </c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77">
        <f t="shared" si="4"/>
        <v>15</v>
      </c>
      <c r="HO21" s="13">
        <f t="shared" si="5"/>
        <v>5</v>
      </c>
      <c r="HP21" s="13">
        <f t="shared" si="6"/>
        <v>0</v>
      </c>
      <c r="HQ21" s="13">
        <f t="shared" si="7"/>
        <v>0</v>
      </c>
      <c r="HR21" s="13">
        <f t="shared" si="8"/>
        <v>0</v>
      </c>
      <c r="HS21" s="13">
        <f t="shared" si="9"/>
        <v>0</v>
      </c>
      <c r="HT21" s="13">
        <f t="shared" si="10"/>
        <v>0</v>
      </c>
      <c r="HU21" s="21">
        <f t="shared" si="11"/>
        <v>452</v>
      </c>
      <c r="HW21" s="44" t="str">
        <f t="shared" si="12"/>
        <v/>
      </c>
      <c r="HX21" s="51" t="str">
        <f t="shared" si="13"/>
        <v/>
      </c>
      <c r="HY21" s="51" t="str">
        <f t="shared" si="14"/>
        <v/>
      </c>
      <c r="HZ21" s="51" t="str">
        <f t="shared" si="15"/>
        <v/>
      </c>
      <c r="IA21" s="52" t="str">
        <f t="shared" si="16"/>
        <v/>
      </c>
      <c r="IK21" s="54"/>
      <c r="IL21" s="54"/>
    </row>
    <row r="22" spans="1:246" ht="15.5">
      <c r="A22" s="5" t="s">
        <v>57</v>
      </c>
      <c r="B22" s="35" t="s">
        <v>58</v>
      </c>
      <c r="C22" s="85" t="s">
        <v>43</v>
      </c>
      <c r="D22" s="85"/>
      <c r="E22" s="85"/>
      <c r="F22" s="85"/>
      <c r="G22" s="86"/>
      <c r="H22" s="108"/>
      <c r="I22" s="108"/>
      <c r="J22" s="108" t="s">
        <v>43</v>
      </c>
      <c r="K22" s="108"/>
      <c r="L22" s="227" t="s">
        <v>43</v>
      </c>
      <c r="M22" s="227" t="s">
        <v>43</v>
      </c>
      <c r="N22" s="227"/>
      <c r="O22" s="227"/>
      <c r="P22" s="227"/>
      <c r="Q22" s="227" t="s">
        <v>43</v>
      </c>
      <c r="R22" s="227"/>
      <c r="S22" s="227" t="s">
        <v>43</v>
      </c>
      <c r="T22" s="227"/>
      <c r="U22" s="227"/>
      <c r="V22" s="227" t="s">
        <v>43</v>
      </c>
      <c r="W22" s="227"/>
      <c r="X22" s="227" t="s">
        <v>43</v>
      </c>
      <c r="Y22" s="227"/>
      <c r="Z22" s="227"/>
      <c r="AA22" s="227"/>
      <c r="AB22" s="227" t="s">
        <v>43</v>
      </c>
      <c r="AC22" s="227"/>
      <c r="AD22" s="227" t="s">
        <v>43</v>
      </c>
      <c r="AE22" s="227"/>
      <c r="AF22" s="227" t="s">
        <v>43</v>
      </c>
      <c r="AG22" s="227" t="s">
        <v>43</v>
      </c>
      <c r="AH22" s="227"/>
      <c r="AI22" s="227"/>
      <c r="AJ22" s="227"/>
      <c r="AK22" s="109"/>
      <c r="AL22" s="109"/>
      <c r="AM22" s="109" t="s">
        <v>43</v>
      </c>
      <c r="AN22" s="109" t="s">
        <v>43</v>
      </c>
      <c r="AO22" s="109"/>
      <c r="AP22" s="109"/>
      <c r="AQ22" s="109"/>
      <c r="AR22" s="109"/>
      <c r="AS22" s="109"/>
      <c r="AT22" s="109" t="s">
        <v>43</v>
      </c>
      <c r="AU22" s="109"/>
      <c r="AV22" s="109" t="s">
        <v>43</v>
      </c>
      <c r="AW22" s="109"/>
      <c r="AX22" s="109"/>
      <c r="AY22" s="109"/>
      <c r="AZ22" s="110"/>
      <c r="BA22" s="109" t="s">
        <v>43</v>
      </c>
      <c r="BB22" s="112"/>
      <c r="BC22" s="112"/>
      <c r="BD22" s="113"/>
      <c r="BE22" s="158" t="s">
        <v>43</v>
      </c>
      <c r="BF22" s="109" t="s">
        <v>43</v>
      </c>
      <c r="BG22" s="112" t="s">
        <v>43</v>
      </c>
      <c r="BH22" s="112"/>
      <c r="BI22" s="112"/>
      <c r="BJ22" s="112" t="s">
        <v>43</v>
      </c>
      <c r="BK22" s="109"/>
      <c r="BL22" s="112"/>
      <c r="BM22" s="112" t="s">
        <v>43</v>
      </c>
      <c r="BN22" s="109"/>
      <c r="BO22" s="112"/>
      <c r="BP22" s="109" t="s">
        <v>43</v>
      </c>
      <c r="BQ22" s="109"/>
      <c r="BR22" s="112"/>
      <c r="BS22" s="112"/>
      <c r="BT22" s="109"/>
      <c r="BU22" s="112" t="s">
        <v>43</v>
      </c>
      <c r="BV22" s="109"/>
      <c r="BW22" s="112" t="s">
        <v>43</v>
      </c>
      <c r="BX22" s="109"/>
      <c r="BY22" s="109"/>
      <c r="BZ22" s="109" t="s">
        <v>43</v>
      </c>
      <c r="CA22" s="109"/>
      <c r="CB22" s="109" t="s">
        <v>43</v>
      </c>
      <c r="CC22" s="112"/>
      <c r="CD22" s="109"/>
      <c r="CE22" s="112" t="s">
        <v>43</v>
      </c>
      <c r="CF22" s="109"/>
      <c r="CG22" s="109"/>
      <c r="CH22" s="112"/>
      <c r="CI22" s="109"/>
      <c r="CJ22" s="109"/>
      <c r="CK22" s="109" t="s">
        <v>43</v>
      </c>
      <c r="CL22" s="109"/>
      <c r="CM22" s="109"/>
      <c r="CN22" s="109"/>
      <c r="CO22" s="109" t="s">
        <v>43</v>
      </c>
      <c r="CP22" s="147"/>
      <c r="CQ22" s="109"/>
      <c r="CR22" s="109"/>
      <c r="CS22" s="109"/>
      <c r="CT22" s="109"/>
      <c r="CU22" s="109" t="s">
        <v>43</v>
      </c>
      <c r="CV22" s="109"/>
      <c r="CW22" s="109"/>
      <c r="CX22" s="109"/>
      <c r="CY22" s="109"/>
      <c r="CZ22" s="109"/>
      <c r="DA22" s="109"/>
      <c r="DB22" s="109"/>
      <c r="DC22" s="112" t="s">
        <v>43</v>
      </c>
      <c r="DD22" s="109"/>
      <c r="DE22" s="112"/>
      <c r="DF22" s="109"/>
      <c r="DG22" s="109"/>
      <c r="DH22" s="109"/>
      <c r="DI22" s="109"/>
      <c r="DJ22" s="109" t="s">
        <v>43</v>
      </c>
      <c r="DK22" s="109"/>
      <c r="DL22" s="109" t="s">
        <v>43</v>
      </c>
      <c r="DM22" s="109"/>
      <c r="DN22" s="109"/>
      <c r="DO22" s="109"/>
      <c r="DP22" s="112" t="s">
        <v>43</v>
      </c>
      <c r="DQ22" s="109"/>
      <c r="DR22" s="109"/>
      <c r="DS22" s="109"/>
      <c r="DT22" s="109"/>
      <c r="DU22" s="109"/>
      <c r="DV22" s="109"/>
      <c r="DW22" s="109"/>
      <c r="DX22" s="109"/>
      <c r="DY22" s="109"/>
      <c r="DZ22" s="109" t="s">
        <v>43</v>
      </c>
      <c r="EA22" s="109"/>
      <c r="EB22" s="109" t="s">
        <v>43</v>
      </c>
      <c r="EC22" s="109"/>
      <c r="ED22" s="109"/>
      <c r="EE22" s="109"/>
      <c r="EF22" s="109" t="s">
        <v>43</v>
      </c>
      <c r="EG22" s="109"/>
      <c r="EH22" s="109"/>
      <c r="EI22" s="109"/>
      <c r="EJ22" s="109"/>
      <c r="EK22" s="109"/>
      <c r="EL22" s="109"/>
      <c r="EM22" s="109"/>
      <c r="EN22" s="109" t="s">
        <v>43</v>
      </c>
      <c r="EO22" s="109"/>
      <c r="EP22" s="109" t="s">
        <v>43</v>
      </c>
      <c r="EQ22" s="109"/>
      <c r="ER22" s="109"/>
      <c r="ES22" s="109"/>
      <c r="ET22" s="109"/>
      <c r="EU22" s="109" t="s">
        <v>43</v>
      </c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 t="s">
        <v>43</v>
      </c>
      <c r="FK22" s="109"/>
      <c r="FL22" s="109"/>
      <c r="FM22" s="109" t="s">
        <v>43</v>
      </c>
      <c r="FN22" s="109"/>
      <c r="FO22" s="109"/>
      <c r="FP22" s="109"/>
      <c r="FQ22" s="109"/>
      <c r="FR22" s="109"/>
      <c r="FS22" s="109" t="s">
        <v>43</v>
      </c>
      <c r="FT22" s="109"/>
      <c r="FU22" s="109"/>
      <c r="FV22" s="109"/>
      <c r="FW22" s="109"/>
      <c r="FX22" s="109" t="s">
        <v>43</v>
      </c>
      <c r="FY22" s="109"/>
      <c r="FZ22" s="109"/>
      <c r="GA22" s="109"/>
      <c r="GB22" s="109"/>
      <c r="GC22" s="109"/>
      <c r="GD22" s="109" t="s">
        <v>43</v>
      </c>
      <c r="GE22" s="109"/>
      <c r="GF22" s="109" t="s">
        <v>43</v>
      </c>
      <c r="GG22" s="109"/>
      <c r="GH22" s="109"/>
      <c r="GI22" s="109"/>
      <c r="GJ22" s="109"/>
      <c r="GK22" s="109"/>
      <c r="GL22" s="109" t="s">
        <v>43</v>
      </c>
      <c r="GM22" s="109"/>
      <c r="GN22" s="109" t="s">
        <v>43</v>
      </c>
      <c r="GO22" s="109"/>
      <c r="GP22" s="109" t="s">
        <v>43</v>
      </c>
      <c r="GQ22" s="109"/>
      <c r="GR22" s="109"/>
      <c r="GS22" s="109"/>
      <c r="GT22" s="109"/>
      <c r="GU22" s="109" t="s">
        <v>43</v>
      </c>
      <c r="GV22" s="109"/>
      <c r="GW22" s="109" t="s">
        <v>43</v>
      </c>
      <c r="GX22" s="109"/>
      <c r="GY22" s="109"/>
      <c r="GZ22" s="109"/>
      <c r="HA22" s="109"/>
      <c r="HB22" s="109"/>
      <c r="HC22" s="109" t="s">
        <v>43</v>
      </c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77">
        <f t="shared" si="4"/>
        <v>92</v>
      </c>
      <c r="HO22" s="13">
        <f t="shared" si="5"/>
        <v>39</v>
      </c>
      <c r="HP22" s="13">
        <f t="shared" si="6"/>
        <v>1</v>
      </c>
      <c r="HQ22" s="13">
        <f t="shared" si="7"/>
        <v>2</v>
      </c>
      <c r="HR22" s="13">
        <f t="shared" si="8"/>
        <v>0</v>
      </c>
      <c r="HS22" s="13">
        <f t="shared" si="9"/>
        <v>0</v>
      </c>
      <c r="HT22" s="13">
        <f t="shared" si="10"/>
        <v>0</v>
      </c>
      <c r="HU22" s="21">
        <f t="shared" si="11"/>
        <v>7102</v>
      </c>
      <c r="HW22" s="44" t="str">
        <f t="shared" si="12"/>
        <v>x</v>
      </c>
      <c r="HX22" s="140" t="str">
        <f t="shared" si="13"/>
        <v>Yes!</v>
      </c>
      <c r="HY22" s="51" t="str">
        <f t="shared" si="14"/>
        <v/>
      </c>
      <c r="HZ22" s="51" t="str">
        <f t="shared" si="15"/>
        <v/>
      </c>
      <c r="IA22" s="52" t="str">
        <f t="shared" si="16"/>
        <v/>
      </c>
    </row>
    <row r="23" spans="1:246">
      <c r="A23" s="5" t="s">
        <v>747</v>
      </c>
      <c r="B23" s="35" t="s">
        <v>748</v>
      </c>
      <c r="C23" s="85"/>
      <c r="D23" s="85"/>
      <c r="E23" s="85"/>
      <c r="F23" s="85"/>
      <c r="G23" s="86"/>
      <c r="H23" s="108"/>
      <c r="I23" s="108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34"/>
      <c r="BJ23" s="134"/>
      <c r="BK23" s="109"/>
      <c r="BL23" s="109"/>
      <c r="BM23" s="134"/>
      <c r="BN23" s="109"/>
      <c r="BO23" s="134"/>
      <c r="BP23" s="109"/>
      <c r="BQ23" s="109"/>
      <c r="BR23" s="109"/>
      <c r="BS23" s="112"/>
      <c r="BT23" s="109"/>
      <c r="BU23" s="109"/>
      <c r="BV23" s="109"/>
      <c r="BW23" s="114"/>
      <c r="BX23" s="109"/>
      <c r="BY23" s="109"/>
      <c r="BZ23" s="109"/>
      <c r="CA23" s="109"/>
      <c r="CB23" s="109"/>
      <c r="CC23" s="112"/>
      <c r="CD23" s="109"/>
      <c r="CE23" s="112"/>
      <c r="CF23" s="109"/>
      <c r="CG23" s="109"/>
      <c r="CH23" s="112"/>
      <c r="CI23" s="109"/>
      <c r="CJ23" s="109"/>
      <c r="CK23" s="109"/>
      <c r="CL23" s="109"/>
      <c r="CM23" s="109"/>
      <c r="CN23" s="109"/>
      <c r="CO23" s="109"/>
      <c r="CP23" s="147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12"/>
      <c r="DD23" s="109"/>
      <c r="DE23" s="112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12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77">
        <f t="shared" si="4"/>
        <v>0</v>
      </c>
      <c r="HO23" s="13">
        <f t="shared" si="5"/>
        <v>0</v>
      </c>
      <c r="HP23" s="13">
        <f t="shared" si="6"/>
        <v>0</v>
      </c>
      <c r="HQ23" s="13">
        <f t="shared" si="7"/>
        <v>0</v>
      </c>
      <c r="HR23" s="13">
        <f t="shared" si="8"/>
        <v>0</v>
      </c>
      <c r="HS23" s="13">
        <f t="shared" si="9"/>
        <v>0</v>
      </c>
      <c r="HT23" s="13">
        <f t="shared" si="10"/>
        <v>0</v>
      </c>
      <c r="HU23" s="21">
        <f t="shared" si="11"/>
        <v>0</v>
      </c>
      <c r="HW23" s="44" t="str">
        <f t="shared" si="12"/>
        <v/>
      </c>
      <c r="HX23" s="51" t="str">
        <f t="shared" si="13"/>
        <v/>
      </c>
      <c r="HY23" s="51" t="str">
        <f t="shared" si="14"/>
        <v/>
      </c>
      <c r="HZ23" s="51" t="str">
        <f t="shared" si="15"/>
        <v/>
      </c>
      <c r="IA23" s="52" t="str">
        <f t="shared" si="16"/>
        <v/>
      </c>
      <c r="IK23" s="54"/>
      <c r="IL23" s="54"/>
    </row>
    <row r="24" spans="1:246" ht="15.5">
      <c r="A24" s="5" t="s">
        <v>749</v>
      </c>
      <c r="B24" s="35" t="s">
        <v>543</v>
      </c>
      <c r="C24" s="85"/>
      <c r="D24" s="85"/>
      <c r="E24" s="85"/>
      <c r="F24" s="85"/>
      <c r="G24" s="86"/>
      <c r="H24" s="108"/>
      <c r="I24" s="108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10"/>
      <c r="BA24" s="111"/>
      <c r="BB24" s="112"/>
      <c r="BC24" s="112"/>
      <c r="BD24" s="113"/>
      <c r="BE24" s="113"/>
      <c r="BF24" s="109"/>
      <c r="BG24" s="112"/>
      <c r="BH24" s="112"/>
      <c r="BI24" s="112"/>
      <c r="BJ24" s="112"/>
      <c r="BK24" s="109"/>
      <c r="BL24" s="112"/>
      <c r="BM24" s="112"/>
      <c r="BN24" s="109"/>
      <c r="BO24" s="112"/>
      <c r="BP24" s="109"/>
      <c r="BQ24" s="109"/>
      <c r="BR24" s="112"/>
      <c r="BS24" s="112"/>
      <c r="BT24" s="109"/>
      <c r="BU24" s="112"/>
      <c r="BV24" s="109"/>
      <c r="BW24" s="112"/>
      <c r="BX24" s="109"/>
      <c r="BY24" s="109"/>
      <c r="BZ24" s="109"/>
      <c r="CA24" s="109"/>
      <c r="CB24" s="109"/>
      <c r="CC24" s="112"/>
      <c r="CD24" s="109"/>
      <c r="CE24" s="112"/>
      <c r="CF24" s="109"/>
      <c r="CG24" s="109"/>
      <c r="CH24" s="112"/>
      <c r="CI24" s="109"/>
      <c r="CJ24" s="109"/>
      <c r="CK24" s="109"/>
      <c r="CL24" s="109"/>
      <c r="CM24" s="109"/>
      <c r="CN24" s="109"/>
      <c r="CO24" s="109"/>
      <c r="CP24" s="147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12"/>
      <c r="DD24" s="109"/>
      <c r="DE24" s="112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12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77">
        <f t="shared" si="4"/>
        <v>0</v>
      </c>
      <c r="HO24" s="13">
        <f t="shared" si="5"/>
        <v>0</v>
      </c>
      <c r="HP24" s="13">
        <f t="shared" si="6"/>
        <v>0</v>
      </c>
      <c r="HQ24" s="13">
        <f t="shared" si="7"/>
        <v>0</v>
      </c>
      <c r="HR24" s="13">
        <f t="shared" si="8"/>
        <v>0</v>
      </c>
      <c r="HS24" s="13">
        <f t="shared" si="9"/>
        <v>0</v>
      </c>
      <c r="HT24" s="13">
        <f t="shared" si="10"/>
        <v>0</v>
      </c>
      <c r="HU24" s="21">
        <f t="shared" si="11"/>
        <v>0</v>
      </c>
      <c r="HW24" s="44" t="str">
        <f t="shared" si="12"/>
        <v/>
      </c>
      <c r="HX24" s="51" t="str">
        <f t="shared" si="13"/>
        <v/>
      </c>
      <c r="HY24" s="51" t="str">
        <f t="shared" si="14"/>
        <v/>
      </c>
      <c r="HZ24" s="51" t="str">
        <f t="shared" si="15"/>
        <v/>
      </c>
      <c r="IA24" s="52" t="str">
        <f t="shared" si="16"/>
        <v/>
      </c>
      <c r="IK24" s="54"/>
      <c r="IL24" s="54"/>
    </row>
    <row r="25" spans="1:246" ht="15.5">
      <c r="A25" s="5" t="s">
        <v>59</v>
      </c>
      <c r="B25" s="35" t="s">
        <v>60</v>
      </c>
      <c r="C25" s="85" t="s">
        <v>43</v>
      </c>
      <c r="D25" s="85"/>
      <c r="E25" s="85"/>
      <c r="F25" s="85"/>
      <c r="G25" s="86"/>
      <c r="H25" s="108" t="s">
        <v>43</v>
      </c>
      <c r="I25" s="108"/>
      <c r="J25" s="108"/>
      <c r="K25" s="108"/>
      <c r="L25" s="227" t="s">
        <v>43</v>
      </c>
      <c r="M25" s="227"/>
      <c r="N25" s="227"/>
      <c r="O25" s="227"/>
      <c r="P25" s="227" t="s">
        <v>43</v>
      </c>
      <c r="Q25" s="227"/>
      <c r="R25" s="227"/>
      <c r="S25" s="227"/>
      <c r="T25" s="227"/>
      <c r="U25" s="227"/>
      <c r="V25" s="227"/>
      <c r="W25" s="227"/>
      <c r="X25" s="227" t="s">
        <v>43</v>
      </c>
      <c r="Y25" s="227" t="s">
        <v>43</v>
      </c>
      <c r="Z25" s="227"/>
      <c r="AA25" s="227" t="s">
        <v>43</v>
      </c>
      <c r="AB25" s="227"/>
      <c r="AC25" s="227"/>
      <c r="AD25" s="227"/>
      <c r="AE25" s="227"/>
      <c r="AF25" s="227" t="s">
        <v>43</v>
      </c>
      <c r="AG25" s="227"/>
      <c r="AH25" s="227"/>
      <c r="AI25" s="227"/>
      <c r="AJ25" s="227"/>
      <c r="AK25" s="109"/>
      <c r="AL25" s="109"/>
      <c r="AM25" s="109"/>
      <c r="AN25" s="109"/>
      <c r="AO25" s="109" t="s">
        <v>43</v>
      </c>
      <c r="AP25" s="109"/>
      <c r="AQ25" s="109"/>
      <c r="AR25" s="109"/>
      <c r="AS25" s="109"/>
      <c r="AT25" s="109"/>
      <c r="AU25" s="109"/>
      <c r="AV25" s="109"/>
      <c r="AW25" s="109"/>
      <c r="AX25" s="109" t="s">
        <v>43</v>
      </c>
      <c r="AY25" s="109"/>
      <c r="AZ25" s="110"/>
      <c r="BA25" s="109"/>
      <c r="BB25" s="112"/>
      <c r="BC25" s="112"/>
      <c r="BD25" s="113"/>
      <c r="BE25" s="113"/>
      <c r="BF25" s="109" t="s">
        <v>43</v>
      </c>
      <c r="BG25" s="112"/>
      <c r="BH25" s="112"/>
      <c r="BI25" s="112"/>
      <c r="BJ25" s="112"/>
      <c r="BK25" s="109"/>
      <c r="BL25" s="112"/>
      <c r="BM25" s="112"/>
      <c r="BN25" s="109"/>
      <c r="BO25" s="112"/>
      <c r="BP25" s="109"/>
      <c r="BQ25" s="109"/>
      <c r="BR25" s="112"/>
      <c r="BS25" s="112"/>
      <c r="BT25" s="109"/>
      <c r="BU25" s="112"/>
      <c r="BV25" s="109"/>
      <c r="BW25" s="112" t="s">
        <v>43</v>
      </c>
      <c r="BX25" s="109"/>
      <c r="BY25" s="109"/>
      <c r="BZ25" s="109"/>
      <c r="CA25" s="109"/>
      <c r="CB25" s="109"/>
      <c r="CC25" s="112"/>
      <c r="CD25" s="109"/>
      <c r="CE25" s="112" t="s">
        <v>43</v>
      </c>
      <c r="CF25" s="109"/>
      <c r="CG25" s="109"/>
      <c r="CH25" s="112"/>
      <c r="CI25" s="109"/>
      <c r="CJ25" s="109" t="s">
        <v>43</v>
      </c>
      <c r="CK25" s="109"/>
      <c r="CL25" s="109"/>
      <c r="CM25" s="109"/>
      <c r="CN25" s="109"/>
      <c r="CO25" s="109"/>
      <c r="CP25" s="147"/>
      <c r="CQ25" s="109" t="s">
        <v>43</v>
      </c>
      <c r="CR25" s="109"/>
      <c r="CS25" s="109" t="s">
        <v>43</v>
      </c>
      <c r="CT25" s="109"/>
      <c r="CU25" s="109" t="s">
        <v>43</v>
      </c>
      <c r="CV25" s="109"/>
      <c r="CW25" s="109" t="s">
        <v>43</v>
      </c>
      <c r="CX25" s="109"/>
      <c r="CY25" s="109"/>
      <c r="CZ25" s="109"/>
      <c r="DA25" s="109" t="s">
        <v>43</v>
      </c>
      <c r="DB25" s="109"/>
      <c r="DC25" s="112" t="s">
        <v>43</v>
      </c>
      <c r="DD25" s="109"/>
      <c r="DE25" s="112"/>
      <c r="DF25" s="109" t="s">
        <v>43</v>
      </c>
      <c r="DG25" s="109"/>
      <c r="DH25" s="109"/>
      <c r="DI25" s="109"/>
      <c r="DJ25" s="109"/>
      <c r="DK25" s="109"/>
      <c r="DL25" s="109"/>
      <c r="DM25" s="109"/>
      <c r="DN25" s="109"/>
      <c r="DO25" s="109"/>
      <c r="DP25" s="112" t="s">
        <v>43</v>
      </c>
      <c r="DQ25" s="109" t="s">
        <v>43</v>
      </c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 t="s">
        <v>43</v>
      </c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 t="s">
        <v>43</v>
      </c>
      <c r="FK25" s="109" t="s">
        <v>43</v>
      </c>
      <c r="FL25" s="109"/>
      <c r="FM25" s="109"/>
      <c r="FN25" s="109"/>
      <c r="FO25" s="109"/>
      <c r="FP25" s="109"/>
      <c r="FQ25" s="109"/>
      <c r="FR25" s="109"/>
      <c r="FS25" s="109"/>
      <c r="FT25" s="109"/>
      <c r="FU25" s="109" t="s">
        <v>43</v>
      </c>
      <c r="FV25" s="109"/>
      <c r="FW25" s="109"/>
      <c r="FX25" s="109" t="s">
        <v>43</v>
      </c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 t="s">
        <v>43</v>
      </c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77">
        <f t="shared" si="4"/>
        <v>39</v>
      </c>
      <c r="HO25" s="13">
        <f t="shared" si="5"/>
        <v>7</v>
      </c>
      <c r="HP25" s="13">
        <f t="shared" si="6"/>
        <v>2</v>
      </c>
      <c r="HQ25" s="13">
        <f t="shared" si="7"/>
        <v>1</v>
      </c>
      <c r="HR25" s="13">
        <f t="shared" si="8"/>
        <v>0</v>
      </c>
      <c r="HS25" s="13">
        <f t="shared" si="9"/>
        <v>0</v>
      </c>
      <c r="HT25" s="13">
        <f t="shared" si="10"/>
        <v>0</v>
      </c>
      <c r="HU25" s="21">
        <f t="shared" si="11"/>
        <v>2602</v>
      </c>
      <c r="HW25" s="44" t="str">
        <f t="shared" si="12"/>
        <v>x</v>
      </c>
      <c r="HX25" s="51" t="str">
        <f t="shared" si="13"/>
        <v/>
      </c>
      <c r="HY25" s="51" t="str">
        <f t="shared" si="14"/>
        <v/>
      </c>
      <c r="HZ25" s="51" t="str">
        <f t="shared" si="15"/>
        <v/>
      </c>
      <c r="IA25" s="52" t="str">
        <f t="shared" si="16"/>
        <v/>
      </c>
      <c r="IK25" s="54"/>
      <c r="IL25" s="54"/>
    </row>
    <row r="26" spans="1:246" ht="15.5">
      <c r="A26" s="5" t="s">
        <v>1026</v>
      </c>
      <c r="B26" s="35" t="s">
        <v>1027</v>
      </c>
      <c r="C26" s="85"/>
      <c r="D26" s="85"/>
      <c r="E26" s="85"/>
      <c r="F26" s="85"/>
      <c r="G26" s="86"/>
      <c r="H26" s="108"/>
      <c r="I26" s="108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10"/>
      <c r="BA26" s="111"/>
      <c r="BB26" s="112"/>
      <c r="BC26" s="112"/>
      <c r="BD26" s="113"/>
      <c r="BE26" s="113"/>
      <c r="BF26" s="109" t="s">
        <v>43</v>
      </c>
      <c r="BG26" s="112"/>
      <c r="BH26" s="112"/>
      <c r="BI26" s="112"/>
      <c r="BJ26" s="112"/>
      <c r="BK26" s="109"/>
      <c r="BL26" s="112"/>
      <c r="BM26" s="112"/>
      <c r="BN26" s="109"/>
      <c r="BO26" s="112"/>
      <c r="BP26" s="109"/>
      <c r="BQ26" s="109"/>
      <c r="BR26" s="112"/>
      <c r="BS26" s="112"/>
      <c r="BT26" s="109"/>
      <c r="BU26" s="112"/>
      <c r="BV26" s="109"/>
      <c r="BW26" s="112"/>
      <c r="BX26" s="109"/>
      <c r="BY26" s="109"/>
      <c r="BZ26" s="109"/>
      <c r="CA26" s="109"/>
      <c r="CB26" s="109"/>
      <c r="CC26" s="112"/>
      <c r="CD26" s="109"/>
      <c r="CE26" s="112"/>
      <c r="CF26" s="109"/>
      <c r="CG26" s="109"/>
      <c r="CH26" s="112"/>
      <c r="CI26" s="109"/>
      <c r="CJ26" s="109"/>
      <c r="CK26" s="109"/>
      <c r="CL26" s="109"/>
      <c r="CM26" s="109"/>
      <c r="CN26" s="109"/>
      <c r="CO26" s="109"/>
      <c r="CP26" s="147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12"/>
      <c r="DD26" s="109"/>
      <c r="DE26" s="112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12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77">
        <f t="shared" si="4"/>
        <v>1</v>
      </c>
      <c r="HO26" s="13">
        <f t="shared" si="5"/>
        <v>0</v>
      </c>
      <c r="HP26" s="13">
        <f t="shared" si="6"/>
        <v>0</v>
      </c>
      <c r="HQ26" s="13">
        <f t="shared" si="7"/>
        <v>0</v>
      </c>
      <c r="HR26" s="13">
        <f t="shared" si="8"/>
        <v>0</v>
      </c>
      <c r="HS26" s="13">
        <f t="shared" si="9"/>
        <v>0</v>
      </c>
      <c r="HT26" s="13">
        <f t="shared" si="10"/>
        <v>0</v>
      </c>
      <c r="HU26" s="21">
        <f t="shared" si="11"/>
        <v>0</v>
      </c>
      <c r="HW26" s="44" t="str">
        <f t="shared" si="12"/>
        <v/>
      </c>
      <c r="HX26" s="51" t="str">
        <f t="shared" si="13"/>
        <v/>
      </c>
      <c r="HY26" s="51" t="str">
        <f t="shared" si="14"/>
        <v/>
      </c>
      <c r="HZ26" s="51" t="str">
        <f t="shared" si="15"/>
        <v/>
      </c>
      <c r="IA26" s="52" t="str">
        <f t="shared" si="16"/>
        <v/>
      </c>
      <c r="IK26" s="54"/>
      <c r="IL26" s="54"/>
    </row>
    <row r="27" spans="1:246" ht="15.5">
      <c r="A27" s="9" t="s">
        <v>61</v>
      </c>
      <c r="B27" s="35" t="s">
        <v>114</v>
      </c>
      <c r="C27" s="85"/>
      <c r="D27" s="85"/>
      <c r="E27" s="85"/>
      <c r="F27" s="85"/>
      <c r="G27" s="86"/>
      <c r="H27" s="108"/>
      <c r="I27" s="108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10"/>
      <c r="BA27" s="111"/>
      <c r="BB27" s="112"/>
      <c r="BC27" s="112"/>
      <c r="BD27" s="113"/>
      <c r="BE27" s="113"/>
      <c r="BF27" s="109"/>
      <c r="BG27" s="112"/>
      <c r="BH27" s="112"/>
      <c r="BI27" s="112"/>
      <c r="BJ27" s="112"/>
      <c r="BK27" s="109"/>
      <c r="BL27" s="112"/>
      <c r="BM27" s="112"/>
      <c r="BN27" s="109"/>
      <c r="BO27" s="112"/>
      <c r="BP27" s="109"/>
      <c r="BQ27" s="109"/>
      <c r="BR27" s="112"/>
      <c r="BS27" s="112"/>
      <c r="BT27" s="109"/>
      <c r="BU27" s="112"/>
      <c r="BV27" s="109"/>
      <c r="BW27" s="112"/>
      <c r="BX27" s="109"/>
      <c r="BY27" s="109"/>
      <c r="BZ27" s="109"/>
      <c r="CA27" s="109"/>
      <c r="CB27" s="109"/>
      <c r="CC27" s="112"/>
      <c r="CD27" s="109"/>
      <c r="CE27" s="112"/>
      <c r="CF27" s="109"/>
      <c r="CG27" s="109"/>
      <c r="CH27" s="112"/>
      <c r="CI27" s="109"/>
      <c r="CJ27" s="109"/>
      <c r="CK27" s="109"/>
      <c r="CL27" s="109"/>
      <c r="CM27" s="109"/>
      <c r="CN27" s="109"/>
      <c r="CO27" s="109"/>
      <c r="CP27" s="147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12"/>
      <c r="DD27" s="109"/>
      <c r="DE27" s="112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12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77">
        <f t="shared" si="4"/>
        <v>0</v>
      </c>
      <c r="HO27" s="13">
        <f t="shared" si="5"/>
        <v>0</v>
      </c>
      <c r="HP27" s="13">
        <f t="shared" si="6"/>
        <v>0</v>
      </c>
      <c r="HQ27" s="13">
        <f t="shared" si="7"/>
        <v>0</v>
      </c>
      <c r="HR27" s="13">
        <f t="shared" si="8"/>
        <v>0</v>
      </c>
      <c r="HS27" s="13">
        <f t="shared" si="9"/>
        <v>0</v>
      </c>
      <c r="HT27" s="13">
        <f t="shared" si="10"/>
        <v>0</v>
      </c>
      <c r="HU27" s="21">
        <f t="shared" si="11"/>
        <v>0</v>
      </c>
      <c r="HW27" s="44" t="str">
        <f t="shared" si="12"/>
        <v/>
      </c>
      <c r="HX27" s="51" t="str">
        <f t="shared" si="13"/>
        <v/>
      </c>
      <c r="HY27" s="51" t="str">
        <f t="shared" si="14"/>
        <v/>
      </c>
      <c r="HZ27" s="51" t="str">
        <f t="shared" si="15"/>
        <v/>
      </c>
      <c r="IA27" s="52" t="str">
        <f t="shared" si="16"/>
        <v/>
      </c>
      <c r="IK27" s="54"/>
      <c r="IL27" s="54"/>
    </row>
    <row r="28" spans="1:246" ht="15.5">
      <c r="A28" s="9" t="s">
        <v>61</v>
      </c>
      <c r="B28" s="38" t="s">
        <v>542</v>
      </c>
      <c r="C28" s="89"/>
      <c r="D28" s="89"/>
      <c r="E28" s="89"/>
      <c r="F28" s="89"/>
      <c r="G28" s="90"/>
      <c r="H28" s="108"/>
      <c r="I28" s="108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10"/>
      <c r="BA28" s="111"/>
      <c r="BB28" s="112"/>
      <c r="BC28" s="112"/>
      <c r="BD28" s="113"/>
      <c r="BE28" s="113"/>
      <c r="BF28" s="109"/>
      <c r="BG28" s="112"/>
      <c r="BH28" s="112"/>
      <c r="BI28" s="112"/>
      <c r="BJ28" s="112"/>
      <c r="BK28" s="109"/>
      <c r="BL28" s="112"/>
      <c r="BM28" s="112"/>
      <c r="BN28" s="109"/>
      <c r="BO28" s="112"/>
      <c r="BP28" s="109"/>
      <c r="BQ28" s="109"/>
      <c r="BR28" s="112"/>
      <c r="BS28" s="112"/>
      <c r="BT28" s="109"/>
      <c r="BU28" s="112"/>
      <c r="BV28" s="109"/>
      <c r="BW28" s="112"/>
      <c r="BX28" s="109"/>
      <c r="BY28" s="109"/>
      <c r="BZ28" s="109"/>
      <c r="CA28" s="109"/>
      <c r="CB28" s="109"/>
      <c r="CC28" s="112"/>
      <c r="CD28" s="109"/>
      <c r="CE28" s="112"/>
      <c r="CF28" s="109"/>
      <c r="CG28" s="109"/>
      <c r="CH28" s="112"/>
      <c r="CI28" s="109"/>
      <c r="CJ28" s="109"/>
      <c r="CK28" s="109"/>
      <c r="CL28" s="109"/>
      <c r="CM28" s="109"/>
      <c r="CN28" s="109"/>
      <c r="CO28" s="109"/>
      <c r="CP28" s="147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12"/>
      <c r="DD28" s="109"/>
      <c r="DE28" s="112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12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77">
        <f t="shared" si="4"/>
        <v>0</v>
      </c>
      <c r="HO28" s="13">
        <f t="shared" si="5"/>
        <v>0</v>
      </c>
      <c r="HP28" s="13">
        <f t="shared" si="6"/>
        <v>0</v>
      </c>
      <c r="HQ28" s="13">
        <f t="shared" si="7"/>
        <v>0</v>
      </c>
      <c r="HR28" s="13">
        <f t="shared" si="8"/>
        <v>0</v>
      </c>
      <c r="HS28" s="13">
        <f t="shared" si="9"/>
        <v>0</v>
      </c>
      <c r="HT28" s="13">
        <f t="shared" si="10"/>
        <v>0</v>
      </c>
      <c r="HU28" s="21">
        <f t="shared" si="11"/>
        <v>0</v>
      </c>
      <c r="HW28" s="44" t="str">
        <f t="shared" si="12"/>
        <v/>
      </c>
      <c r="HX28" s="51" t="str">
        <f t="shared" si="13"/>
        <v/>
      </c>
      <c r="HY28" s="51" t="str">
        <f t="shared" si="14"/>
        <v/>
      </c>
      <c r="HZ28" s="51" t="str">
        <f t="shared" si="15"/>
        <v/>
      </c>
      <c r="IA28" s="52" t="str">
        <f t="shared" si="16"/>
        <v/>
      </c>
    </row>
    <row r="29" spans="1:246" ht="15.5">
      <c r="A29" s="5" t="s">
        <v>61</v>
      </c>
      <c r="B29" s="35" t="s">
        <v>543</v>
      </c>
      <c r="C29" s="85"/>
      <c r="D29" s="85"/>
      <c r="E29" s="85"/>
      <c r="F29" s="85"/>
      <c r="G29" s="86"/>
      <c r="H29" s="108"/>
      <c r="I29" s="108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 t="s">
        <v>43</v>
      </c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10"/>
      <c r="BA29" s="111"/>
      <c r="BB29" s="112"/>
      <c r="BC29" s="112"/>
      <c r="BD29" s="113"/>
      <c r="BE29" s="113"/>
      <c r="BF29" s="109"/>
      <c r="BG29" s="112"/>
      <c r="BH29" s="112"/>
      <c r="BI29" s="112"/>
      <c r="BJ29" s="112"/>
      <c r="BK29" s="109"/>
      <c r="BL29" s="112"/>
      <c r="BM29" s="112"/>
      <c r="BN29" s="109"/>
      <c r="BO29" s="112"/>
      <c r="BP29" s="109"/>
      <c r="BQ29" s="109"/>
      <c r="BR29" s="112"/>
      <c r="BS29" s="112"/>
      <c r="BT29" s="109"/>
      <c r="BU29" s="112"/>
      <c r="BV29" s="109"/>
      <c r="BW29" s="112"/>
      <c r="BX29" s="109"/>
      <c r="BY29" s="109"/>
      <c r="BZ29" s="109"/>
      <c r="CA29" s="109"/>
      <c r="CB29" s="109"/>
      <c r="CC29" s="112"/>
      <c r="CD29" s="109"/>
      <c r="CE29" s="112"/>
      <c r="CF29" s="109"/>
      <c r="CG29" s="109"/>
      <c r="CH29" s="112"/>
      <c r="CI29" s="109"/>
      <c r="CJ29" s="109"/>
      <c r="CK29" s="109"/>
      <c r="CL29" s="109"/>
      <c r="CM29" s="109"/>
      <c r="CN29" s="109"/>
      <c r="CO29" s="109"/>
      <c r="CP29" s="147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12"/>
      <c r="DD29" s="109"/>
      <c r="DE29" s="112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12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77">
        <f t="shared" si="4"/>
        <v>1</v>
      </c>
      <c r="HO29" s="13">
        <f t="shared" si="5"/>
        <v>0</v>
      </c>
      <c r="HP29" s="13">
        <f t="shared" si="6"/>
        <v>0</v>
      </c>
      <c r="HQ29" s="13">
        <f t="shared" si="7"/>
        <v>0</v>
      </c>
      <c r="HR29" s="13">
        <f t="shared" si="8"/>
        <v>0</v>
      </c>
      <c r="HS29" s="13">
        <f t="shared" si="9"/>
        <v>0</v>
      </c>
      <c r="HT29" s="13">
        <f t="shared" si="10"/>
        <v>0</v>
      </c>
      <c r="HU29" s="21">
        <f t="shared" si="11"/>
        <v>0</v>
      </c>
      <c r="HW29" s="44" t="str">
        <f t="shared" si="12"/>
        <v/>
      </c>
      <c r="HX29" s="51" t="str">
        <f t="shared" si="13"/>
        <v/>
      </c>
      <c r="HY29" s="51" t="str">
        <f t="shared" si="14"/>
        <v/>
      </c>
      <c r="HZ29" s="51" t="str">
        <f t="shared" si="15"/>
        <v/>
      </c>
      <c r="IA29" s="52" t="str">
        <f t="shared" si="16"/>
        <v/>
      </c>
    </row>
    <row r="30" spans="1:246" ht="15.5">
      <c r="A30" s="5" t="s">
        <v>61</v>
      </c>
      <c r="B30" s="35" t="s">
        <v>62</v>
      </c>
      <c r="C30" s="85"/>
      <c r="D30" s="85"/>
      <c r="E30" s="85"/>
      <c r="F30" s="85"/>
      <c r="G30" s="86"/>
      <c r="H30" s="108"/>
      <c r="I30" s="108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 t="s">
        <v>43</v>
      </c>
      <c r="V30" s="227"/>
      <c r="W30" s="227"/>
      <c r="X30" s="227"/>
      <c r="Y30" s="227" t="s">
        <v>43</v>
      </c>
      <c r="Z30" s="227"/>
      <c r="AA30" s="227"/>
      <c r="AB30" s="227"/>
      <c r="AC30" s="227"/>
      <c r="AD30" s="227"/>
      <c r="AE30" s="227"/>
      <c r="AF30" s="227" t="s">
        <v>43</v>
      </c>
      <c r="AG30" s="227" t="s">
        <v>43</v>
      </c>
      <c r="AH30" s="227"/>
      <c r="AI30" s="227"/>
      <c r="AJ30" s="227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10"/>
      <c r="BA30" s="111"/>
      <c r="BB30" s="112"/>
      <c r="BC30" s="112"/>
      <c r="BD30" s="113"/>
      <c r="BE30" s="158" t="s">
        <v>43</v>
      </c>
      <c r="BF30" s="109"/>
      <c r="BG30" s="112"/>
      <c r="BH30" s="112"/>
      <c r="BI30" s="112"/>
      <c r="BJ30" s="112"/>
      <c r="BK30" s="109"/>
      <c r="BL30" s="112"/>
      <c r="BM30" s="112" t="s">
        <v>43</v>
      </c>
      <c r="BN30" s="109"/>
      <c r="BO30" s="112"/>
      <c r="BP30" s="109"/>
      <c r="BQ30" s="109"/>
      <c r="BR30" s="112"/>
      <c r="BS30" s="112"/>
      <c r="BT30" s="109"/>
      <c r="BU30" s="112"/>
      <c r="BV30" s="109"/>
      <c r="BW30" s="112"/>
      <c r="BX30" s="109"/>
      <c r="BY30" s="109"/>
      <c r="BZ30" s="109"/>
      <c r="CA30" s="109"/>
      <c r="CB30" s="109"/>
      <c r="CC30" s="112"/>
      <c r="CD30" s="109"/>
      <c r="CE30" s="112"/>
      <c r="CF30" s="109"/>
      <c r="CG30" s="109"/>
      <c r="CH30" s="112"/>
      <c r="CI30" s="109"/>
      <c r="CJ30" s="109"/>
      <c r="CK30" s="109"/>
      <c r="CL30" s="109"/>
      <c r="CM30" s="109"/>
      <c r="CN30" s="109"/>
      <c r="CO30" s="109"/>
      <c r="CP30" s="147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12"/>
      <c r="DD30" s="109"/>
      <c r="DE30" s="112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12" t="s">
        <v>43</v>
      </c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 t="s">
        <v>43</v>
      </c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 t="s">
        <v>43</v>
      </c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 t="s">
        <v>43</v>
      </c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77">
        <f t="shared" si="4"/>
        <v>14</v>
      </c>
      <c r="HO30" s="13">
        <f t="shared" si="5"/>
        <v>4</v>
      </c>
      <c r="HP30" s="13">
        <f t="shared" si="6"/>
        <v>0</v>
      </c>
      <c r="HQ30" s="13">
        <f t="shared" si="7"/>
        <v>0</v>
      </c>
      <c r="HR30" s="13">
        <f t="shared" si="8"/>
        <v>0</v>
      </c>
      <c r="HS30" s="13">
        <f t="shared" si="9"/>
        <v>0</v>
      </c>
      <c r="HT30" s="13">
        <f t="shared" si="10"/>
        <v>0</v>
      </c>
      <c r="HU30" s="21">
        <f t="shared" si="11"/>
        <v>621</v>
      </c>
      <c r="HW30" s="44" t="str">
        <f t="shared" si="12"/>
        <v/>
      </c>
      <c r="HX30" s="51" t="str">
        <f t="shared" si="13"/>
        <v/>
      </c>
      <c r="HY30" s="51" t="str">
        <f t="shared" si="14"/>
        <v/>
      </c>
      <c r="HZ30" s="51" t="str">
        <f t="shared" si="15"/>
        <v/>
      </c>
      <c r="IA30" s="52" t="str">
        <f t="shared" si="16"/>
        <v/>
      </c>
    </row>
    <row r="31" spans="1:246" ht="15.5">
      <c r="A31" s="5" t="s">
        <v>753</v>
      </c>
      <c r="B31" s="35" t="s">
        <v>56</v>
      </c>
      <c r="C31" s="85"/>
      <c r="D31" s="85"/>
      <c r="E31" s="85"/>
      <c r="F31" s="85"/>
      <c r="G31" s="86"/>
      <c r="H31" s="108"/>
      <c r="I31" s="108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10"/>
      <c r="BA31" s="111"/>
      <c r="BB31" s="112"/>
      <c r="BC31" s="112"/>
      <c r="BD31" s="113"/>
      <c r="BE31" s="113"/>
      <c r="BF31" s="109"/>
      <c r="BG31" s="112" t="s">
        <v>43</v>
      </c>
      <c r="BH31" s="112"/>
      <c r="BI31" s="112"/>
      <c r="BJ31" s="112"/>
      <c r="BK31" s="109"/>
      <c r="BL31" s="112"/>
      <c r="BM31" s="112"/>
      <c r="BN31" s="109"/>
      <c r="BO31" s="112"/>
      <c r="BP31" s="109"/>
      <c r="BQ31" s="109"/>
      <c r="BR31" s="112"/>
      <c r="BS31" s="112"/>
      <c r="BT31" s="109"/>
      <c r="BU31" s="112"/>
      <c r="BV31" s="109"/>
      <c r="BW31" s="112"/>
      <c r="BX31" s="109"/>
      <c r="BY31" s="109"/>
      <c r="BZ31" s="109"/>
      <c r="CA31" s="109"/>
      <c r="CB31" s="109"/>
      <c r="CC31" s="112"/>
      <c r="CD31" s="109"/>
      <c r="CE31" s="112"/>
      <c r="CF31" s="109"/>
      <c r="CG31" s="109"/>
      <c r="CH31" s="112"/>
      <c r="CI31" s="109"/>
      <c r="CJ31" s="109"/>
      <c r="CK31" s="109"/>
      <c r="CL31" s="109"/>
      <c r="CM31" s="109"/>
      <c r="CN31" s="109"/>
      <c r="CO31" s="109"/>
      <c r="CP31" s="147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12"/>
      <c r="DD31" s="109"/>
      <c r="DE31" s="112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12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77">
        <f t="shared" si="4"/>
        <v>2</v>
      </c>
      <c r="HO31" s="13">
        <f t="shared" si="5"/>
        <v>1</v>
      </c>
      <c r="HP31" s="13">
        <f t="shared" si="6"/>
        <v>0</v>
      </c>
      <c r="HQ31" s="13">
        <f t="shared" si="7"/>
        <v>0</v>
      </c>
      <c r="HR31" s="13">
        <f t="shared" si="8"/>
        <v>0</v>
      </c>
      <c r="HS31" s="13">
        <f t="shared" si="9"/>
        <v>0</v>
      </c>
      <c r="HT31" s="13">
        <f t="shared" si="10"/>
        <v>0</v>
      </c>
      <c r="HU31" s="21">
        <f t="shared" si="11"/>
        <v>300</v>
      </c>
      <c r="HW31" s="44" t="str">
        <f t="shared" si="12"/>
        <v/>
      </c>
      <c r="HX31" s="51" t="str">
        <f t="shared" si="13"/>
        <v/>
      </c>
      <c r="HY31" s="51" t="str">
        <f t="shared" si="14"/>
        <v/>
      </c>
      <c r="HZ31" s="51" t="str">
        <f t="shared" si="15"/>
        <v/>
      </c>
      <c r="IA31" s="52" t="str">
        <f t="shared" si="16"/>
        <v/>
      </c>
    </row>
    <row r="32" spans="1:246" ht="15.5">
      <c r="A32" s="5" t="s">
        <v>65</v>
      </c>
      <c r="B32" s="35" t="s">
        <v>66</v>
      </c>
      <c r="C32" s="85"/>
      <c r="D32" s="85"/>
      <c r="E32" s="85"/>
      <c r="F32" s="85"/>
      <c r="G32" s="86"/>
      <c r="H32" s="108"/>
      <c r="I32" s="108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 t="s">
        <v>43</v>
      </c>
      <c r="Y32" s="227"/>
      <c r="Z32" s="227"/>
      <c r="AA32" s="227"/>
      <c r="AB32" s="227"/>
      <c r="AC32" s="227"/>
      <c r="AD32" s="227"/>
      <c r="AE32" s="227"/>
      <c r="AF32" s="227"/>
      <c r="AG32" s="227" t="s">
        <v>43</v>
      </c>
      <c r="AH32" s="227"/>
      <c r="AI32" s="227"/>
      <c r="AJ32" s="227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10"/>
      <c r="BA32" s="111"/>
      <c r="BB32" s="112"/>
      <c r="BC32" s="112"/>
      <c r="BD32" s="113"/>
      <c r="BE32" s="113"/>
      <c r="BF32" s="109"/>
      <c r="BG32" s="112"/>
      <c r="BH32" s="112"/>
      <c r="BI32" s="112"/>
      <c r="BJ32" s="112"/>
      <c r="BK32" s="109"/>
      <c r="BL32" s="112"/>
      <c r="BM32" s="112"/>
      <c r="BN32" s="109"/>
      <c r="BO32" s="112"/>
      <c r="BP32" s="109"/>
      <c r="BQ32" s="109"/>
      <c r="BR32" s="112"/>
      <c r="BS32" s="112"/>
      <c r="BT32" s="109"/>
      <c r="BU32" s="112"/>
      <c r="BV32" s="109"/>
      <c r="BW32" s="112"/>
      <c r="BX32" s="109"/>
      <c r="BY32" s="109"/>
      <c r="BZ32" s="109"/>
      <c r="CA32" s="109"/>
      <c r="CB32" s="109"/>
      <c r="CC32" s="112"/>
      <c r="CD32" s="109"/>
      <c r="CE32" s="112"/>
      <c r="CF32" s="109"/>
      <c r="CG32" s="109"/>
      <c r="CH32" s="112"/>
      <c r="CI32" s="109"/>
      <c r="CJ32" s="109"/>
      <c r="CK32" s="109"/>
      <c r="CL32" s="109"/>
      <c r="CM32" s="109"/>
      <c r="CN32" s="109"/>
      <c r="CO32" s="109"/>
      <c r="CP32" s="147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12"/>
      <c r="DD32" s="109"/>
      <c r="DE32" s="112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12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 t="s">
        <v>43</v>
      </c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77">
        <f t="shared" si="4"/>
        <v>4</v>
      </c>
      <c r="HO32" s="13">
        <f t="shared" si="5"/>
        <v>1</v>
      </c>
      <c r="HP32" s="13">
        <f t="shared" si="6"/>
        <v>0</v>
      </c>
      <c r="HQ32" s="13">
        <f t="shared" si="7"/>
        <v>0</v>
      </c>
      <c r="HR32" s="13">
        <f t="shared" si="8"/>
        <v>0</v>
      </c>
      <c r="HS32" s="13">
        <f t="shared" si="9"/>
        <v>0</v>
      </c>
      <c r="HT32" s="13">
        <f t="shared" si="10"/>
        <v>0</v>
      </c>
      <c r="HU32" s="21">
        <f t="shared" si="11"/>
        <v>200</v>
      </c>
      <c r="HW32" s="44" t="str">
        <f t="shared" si="12"/>
        <v/>
      </c>
      <c r="HX32" s="51" t="str">
        <f t="shared" si="13"/>
        <v/>
      </c>
      <c r="HY32" s="51" t="str">
        <f t="shared" si="14"/>
        <v/>
      </c>
      <c r="HZ32" s="51" t="str">
        <f t="shared" si="15"/>
        <v/>
      </c>
      <c r="IA32" s="52" t="str">
        <f t="shared" si="16"/>
        <v/>
      </c>
    </row>
    <row r="33" spans="1:235" ht="15.5">
      <c r="A33" s="5" t="s">
        <v>754</v>
      </c>
      <c r="B33" s="35" t="s">
        <v>755</v>
      </c>
      <c r="C33" s="85"/>
      <c r="D33" s="85"/>
      <c r="E33" s="85"/>
      <c r="F33" s="85"/>
      <c r="G33" s="86"/>
      <c r="H33" s="108"/>
      <c r="I33" s="108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10"/>
      <c r="BA33" s="111"/>
      <c r="BB33" s="112"/>
      <c r="BC33" s="112"/>
      <c r="BD33" s="113"/>
      <c r="BE33" s="113"/>
      <c r="BF33" s="109"/>
      <c r="BG33" s="112"/>
      <c r="BH33" s="112"/>
      <c r="BI33" s="112"/>
      <c r="BJ33" s="112"/>
      <c r="BK33" s="109"/>
      <c r="BL33" s="112"/>
      <c r="BM33" s="112"/>
      <c r="BN33" s="109"/>
      <c r="BO33" s="112"/>
      <c r="BP33" s="109"/>
      <c r="BQ33" s="109"/>
      <c r="BR33" s="112"/>
      <c r="BS33" s="112"/>
      <c r="BT33" s="109"/>
      <c r="BU33" s="112"/>
      <c r="BV33" s="109"/>
      <c r="BW33" s="112"/>
      <c r="BX33" s="109"/>
      <c r="BY33" s="109"/>
      <c r="BZ33" s="109"/>
      <c r="CA33" s="109"/>
      <c r="CB33" s="109"/>
      <c r="CC33" s="112"/>
      <c r="CD33" s="109"/>
      <c r="CE33" s="112"/>
      <c r="CF33" s="109"/>
      <c r="CG33" s="109"/>
      <c r="CH33" s="112"/>
      <c r="CI33" s="109"/>
      <c r="CJ33" s="109"/>
      <c r="CK33" s="109"/>
      <c r="CL33" s="109"/>
      <c r="CM33" s="109"/>
      <c r="CN33" s="109"/>
      <c r="CO33" s="109"/>
      <c r="CP33" s="147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12"/>
      <c r="DD33" s="109"/>
      <c r="DE33" s="112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12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77">
        <f t="shared" si="4"/>
        <v>0</v>
      </c>
      <c r="HO33" s="13">
        <f t="shared" si="5"/>
        <v>0</v>
      </c>
      <c r="HP33" s="13">
        <f t="shared" si="6"/>
        <v>0</v>
      </c>
      <c r="HQ33" s="13">
        <f t="shared" si="7"/>
        <v>0</v>
      </c>
      <c r="HR33" s="13">
        <f t="shared" si="8"/>
        <v>0</v>
      </c>
      <c r="HS33" s="13">
        <f t="shared" si="9"/>
        <v>0</v>
      </c>
      <c r="HT33" s="13">
        <f t="shared" si="10"/>
        <v>0</v>
      </c>
      <c r="HU33" s="21">
        <f t="shared" si="11"/>
        <v>0</v>
      </c>
      <c r="HW33" s="44" t="str">
        <f t="shared" si="12"/>
        <v/>
      </c>
      <c r="HX33" s="51" t="str">
        <f t="shared" si="13"/>
        <v/>
      </c>
      <c r="HY33" s="51" t="str">
        <f t="shared" si="14"/>
        <v/>
      </c>
      <c r="HZ33" s="51" t="str">
        <f t="shared" si="15"/>
        <v/>
      </c>
      <c r="IA33" s="52" t="str">
        <f t="shared" si="16"/>
        <v/>
      </c>
    </row>
    <row r="34" spans="1:235" ht="15.5">
      <c r="A34" s="5" t="s">
        <v>756</v>
      </c>
      <c r="B34" s="35" t="s">
        <v>757</v>
      </c>
      <c r="C34" s="85"/>
      <c r="D34" s="85"/>
      <c r="E34" s="85"/>
      <c r="F34" s="85"/>
      <c r="G34" s="86"/>
      <c r="H34" s="108"/>
      <c r="I34" s="108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 t="s">
        <v>43</v>
      </c>
      <c r="AC34" s="227"/>
      <c r="AD34" s="227"/>
      <c r="AE34" s="227"/>
      <c r="AF34" s="227" t="s">
        <v>43</v>
      </c>
      <c r="AG34" s="227"/>
      <c r="AH34" s="227"/>
      <c r="AI34" s="227"/>
      <c r="AJ34" s="227"/>
      <c r="AK34" s="109"/>
      <c r="AL34" s="109"/>
      <c r="AM34" s="109"/>
      <c r="AN34" s="109"/>
      <c r="AO34" s="109" t="s">
        <v>43</v>
      </c>
      <c r="AP34" s="109" t="s">
        <v>43</v>
      </c>
      <c r="AQ34" s="109"/>
      <c r="AR34" s="109"/>
      <c r="AS34" s="109"/>
      <c r="AT34" s="109"/>
      <c r="AU34" s="109"/>
      <c r="AV34" s="109" t="s">
        <v>43</v>
      </c>
      <c r="AW34" s="109"/>
      <c r="AX34" s="109"/>
      <c r="AY34" s="109"/>
      <c r="AZ34" s="110"/>
      <c r="BA34" s="111"/>
      <c r="BB34" s="112"/>
      <c r="BC34" s="112"/>
      <c r="BD34" s="113"/>
      <c r="BE34" s="113"/>
      <c r="BF34" s="109" t="s">
        <v>43</v>
      </c>
      <c r="BG34" s="112" t="s">
        <v>43</v>
      </c>
      <c r="BH34" s="112"/>
      <c r="BI34" s="112"/>
      <c r="BJ34" s="112"/>
      <c r="BK34" s="109"/>
      <c r="BL34" s="112"/>
      <c r="BM34" s="112" t="s">
        <v>43</v>
      </c>
      <c r="BN34" s="109"/>
      <c r="BO34" s="112"/>
      <c r="BP34" s="109"/>
      <c r="BQ34" s="109"/>
      <c r="BR34" s="112"/>
      <c r="BS34" s="112"/>
      <c r="BT34" s="109"/>
      <c r="BU34" s="112"/>
      <c r="BV34" s="109"/>
      <c r="BW34" s="112"/>
      <c r="BX34" s="109"/>
      <c r="BY34" s="109"/>
      <c r="BZ34" s="109"/>
      <c r="CA34" s="109"/>
      <c r="CB34" s="109"/>
      <c r="CC34" s="112"/>
      <c r="CD34" s="109"/>
      <c r="CE34" s="112" t="s">
        <v>43</v>
      </c>
      <c r="CF34" s="109"/>
      <c r="CG34" s="109"/>
      <c r="CH34" s="112"/>
      <c r="CI34" s="109"/>
      <c r="CJ34" s="109" t="s">
        <v>43</v>
      </c>
      <c r="CK34" s="109"/>
      <c r="CL34" s="109"/>
      <c r="CM34" s="109"/>
      <c r="CN34" s="109"/>
      <c r="CO34" s="109"/>
      <c r="CP34" s="147"/>
      <c r="CQ34" s="109" t="s">
        <v>43</v>
      </c>
      <c r="CR34" s="109"/>
      <c r="CS34" s="109"/>
      <c r="CT34" s="109"/>
      <c r="CU34" s="109" t="s">
        <v>43</v>
      </c>
      <c r="CV34" s="109"/>
      <c r="CW34" s="109" t="s">
        <v>43</v>
      </c>
      <c r="CX34" s="109"/>
      <c r="CY34" s="109"/>
      <c r="CZ34" s="109"/>
      <c r="DA34" s="109" t="s">
        <v>43</v>
      </c>
      <c r="DB34" s="109"/>
      <c r="DC34" s="112"/>
      <c r="DD34" s="109"/>
      <c r="DE34" s="112"/>
      <c r="DF34" s="109"/>
      <c r="DG34" s="109"/>
      <c r="DH34" s="109"/>
      <c r="DI34" s="109"/>
      <c r="DJ34" s="109"/>
      <c r="DK34" s="109"/>
      <c r="DL34" s="109" t="s">
        <v>43</v>
      </c>
      <c r="DM34" s="109"/>
      <c r="DN34" s="109"/>
      <c r="DO34" s="109"/>
      <c r="DP34" s="112" t="s">
        <v>43</v>
      </c>
      <c r="DQ34" s="109"/>
      <c r="DR34" s="109"/>
      <c r="DS34" s="109"/>
      <c r="DT34" s="109"/>
      <c r="DU34" s="109"/>
      <c r="DV34" s="109"/>
      <c r="DW34" s="109" t="s">
        <v>43</v>
      </c>
      <c r="DX34" s="109"/>
      <c r="DY34" s="109"/>
      <c r="DZ34" s="109"/>
      <c r="EA34" s="109"/>
      <c r="EB34" s="109"/>
      <c r="EC34" s="109"/>
      <c r="ED34" s="109" t="s">
        <v>43</v>
      </c>
      <c r="EE34" s="109"/>
      <c r="EF34" s="109"/>
      <c r="EG34" s="109"/>
      <c r="EH34" s="109"/>
      <c r="EI34" s="109"/>
      <c r="EJ34" s="109"/>
      <c r="EK34" s="109" t="s">
        <v>43</v>
      </c>
      <c r="EL34" s="109"/>
      <c r="EM34" s="109"/>
      <c r="EN34" s="109" t="s">
        <v>43</v>
      </c>
      <c r="EO34" s="109"/>
      <c r="EP34" s="109"/>
      <c r="EQ34" s="109"/>
      <c r="ER34" s="109"/>
      <c r="ES34" s="109"/>
      <c r="ET34" s="109"/>
      <c r="EU34" s="109"/>
      <c r="EV34" s="109"/>
      <c r="EW34" s="109"/>
      <c r="EX34" s="109" t="s">
        <v>43</v>
      </c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77">
        <f t="shared" si="4"/>
        <v>30</v>
      </c>
      <c r="HO34" s="13">
        <f t="shared" si="5"/>
        <v>8</v>
      </c>
      <c r="HP34" s="13">
        <f t="shared" si="6"/>
        <v>0</v>
      </c>
      <c r="HQ34" s="13">
        <f t="shared" si="7"/>
        <v>0</v>
      </c>
      <c r="HR34" s="13">
        <f t="shared" si="8"/>
        <v>1</v>
      </c>
      <c r="HS34" s="13">
        <f t="shared" si="9"/>
        <v>0</v>
      </c>
      <c r="HT34" s="13">
        <f t="shared" si="10"/>
        <v>0</v>
      </c>
      <c r="HU34" s="21">
        <f t="shared" si="11"/>
        <v>1368</v>
      </c>
      <c r="HW34" s="44" t="str">
        <f t="shared" si="12"/>
        <v/>
      </c>
      <c r="HX34" s="51" t="str">
        <f t="shared" si="13"/>
        <v/>
      </c>
      <c r="HY34" s="51" t="str">
        <f t="shared" si="14"/>
        <v/>
      </c>
      <c r="HZ34" s="51" t="str">
        <f>IF(ISBLANK(F34),IF(HY34="x",IF(AND(((HO34+(HP34-$IE$5))&gt;=$ID$5),(HP34&gt;=$IE$5),OR(HQ34&gt;=$IF$5,H34="x"),HS34),"Yes!",""),IF(AND(HY34="Yes!",HX34="x"),IF(AND(((HO34+(HP34-($IE32+$IE33)))&gt;=$ID$5+$ID$4),(HP34&gt;=$IE$5+$IE$4),OR(HQ34&gt;=($IF$5+$IF$4),H34="x"),HR34,HS34),"Yes!",""),IF(AND(HY34="Yes!",HX34="Yes!"),IF(AND((HO34+(HP34-($IE$5+$IE$4+$IE$3))&gt;=$ID$5+$ID$4+$ID$3),(HP34&gt;=$IE$5+$IE$4+$IE$3),OR(HQ34&gt;=($IF$5+$IF$4+$IF$3),H34="x"),HR34,HS34),"Yes!",""),""))),"x")</f>
        <v/>
      </c>
      <c r="IA34" s="52" t="str">
        <f t="shared" si="16"/>
        <v/>
      </c>
    </row>
    <row r="35" spans="1:235" ht="15.5">
      <c r="A35" s="5" t="s">
        <v>756</v>
      </c>
      <c r="B35" s="35" t="s">
        <v>758</v>
      </c>
      <c r="C35" s="85"/>
      <c r="D35" s="85"/>
      <c r="E35" s="85"/>
      <c r="F35" s="85"/>
      <c r="G35" s="86"/>
      <c r="H35" s="108"/>
      <c r="I35" s="108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 t="s">
        <v>43</v>
      </c>
      <c r="AG35" s="227"/>
      <c r="AH35" s="227"/>
      <c r="AI35" s="227"/>
      <c r="AJ35" s="227"/>
      <c r="AK35" s="109"/>
      <c r="AL35" s="109"/>
      <c r="AM35" s="109"/>
      <c r="AN35" s="109"/>
      <c r="AO35" s="109" t="s">
        <v>43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10"/>
      <c r="BA35" s="111"/>
      <c r="BB35" s="112"/>
      <c r="BC35" s="112"/>
      <c r="BD35" s="113"/>
      <c r="BE35" s="113"/>
      <c r="BF35" s="109" t="s">
        <v>43</v>
      </c>
      <c r="BG35" s="112" t="s">
        <v>43</v>
      </c>
      <c r="BH35" s="112"/>
      <c r="BI35" s="112"/>
      <c r="BJ35" s="112"/>
      <c r="BK35" s="109"/>
      <c r="BL35" s="112"/>
      <c r="BM35" s="112" t="s">
        <v>43</v>
      </c>
      <c r="BN35" s="109"/>
      <c r="BO35" s="112"/>
      <c r="BP35" s="109"/>
      <c r="BQ35" s="109"/>
      <c r="BR35" s="112"/>
      <c r="BS35" s="112"/>
      <c r="BT35" s="109"/>
      <c r="BU35" s="112"/>
      <c r="BV35" s="109"/>
      <c r="BW35" s="112"/>
      <c r="BX35" s="109"/>
      <c r="BY35" s="109"/>
      <c r="BZ35" s="109"/>
      <c r="CA35" s="109"/>
      <c r="CB35" s="109"/>
      <c r="CC35" s="112"/>
      <c r="CD35" s="109"/>
      <c r="CE35" s="112" t="s">
        <v>43</v>
      </c>
      <c r="CF35" s="109"/>
      <c r="CG35" s="109"/>
      <c r="CH35" s="112"/>
      <c r="CI35" s="109"/>
      <c r="CJ35" s="109" t="s">
        <v>43</v>
      </c>
      <c r="CK35" s="109"/>
      <c r="CL35" s="109"/>
      <c r="CM35" s="109"/>
      <c r="CN35" s="109"/>
      <c r="CO35" s="109"/>
      <c r="CP35" s="147"/>
      <c r="CQ35" s="109"/>
      <c r="CR35" s="109"/>
      <c r="CS35" s="109"/>
      <c r="CT35" s="109"/>
      <c r="CU35" s="109" t="s">
        <v>43</v>
      </c>
      <c r="CV35" s="109"/>
      <c r="CW35" s="109" t="s">
        <v>43</v>
      </c>
      <c r="CX35" s="109"/>
      <c r="CY35" s="109"/>
      <c r="CZ35" s="109"/>
      <c r="DA35" s="109"/>
      <c r="DB35" s="109"/>
      <c r="DC35" s="112"/>
      <c r="DD35" s="109"/>
      <c r="DE35" s="112"/>
      <c r="DF35" s="109"/>
      <c r="DG35" s="109"/>
      <c r="DH35" s="109"/>
      <c r="DI35" s="109"/>
      <c r="DJ35" s="109"/>
      <c r="DK35" s="109"/>
      <c r="DL35" s="109" t="s">
        <v>43</v>
      </c>
      <c r="DM35" s="109"/>
      <c r="DN35" s="109"/>
      <c r="DO35" s="109"/>
      <c r="DP35" s="112" t="s">
        <v>43</v>
      </c>
      <c r="DQ35" s="109"/>
      <c r="DR35" s="109"/>
      <c r="DS35" s="109"/>
      <c r="DT35" s="109"/>
      <c r="DU35" s="109"/>
      <c r="DV35" s="109"/>
      <c r="DW35" s="109" t="s">
        <v>43</v>
      </c>
      <c r="DX35" s="109"/>
      <c r="DY35" s="109"/>
      <c r="DZ35" s="109"/>
      <c r="EA35" s="109"/>
      <c r="EB35" s="109"/>
      <c r="EC35" s="109"/>
      <c r="ED35" s="109" t="s">
        <v>43</v>
      </c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 t="s">
        <v>43</v>
      </c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77">
        <f t="shared" si="4"/>
        <v>18</v>
      </c>
      <c r="HO35" s="13">
        <f t="shared" si="5"/>
        <v>4</v>
      </c>
      <c r="HP35" s="13">
        <f t="shared" si="6"/>
        <v>0</v>
      </c>
      <c r="HQ35" s="13">
        <f t="shared" si="7"/>
        <v>0</v>
      </c>
      <c r="HR35" s="13">
        <f t="shared" si="8"/>
        <v>0</v>
      </c>
      <c r="HS35" s="13">
        <f t="shared" si="9"/>
        <v>0</v>
      </c>
      <c r="HT35" s="13">
        <f t="shared" si="10"/>
        <v>0</v>
      </c>
      <c r="HU35" s="21">
        <f t="shared" si="11"/>
        <v>661</v>
      </c>
      <c r="HW35" s="44" t="str">
        <f t="shared" si="12"/>
        <v/>
      </c>
      <c r="HX35" s="51" t="str">
        <f t="shared" si="13"/>
        <v/>
      </c>
      <c r="HY35" s="51" t="str">
        <f t="shared" si="14"/>
        <v/>
      </c>
      <c r="HZ35" s="51" t="str">
        <f>IF(ISBLANK(F35),IF(HY35="x",IF(AND(((HO35+(HP35-$IE$5))&gt;=$ID$5),(HP35&gt;=$IE$5),OR(HQ35&gt;=$IF$5,H35="x"),HS35),"Yes!",""),IF(AND(HY35="Yes!",HX35="x"),IF(AND(((HO35+(HP35-($IE33+#REF!)))&gt;=$ID$5+$ID$4),(HP35&gt;=$IE$5+$IE$4),OR(HQ35&gt;=($IF$5+$IF$4),H35="x"),HR35,HS35),"Yes!",""),IF(AND(HY35="Yes!",HX35="Yes!"),IF(AND((HO35+(HP35-($IE$5+$IE$4+$IE$3))&gt;=$ID$5+$ID$4+$ID$3),(HP35&gt;=$IE$5+$IE$4+$IE$3),OR(HQ35&gt;=($IF$5+$IF$4+$IF$3),H35="x"),HR35,HS35),"Yes!",""),""))),"x")</f>
        <v/>
      </c>
      <c r="IA35" s="52" t="str">
        <f t="shared" si="16"/>
        <v/>
      </c>
    </row>
    <row r="36" spans="1:235" ht="15.5">
      <c r="A36" s="5" t="s">
        <v>67</v>
      </c>
      <c r="B36" s="35" t="s">
        <v>68</v>
      </c>
      <c r="C36" s="85" t="s">
        <v>43</v>
      </c>
      <c r="D36" s="85"/>
      <c r="E36" s="85"/>
      <c r="F36" s="85"/>
      <c r="G36" s="86"/>
      <c r="H36" s="108"/>
      <c r="I36" s="108"/>
      <c r="J36" s="108"/>
      <c r="K36" s="108"/>
      <c r="L36" s="227" t="s">
        <v>43</v>
      </c>
      <c r="M36" s="227"/>
      <c r="N36" s="227"/>
      <c r="O36" s="227" t="s">
        <v>43</v>
      </c>
      <c r="P36" s="227" t="s">
        <v>43</v>
      </c>
      <c r="Q36" s="227"/>
      <c r="R36" s="227"/>
      <c r="S36" s="227"/>
      <c r="T36" s="227"/>
      <c r="U36" s="227"/>
      <c r="V36" s="227"/>
      <c r="W36" s="227"/>
      <c r="X36" s="227" t="s">
        <v>43</v>
      </c>
      <c r="Y36" s="227" t="s">
        <v>43</v>
      </c>
      <c r="Z36" s="227"/>
      <c r="AA36" s="227"/>
      <c r="AB36" s="227" t="s">
        <v>43</v>
      </c>
      <c r="AC36" s="227"/>
      <c r="AD36" s="227" t="s">
        <v>43</v>
      </c>
      <c r="AE36" s="227"/>
      <c r="AF36" s="227" t="s">
        <v>43</v>
      </c>
      <c r="AG36" s="227"/>
      <c r="AH36" s="227" t="s">
        <v>43</v>
      </c>
      <c r="AI36" s="227"/>
      <c r="AJ36" s="227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 t="s">
        <v>43</v>
      </c>
      <c r="AU36" s="109"/>
      <c r="AV36" s="109"/>
      <c r="AW36" s="109"/>
      <c r="AX36" s="109" t="s">
        <v>43</v>
      </c>
      <c r="AY36" s="109" t="s">
        <v>43</v>
      </c>
      <c r="AZ36" s="110"/>
      <c r="BA36" s="111"/>
      <c r="BB36" s="112"/>
      <c r="BC36" s="112"/>
      <c r="BD36" s="113"/>
      <c r="BE36" s="158" t="s">
        <v>43</v>
      </c>
      <c r="BF36" s="109" t="s">
        <v>43</v>
      </c>
      <c r="BG36" s="112"/>
      <c r="BH36" s="112"/>
      <c r="BI36" s="112"/>
      <c r="BJ36" s="112" t="s">
        <v>43</v>
      </c>
      <c r="BK36" s="109"/>
      <c r="BL36" s="112"/>
      <c r="BM36" s="112" t="s">
        <v>43</v>
      </c>
      <c r="BN36" s="109" t="s">
        <v>43</v>
      </c>
      <c r="BO36" s="112"/>
      <c r="BP36" s="109"/>
      <c r="BQ36" s="109"/>
      <c r="BR36" s="112"/>
      <c r="BS36" s="112" t="s">
        <v>43</v>
      </c>
      <c r="BT36" s="109"/>
      <c r="BU36" s="112"/>
      <c r="BV36" s="109"/>
      <c r="BW36" s="112" t="s">
        <v>43</v>
      </c>
      <c r="BX36" s="109"/>
      <c r="BY36" s="109"/>
      <c r="BZ36" s="109"/>
      <c r="CA36" s="109"/>
      <c r="CB36" s="109"/>
      <c r="CC36" s="112" t="s">
        <v>43</v>
      </c>
      <c r="CD36" s="109"/>
      <c r="CE36" s="112" t="s">
        <v>43</v>
      </c>
      <c r="CF36" s="109"/>
      <c r="CG36" s="109"/>
      <c r="CH36" s="112"/>
      <c r="CI36" s="109"/>
      <c r="CJ36" s="109" t="s">
        <v>43</v>
      </c>
      <c r="CK36" s="109" t="s">
        <v>43</v>
      </c>
      <c r="CL36" s="109" t="s">
        <v>43</v>
      </c>
      <c r="CM36" s="109"/>
      <c r="CN36" s="109" t="s">
        <v>43</v>
      </c>
      <c r="CO36" s="109" t="s">
        <v>43</v>
      </c>
      <c r="CP36" s="147"/>
      <c r="CQ36" s="109" t="s">
        <v>43</v>
      </c>
      <c r="CR36" s="109"/>
      <c r="CS36" s="109" t="s">
        <v>43</v>
      </c>
      <c r="CT36" s="109"/>
      <c r="CU36" s="109"/>
      <c r="CV36" s="109"/>
      <c r="CW36" s="109" t="s">
        <v>43</v>
      </c>
      <c r="CX36" s="109"/>
      <c r="CY36" s="109"/>
      <c r="CZ36" s="109"/>
      <c r="DA36" s="109" t="s">
        <v>43</v>
      </c>
      <c r="DB36" s="109"/>
      <c r="DC36" s="112" t="s">
        <v>43</v>
      </c>
      <c r="DD36" s="109" t="s">
        <v>43</v>
      </c>
      <c r="DE36" s="112"/>
      <c r="DF36" s="109"/>
      <c r="DG36" s="109"/>
      <c r="DH36" s="109"/>
      <c r="DI36" s="109"/>
      <c r="DJ36" s="109" t="s">
        <v>43</v>
      </c>
      <c r="DK36" s="109"/>
      <c r="DL36" s="109" t="s">
        <v>43</v>
      </c>
      <c r="DM36" s="109"/>
      <c r="DN36" s="109" t="s">
        <v>43</v>
      </c>
      <c r="DO36" s="109"/>
      <c r="DP36" s="112" t="s">
        <v>43</v>
      </c>
      <c r="DQ36" s="109" t="s">
        <v>43</v>
      </c>
      <c r="DR36" s="109"/>
      <c r="DS36" s="109"/>
      <c r="DT36" s="109"/>
      <c r="DU36" s="109"/>
      <c r="DV36" s="109" t="s">
        <v>43</v>
      </c>
      <c r="DW36" s="109"/>
      <c r="DX36" s="109"/>
      <c r="DY36" s="109"/>
      <c r="DZ36" s="109"/>
      <c r="EA36" s="109"/>
      <c r="EB36" s="109" t="s">
        <v>43</v>
      </c>
      <c r="EC36" s="109" t="s">
        <v>43</v>
      </c>
      <c r="ED36" s="109" t="s">
        <v>43</v>
      </c>
      <c r="EE36" s="109"/>
      <c r="EF36" s="109" t="s">
        <v>43</v>
      </c>
      <c r="EG36" s="109" t="s">
        <v>43</v>
      </c>
      <c r="EH36" s="109" t="s">
        <v>43</v>
      </c>
      <c r="EI36" s="109"/>
      <c r="EJ36" s="109"/>
      <c r="EK36" s="109" t="s">
        <v>43</v>
      </c>
      <c r="EL36" s="109" t="s">
        <v>43</v>
      </c>
      <c r="EM36" s="109" t="s">
        <v>43</v>
      </c>
      <c r="EN36" s="109" t="s">
        <v>43</v>
      </c>
      <c r="EO36" s="109"/>
      <c r="EP36" s="109" t="s">
        <v>43</v>
      </c>
      <c r="EQ36" s="109" t="s">
        <v>43</v>
      </c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 t="s">
        <v>43</v>
      </c>
      <c r="FC36" s="109"/>
      <c r="FD36" s="109"/>
      <c r="FE36" s="109"/>
      <c r="FF36" s="109"/>
      <c r="FG36" s="109"/>
      <c r="FH36" s="109"/>
      <c r="FI36" s="109"/>
      <c r="FJ36" s="109"/>
      <c r="FK36" s="109"/>
      <c r="FL36" s="109" t="s">
        <v>43</v>
      </c>
      <c r="FM36" s="109"/>
      <c r="FN36" s="109"/>
      <c r="FO36" s="109" t="s">
        <v>43</v>
      </c>
      <c r="FP36" s="109"/>
      <c r="FQ36" s="109" t="s">
        <v>43</v>
      </c>
      <c r="FR36" s="109"/>
      <c r="FS36" s="109"/>
      <c r="FT36" s="109"/>
      <c r="FU36" s="109"/>
      <c r="FV36" s="109" t="s">
        <v>43</v>
      </c>
      <c r="FW36" s="109" t="s">
        <v>43</v>
      </c>
      <c r="FX36" s="109"/>
      <c r="FY36" s="109"/>
      <c r="FZ36" s="109"/>
      <c r="GA36" s="109"/>
      <c r="GB36" s="109"/>
      <c r="GC36" s="109"/>
      <c r="GD36" s="109"/>
      <c r="GE36" s="109"/>
      <c r="GF36" s="109" t="s">
        <v>43</v>
      </c>
      <c r="GG36" s="109"/>
      <c r="GH36" s="109"/>
      <c r="GI36" s="109"/>
      <c r="GJ36" s="109"/>
      <c r="GK36" s="109"/>
      <c r="GL36" s="109" t="s">
        <v>43</v>
      </c>
      <c r="GM36" s="109"/>
      <c r="GN36" s="109"/>
      <c r="GO36" s="109"/>
      <c r="GP36" s="109"/>
      <c r="GQ36" s="109"/>
      <c r="GR36" s="109" t="s">
        <v>43</v>
      </c>
      <c r="GS36" s="109" t="s">
        <v>43</v>
      </c>
      <c r="GT36" s="109"/>
      <c r="GU36" s="109"/>
      <c r="GV36" s="109"/>
      <c r="GW36" s="109" t="s">
        <v>43</v>
      </c>
      <c r="GX36" s="109" t="s">
        <v>43</v>
      </c>
      <c r="GY36" s="109"/>
      <c r="GZ36" s="109"/>
      <c r="HA36" s="109"/>
      <c r="HB36" s="109"/>
      <c r="HC36" s="109" t="s">
        <v>43</v>
      </c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77">
        <f t="shared" si="4"/>
        <v>101</v>
      </c>
      <c r="HO36" s="13">
        <f t="shared" si="5"/>
        <v>22</v>
      </c>
      <c r="HP36" s="13">
        <f t="shared" si="6"/>
        <v>8</v>
      </c>
      <c r="HQ36" s="13">
        <f t="shared" si="7"/>
        <v>10</v>
      </c>
      <c r="HR36" s="13">
        <f t="shared" si="8"/>
        <v>1</v>
      </c>
      <c r="HS36" s="13">
        <f t="shared" si="9"/>
        <v>0</v>
      </c>
      <c r="HT36" s="13">
        <f t="shared" si="10"/>
        <v>1</v>
      </c>
      <c r="HU36" s="21">
        <f t="shared" si="11"/>
        <v>8367</v>
      </c>
      <c r="HW36" s="44" t="str">
        <f t="shared" si="12"/>
        <v>x</v>
      </c>
      <c r="HX36" s="140" t="str">
        <f t="shared" si="13"/>
        <v>Yes!</v>
      </c>
      <c r="HY36" s="140" t="str">
        <f t="shared" si="14"/>
        <v>Yes!</v>
      </c>
      <c r="HZ36" s="51" t="str">
        <f>IF(ISBLANK(F36),IF(HY36="x",IF(AND(((HO36+(HP36-$IE$5))&gt;=$ID$5),(HP36&gt;=$IE$5),OR(HQ36&gt;=$IF$5,H36="x"),HS36),"Yes!",""),IF(AND(HY36="Yes!",HX36="x"),IF(AND(((HO36+(HP36-(#REF!+$IE34)))&gt;=$ID$5+$ID$4),(HP36&gt;=$IE$5+$IE$4),OR(HQ36&gt;=($IF$5+$IF$4),H36="x"),HR36,HS36),"Yes!",""),IF(AND(HY36="Yes!",HX36="Yes!"),IF(AND((HO36+(HP36-($IE$5+$IE$4+$IE$3))&gt;=$ID$5+$ID$4+$ID$3),(HP36&gt;=$IE$5+$IE$4+$IE$3),OR(HQ36&gt;=($IF$5+$IF$4+$IF$3),H36="x"),HR36,HS36),"Yes!",""),""))),"x")</f>
        <v/>
      </c>
      <c r="IA36" s="52" t="str">
        <f t="shared" si="16"/>
        <v/>
      </c>
    </row>
    <row r="37" spans="1:235" ht="15.5">
      <c r="A37" s="5" t="s">
        <v>67</v>
      </c>
      <c r="B37" s="35" t="s">
        <v>69</v>
      </c>
      <c r="C37" s="85" t="s">
        <v>43</v>
      </c>
      <c r="D37" s="85"/>
      <c r="E37" s="85"/>
      <c r="F37" s="85"/>
      <c r="G37" s="86"/>
      <c r="H37" s="108"/>
      <c r="I37" s="108"/>
      <c r="J37" s="108" t="s">
        <v>43</v>
      </c>
      <c r="K37" s="108"/>
      <c r="L37" s="227" t="s">
        <v>43</v>
      </c>
      <c r="M37" s="227"/>
      <c r="N37" s="227"/>
      <c r="O37" s="227" t="s">
        <v>43</v>
      </c>
      <c r="P37" s="227" t="s">
        <v>43</v>
      </c>
      <c r="Q37" s="227"/>
      <c r="R37" s="227"/>
      <c r="S37" s="227"/>
      <c r="T37" s="227"/>
      <c r="U37" s="227"/>
      <c r="V37" s="227"/>
      <c r="W37" s="227"/>
      <c r="X37" s="227" t="s">
        <v>43</v>
      </c>
      <c r="Y37" s="227" t="s">
        <v>43</v>
      </c>
      <c r="Z37" s="227"/>
      <c r="AA37" s="227"/>
      <c r="AB37" s="227" t="s">
        <v>43</v>
      </c>
      <c r="AC37" s="227"/>
      <c r="AD37" s="227" t="s">
        <v>43</v>
      </c>
      <c r="AE37" s="227"/>
      <c r="AF37" s="227" t="s">
        <v>43</v>
      </c>
      <c r="AG37" s="227" t="s">
        <v>43</v>
      </c>
      <c r="AH37" s="227" t="s">
        <v>43</v>
      </c>
      <c r="AI37" s="227"/>
      <c r="AJ37" s="227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 t="s">
        <v>43</v>
      </c>
      <c r="AU37" s="109" t="s">
        <v>43</v>
      </c>
      <c r="AV37" s="109" t="s">
        <v>43</v>
      </c>
      <c r="AW37" s="109"/>
      <c r="AX37" s="109" t="s">
        <v>43</v>
      </c>
      <c r="AY37" s="109" t="s">
        <v>43</v>
      </c>
      <c r="AZ37" s="110"/>
      <c r="BA37" s="111"/>
      <c r="BB37" s="112"/>
      <c r="BC37" s="112"/>
      <c r="BD37" s="113"/>
      <c r="BE37" s="158" t="s">
        <v>43</v>
      </c>
      <c r="BF37" s="109" t="s">
        <v>43</v>
      </c>
      <c r="BG37" s="112"/>
      <c r="BH37" s="112"/>
      <c r="BI37" s="112"/>
      <c r="BJ37" s="112" t="s">
        <v>43</v>
      </c>
      <c r="BK37" s="109" t="s">
        <v>43</v>
      </c>
      <c r="BL37" s="112"/>
      <c r="BM37" s="112" t="s">
        <v>43</v>
      </c>
      <c r="BN37" s="109" t="s">
        <v>43</v>
      </c>
      <c r="BO37" s="112" t="s">
        <v>43</v>
      </c>
      <c r="BP37" s="109"/>
      <c r="BQ37" s="109"/>
      <c r="BR37" s="112"/>
      <c r="BS37" s="112" t="s">
        <v>43</v>
      </c>
      <c r="BT37" s="109"/>
      <c r="BU37" s="112"/>
      <c r="BV37" s="109"/>
      <c r="BW37" s="112" t="s">
        <v>43</v>
      </c>
      <c r="BX37" s="109"/>
      <c r="BY37" s="109"/>
      <c r="BZ37" s="109"/>
      <c r="CA37" s="109"/>
      <c r="CB37" s="109"/>
      <c r="CC37" s="112" t="s">
        <v>43</v>
      </c>
      <c r="CD37" s="109"/>
      <c r="CE37" s="112" t="s">
        <v>43</v>
      </c>
      <c r="CF37" s="109" t="s">
        <v>43</v>
      </c>
      <c r="CG37" s="109"/>
      <c r="CH37" s="112"/>
      <c r="CI37" s="109"/>
      <c r="CJ37" s="109" t="s">
        <v>43</v>
      </c>
      <c r="CK37" s="109" t="s">
        <v>43</v>
      </c>
      <c r="CL37" s="109" t="s">
        <v>43</v>
      </c>
      <c r="CM37" s="109"/>
      <c r="CN37" s="109" t="s">
        <v>43</v>
      </c>
      <c r="CO37" s="109" t="s">
        <v>43</v>
      </c>
      <c r="CP37" s="147"/>
      <c r="CQ37" s="109" t="s">
        <v>43</v>
      </c>
      <c r="CR37" s="109" t="s">
        <v>43</v>
      </c>
      <c r="CS37" s="109" t="s">
        <v>43</v>
      </c>
      <c r="CT37" s="109"/>
      <c r="CU37" s="109" t="s">
        <v>43</v>
      </c>
      <c r="CV37" s="109" t="s">
        <v>43</v>
      </c>
      <c r="CW37" s="109" t="s">
        <v>43</v>
      </c>
      <c r="CX37" s="109"/>
      <c r="CY37" s="109"/>
      <c r="CZ37" s="109"/>
      <c r="DA37" s="109" t="s">
        <v>43</v>
      </c>
      <c r="DB37" s="109" t="s">
        <v>43</v>
      </c>
      <c r="DC37" s="112" t="s">
        <v>43</v>
      </c>
      <c r="DD37" s="109" t="s">
        <v>43</v>
      </c>
      <c r="DE37" s="112"/>
      <c r="DF37" s="109"/>
      <c r="DG37" s="109"/>
      <c r="DH37" s="109"/>
      <c r="DI37" s="109" t="s">
        <v>43</v>
      </c>
      <c r="DJ37" s="109" t="s">
        <v>43</v>
      </c>
      <c r="DK37" s="109"/>
      <c r="DL37" s="109" t="s">
        <v>43</v>
      </c>
      <c r="DM37" s="109" t="s">
        <v>43</v>
      </c>
      <c r="DN37" s="109" t="s">
        <v>43</v>
      </c>
      <c r="DO37" s="109"/>
      <c r="DP37" s="112" t="s">
        <v>43</v>
      </c>
      <c r="DQ37" s="109" t="s">
        <v>43</v>
      </c>
      <c r="DR37" s="109"/>
      <c r="DS37" s="109"/>
      <c r="DT37" s="109"/>
      <c r="DU37" s="109"/>
      <c r="DV37" s="109" t="s">
        <v>43</v>
      </c>
      <c r="DW37" s="109"/>
      <c r="DX37" s="109"/>
      <c r="DY37" s="109"/>
      <c r="DZ37" s="109" t="s">
        <v>43</v>
      </c>
      <c r="EA37" s="109" t="s">
        <v>43</v>
      </c>
      <c r="EB37" s="109" t="s">
        <v>43</v>
      </c>
      <c r="EC37" s="109"/>
      <c r="ED37" s="109" t="s">
        <v>43</v>
      </c>
      <c r="EE37" s="109"/>
      <c r="EF37" s="109" t="s">
        <v>43</v>
      </c>
      <c r="EG37" s="109" t="s">
        <v>43</v>
      </c>
      <c r="EH37" s="109"/>
      <c r="EI37" s="109"/>
      <c r="EJ37" s="109"/>
      <c r="EK37" s="109" t="s">
        <v>43</v>
      </c>
      <c r="EL37" s="109" t="s">
        <v>43</v>
      </c>
      <c r="EM37" s="109"/>
      <c r="EN37" s="109" t="s">
        <v>43</v>
      </c>
      <c r="EO37" s="109"/>
      <c r="EP37" s="109" t="s">
        <v>43</v>
      </c>
      <c r="EQ37" s="109" t="s">
        <v>43</v>
      </c>
      <c r="ER37" s="109"/>
      <c r="ES37" s="109"/>
      <c r="ET37" s="109"/>
      <c r="EU37" s="109" t="s">
        <v>43</v>
      </c>
      <c r="EV37" s="109" t="s">
        <v>43</v>
      </c>
      <c r="EW37" s="109" t="s">
        <v>43</v>
      </c>
      <c r="EX37" s="109"/>
      <c r="EY37" s="109"/>
      <c r="EZ37" s="109"/>
      <c r="FA37" s="109"/>
      <c r="FB37" s="109" t="s">
        <v>43</v>
      </c>
      <c r="FC37" s="109"/>
      <c r="FD37" s="109"/>
      <c r="FE37" s="109"/>
      <c r="FF37" s="109"/>
      <c r="FG37" s="109"/>
      <c r="FH37" s="109"/>
      <c r="FI37" s="109"/>
      <c r="FJ37" s="109"/>
      <c r="FK37" s="109"/>
      <c r="FL37" s="109" t="s">
        <v>43</v>
      </c>
      <c r="FM37" s="109" t="s">
        <v>43</v>
      </c>
      <c r="FN37" s="109" t="s">
        <v>43</v>
      </c>
      <c r="FO37" s="109" t="s">
        <v>43</v>
      </c>
      <c r="FP37" s="109"/>
      <c r="FQ37" s="109" t="s">
        <v>43</v>
      </c>
      <c r="FR37" s="109"/>
      <c r="FS37" s="109"/>
      <c r="FT37" s="109"/>
      <c r="FU37" s="109"/>
      <c r="FV37" s="109" t="s">
        <v>43</v>
      </c>
      <c r="FW37" s="109"/>
      <c r="FX37" s="109"/>
      <c r="FY37" s="109"/>
      <c r="FZ37" s="109"/>
      <c r="GA37" s="109"/>
      <c r="GB37" s="109"/>
      <c r="GC37" s="109"/>
      <c r="GD37" s="109" t="s">
        <v>43</v>
      </c>
      <c r="GE37" s="109"/>
      <c r="GF37" s="109" t="s">
        <v>43</v>
      </c>
      <c r="GG37" s="109"/>
      <c r="GH37" s="109"/>
      <c r="GI37" s="109" t="s">
        <v>43</v>
      </c>
      <c r="GJ37" s="109"/>
      <c r="GK37" s="109"/>
      <c r="GL37" s="109" t="s">
        <v>43</v>
      </c>
      <c r="GM37" s="109"/>
      <c r="GN37" s="109"/>
      <c r="GO37" s="109"/>
      <c r="GP37" s="109"/>
      <c r="GQ37" s="109"/>
      <c r="GR37" s="109" t="s">
        <v>43</v>
      </c>
      <c r="GS37" s="109" t="s">
        <v>43</v>
      </c>
      <c r="GT37" s="109"/>
      <c r="GU37" s="109"/>
      <c r="GV37" s="109"/>
      <c r="GW37" s="109" t="s">
        <v>43</v>
      </c>
      <c r="GX37" s="109" t="s">
        <v>43</v>
      </c>
      <c r="GY37" s="109"/>
      <c r="GZ37" s="109"/>
      <c r="HA37" s="109"/>
      <c r="HB37" s="109"/>
      <c r="HC37" s="109" t="s">
        <v>43</v>
      </c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77">
        <f t="shared" si="4"/>
        <v>129</v>
      </c>
      <c r="HO37" s="13">
        <f t="shared" si="5"/>
        <v>32</v>
      </c>
      <c r="HP37" s="13">
        <f t="shared" si="6"/>
        <v>8</v>
      </c>
      <c r="HQ37" s="13">
        <f t="shared" si="7"/>
        <v>18</v>
      </c>
      <c r="HR37" s="13">
        <f t="shared" si="8"/>
        <v>1</v>
      </c>
      <c r="HS37" s="13">
        <f t="shared" si="9"/>
        <v>0</v>
      </c>
      <c r="HT37" s="13">
        <f t="shared" si="10"/>
        <v>1</v>
      </c>
      <c r="HU37" s="21">
        <f t="shared" si="11"/>
        <v>11204</v>
      </c>
      <c r="HW37" s="44" t="str">
        <f t="shared" si="12"/>
        <v>x</v>
      </c>
      <c r="HX37" s="140" t="str">
        <f t="shared" si="13"/>
        <v>Yes!</v>
      </c>
      <c r="HY37" s="140" t="str">
        <f t="shared" si="14"/>
        <v>Yes!</v>
      </c>
      <c r="HZ37" s="51" t="str">
        <f t="shared" ref="HZ37:HZ69" si="17">IF(ISBLANK(F37),IF(HY37="x",IF(AND(((HO37+(HP37-$IE$5))&gt;=$ID$5),(HP37&gt;=$IE$5),OR(HQ37&gt;=$IF$5,H37="x"),HS37),"Yes!",""),IF(AND(HY37="Yes!",HX37="x"),IF(AND(((HO37+(HP37-($IE34+$IE35)))&gt;=$ID$5+$ID$4),(HP37&gt;=$IE$5+$IE$4),OR(HQ37&gt;=($IF$5+$IF$4),H37="x"),HR37,HS37),"Yes!",""),IF(AND(HY37="Yes!",HX37="Yes!"),IF(AND((HO37+(HP37-($IE$5+$IE$4+$IE$3))&gt;=$ID$5+$ID$4+$ID$3),(HP37&gt;=$IE$5+$IE$4+$IE$3),OR(HQ37&gt;=($IF$5+$IF$4+$IF$3),H37="x"),HR37,HS37),"Yes!",""),""))),"x")</f>
        <v/>
      </c>
      <c r="IA37" s="52" t="str">
        <f t="shared" si="16"/>
        <v/>
      </c>
    </row>
    <row r="38" spans="1:235" ht="15.5">
      <c r="A38" s="5" t="s">
        <v>759</v>
      </c>
      <c r="B38" s="35" t="s">
        <v>760</v>
      </c>
      <c r="C38" s="85"/>
      <c r="D38" s="85"/>
      <c r="E38" s="85"/>
      <c r="F38" s="85"/>
      <c r="G38" s="86"/>
      <c r="H38" s="108"/>
      <c r="I38" s="108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10"/>
      <c r="BA38" s="111"/>
      <c r="BB38" s="112"/>
      <c r="BC38" s="112"/>
      <c r="BD38" s="113"/>
      <c r="BE38" s="113"/>
      <c r="BF38" s="109"/>
      <c r="BG38" s="112"/>
      <c r="BH38" s="112"/>
      <c r="BI38" s="112"/>
      <c r="BJ38" s="112"/>
      <c r="BK38" s="109"/>
      <c r="BL38" s="112"/>
      <c r="BM38" s="112"/>
      <c r="BN38" s="109"/>
      <c r="BO38" s="112"/>
      <c r="BP38" s="109"/>
      <c r="BQ38" s="109"/>
      <c r="BR38" s="112"/>
      <c r="BS38" s="112"/>
      <c r="BT38" s="109"/>
      <c r="BU38" s="112"/>
      <c r="BV38" s="109"/>
      <c r="BW38" s="112"/>
      <c r="BX38" s="109"/>
      <c r="BY38" s="109"/>
      <c r="BZ38" s="109"/>
      <c r="CA38" s="109"/>
      <c r="CB38" s="109"/>
      <c r="CC38" s="112"/>
      <c r="CD38" s="109"/>
      <c r="CE38" s="112"/>
      <c r="CF38" s="109"/>
      <c r="CG38" s="109"/>
      <c r="CH38" s="112"/>
      <c r="CI38" s="109"/>
      <c r="CJ38" s="109"/>
      <c r="CK38" s="109"/>
      <c r="CL38" s="109"/>
      <c r="CM38" s="109"/>
      <c r="CN38" s="109"/>
      <c r="CO38" s="109"/>
      <c r="CP38" s="147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12"/>
      <c r="DD38" s="109"/>
      <c r="DE38" s="112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12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77">
        <f t="shared" si="4"/>
        <v>0</v>
      </c>
      <c r="HO38" s="13">
        <f t="shared" si="5"/>
        <v>0</v>
      </c>
      <c r="HP38" s="13">
        <f t="shared" si="6"/>
        <v>0</v>
      </c>
      <c r="HQ38" s="13">
        <f t="shared" si="7"/>
        <v>0</v>
      </c>
      <c r="HR38" s="13">
        <f t="shared" si="8"/>
        <v>0</v>
      </c>
      <c r="HS38" s="13">
        <f t="shared" si="9"/>
        <v>0</v>
      </c>
      <c r="HT38" s="13">
        <f t="shared" si="10"/>
        <v>0</v>
      </c>
      <c r="HU38" s="21">
        <f t="shared" si="11"/>
        <v>0</v>
      </c>
      <c r="HW38" s="44" t="str">
        <f t="shared" si="12"/>
        <v/>
      </c>
      <c r="HX38" s="51" t="str">
        <f t="shared" si="13"/>
        <v/>
      </c>
      <c r="HY38" s="51" t="str">
        <f t="shared" si="14"/>
        <v/>
      </c>
      <c r="HZ38" s="51" t="str">
        <f t="shared" si="17"/>
        <v/>
      </c>
      <c r="IA38" s="52" t="str">
        <f t="shared" si="16"/>
        <v/>
      </c>
    </row>
    <row r="39" spans="1:235" ht="15.5">
      <c r="A39" s="5" t="s">
        <v>759</v>
      </c>
      <c r="B39" s="35" t="s">
        <v>104</v>
      </c>
      <c r="C39" s="85"/>
      <c r="D39" s="85"/>
      <c r="E39" s="85"/>
      <c r="F39" s="85"/>
      <c r="G39" s="86"/>
      <c r="H39" s="108"/>
      <c r="I39" s="108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 t="s">
        <v>43</v>
      </c>
      <c r="AZ39" s="110"/>
      <c r="BA39" s="111"/>
      <c r="BB39" s="112"/>
      <c r="BC39" s="112"/>
      <c r="BD39" s="113"/>
      <c r="BE39" s="113"/>
      <c r="BF39" s="109"/>
      <c r="BG39" s="112"/>
      <c r="BH39" s="112"/>
      <c r="BI39" s="112"/>
      <c r="BJ39" s="112"/>
      <c r="BK39" s="109"/>
      <c r="BL39" s="112"/>
      <c r="BM39" s="112"/>
      <c r="BN39" s="109"/>
      <c r="BO39" s="112"/>
      <c r="BP39" s="109"/>
      <c r="BQ39" s="109"/>
      <c r="BR39" s="112"/>
      <c r="BS39" s="112"/>
      <c r="BT39" s="109"/>
      <c r="BU39" s="112"/>
      <c r="BV39" s="109"/>
      <c r="BW39" s="112"/>
      <c r="BX39" s="109"/>
      <c r="BY39" s="109"/>
      <c r="BZ39" s="109"/>
      <c r="CA39" s="109"/>
      <c r="CB39" s="109"/>
      <c r="CC39" s="112"/>
      <c r="CD39" s="109"/>
      <c r="CE39" s="112"/>
      <c r="CF39" s="109"/>
      <c r="CG39" s="109"/>
      <c r="CH39" s="112"/>
      <c r="CI39" s="109"/>
      <c r="CJ39" s="109"/>
      <c r="CK39" s="109"/>
      <c r="CL39" s="109"/>
      <c r="CM39" s="109"/>
      <c r="CN39" s="109"/>
      <c r="CO39" s="109"/>
      <c r="CP39" s="147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12"/>
      <c r="DD39" s="109"/>
      <c r="DE39" s="112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12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77">
        <f t="shared" ref="HN39:HN71" si="18">SUMIF(H39:HM39,"x",$H$2:$HM$2)</f>
        <v>3</v>
      </c>
      <c r="HO39" s="13">
        <f t="shared" ref="HO39:HO71" si="19">COUNTIFS(H39:HM39,"x",H$4:HM$4,"d")</f>
        <v>0</v>
      </c>
      <c r="HP39" s="13">
        <f t="shared" ref="HP39:HP71" si="20">COUNTIFS(H39:HM39,"x",H$4:HM$4,"w")</f>
        <v>1</v>
      </c>
      <c r="HQ39" s="13">
        <f t="shared" ref="HQ39:HQ71" si="21">COUNTIFS(H39:HM39,"x",H$4:HM$4,"v")</f>
        <v>0</v>
      </c>
      <c r="HR39" s="13">
        <f t="shared" ref="HR39:HR71" si="22">COUNTIFS(H39:HM39,"x",H$4:HM$4,"s")</f>
        <v>0</v>
      </c>
      <c r="HS39" s="13">
        <f t="shared" ref="HS39:HS71" si="23">COUNTIFS(H39:HM39,"x",H$4:HM$4,"m")</f>
        <v>0</v>
      </c>
      <c r="HT39" s="13">
        <f t="shared" ref="HT39:HT71" si="24">COUNTIFS(H39:HM39,"x",H$4:HM$4,"r")</f>
        <v>0</v>
      </c>
      <c r="HU39" s="21">
        <f t="shared" ref="HU39:HU71" si="25">SUMIF(H39:HM39,"x",$H$3:$HM$3)</f>
        <v>430</v>
      </c>
      <c r="HW39" s="44" t="str">
        <f t="shared" ref="HW39:HW71" si="26">IF(ISBLANK(C39),IF(AND((HO39+HP39)&gt;=($ID$2+$IE$2),OR(HQ39&gt;=$IF$2,H39="x")),"Yes!",""),"x")</f>
        <v/>
      </c>
      <c r="HX39" s="51" t="str">
        <f t="shared" ref="HX39:HX71" si="27">IF(ISBLANK(D39),IF(HW39="x",IF(AND((HO39+HP39)&gt;=($ID$3+$IE$3),OR(HQ39&gt;=$IF$3,H39="x")),"Yes!",""),IF(HW39="Yes!",IF(AND((HO39+HP39)&gt;=($ID$2+$ID$3+$IE$2+$IE$3),OR(HQ39&gt;=($IF$3+$IF$2),H39="x")),"Yes!",""),"")),"x")</f>
        <v/>
      </c>
      <c r="HY39" s="51" t="str">
        <f t="shared" ref="HY39:HY71" si="28">IF(ISBLANK(E39),IF(HX39="x",IF(AND((HO39+(HP39-$IE$4)&gt;=$ID$4),(HP39&gt;=$IE$4),OR(HQ39&gt;=$IF$4,H39="x"),OR(HR39,HS39)),"Yes!",""),IF(AND(HX39="Yes!",HW39="x"),IF(AND((HO39+(HP39-($IE$4+$IE$3))&gt;=$ID$3+$ID$4),(HP39&gt;=$IE$4),OR(HQ39&gt;=($IF$3+$IF$4),H39="x"),OR(HR39,HS39)),"Yes!",""),IF(AND(HX39="Yes!",HW39="Yes!"),IF(AND((HO39+(HP39-($IE$4+$IE$3+$IE$2))&gt;=$ID$2+$ID$3+$ID$4),(HP39&gt;=$IE$2+$IE$3+$IE$4),OR(HQ39&gt;=($IF$2+$IF$3+$IF$4),H39="x"),OR(HR39,HS39)),"Yes!",""),""))),"x")</f>
        <v/>
      </c>
      <c r="HZ39" s="51" t="str">
        <f t="shared" si="17"/>
        <v/>
      </c>
      <c r="IA39" s="52" t="str">
        <f t="shared" ref="IA39:IA71" si="29">IF(ISBLANK(G39),IF(HZ39="x",IF(AND((HO39+(HP39-$ID$6)&gt;=$ID$6),(HP39&gt;=$IE$6),OR(HQ39&gt;=$IF$6,H39="x"),HT39),"Yes!",""),IF(AND(HZ39="Yes!",HY39="x"),IF(AND((HO39+(HP39-($ID$6+$ID$5))&gt;=$ID$6+$ID$5),(HP39&gt;=$IE$6+$IE$5),OR(HQ39&gt;=($IF$6+$IF$5),H39="x"),HS39,HT39),"Yes!",""),IF(AND(HZ39="Yes!",HY39="Yes!"),IF(AND((HO39+(HP39-($ID$6+$ID$5+$ID$4))&gt;=$ID$6+$ID$5+$ID$4),(HP39&gt;=$IE$6+$IE$5+$IE$4),OR(HQ39&gt;=($IF$6+$IF$5+$IF$4),H39="x"),HS39,HT39),"Yes!",""),""))),"x")</f>
        <v/>
      </c>
    </row>
    <row r="40" spans="1:235" ht="15.5">
      <c r="A40" s="6" t="s">
        <v>74</v>
      </c>
      <c r="B40" s="37" t="s">
        <v>75</v>
      </c>
      <c r="C40" s="87"/>
      <c r="D40" s="87"/>
      <c r="E40" s="87"/>
      <c r="F40" s="87"/>
      <c r="G40" s="88"/>
      <c r="H40" s="108"/>
      <c r="I40" s="108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10"/>
      <c r="BA40" s="111"/>
      <c r="BB40" s="112"/>
      <c r="BC40" s="112"/>
      <c r="BD40" s="113"/>
      <c r="BE40" s="113"/>
      <c r="BF40" s="109"/>
      <c r="BG40" s="112"/>
      <c r="BH40" s="112"/>
      <c r="BI40" s="112"/>
      <c r="BJ40" s="112"/>
      <c r="BK40" s="109"/>
      <c r="BL40" s="112"/>
      <c r="BM40" s="112"/>
      <c r="BN40" s="109"/>
      <c r="BO40" s="112"/>
      <c r="BP40" s="109"/>
      <c r="BQ40" s="109"/>
      <c r="BR40" s="112"/>
      <c r="BS40" s="112"/>
      <c r="BT40" s="109"/>
      <c r="BU40" s="112"/>
      <c r="BV40" s="109"/>
      <c r="BW40" s="112"/>
      <c r="BX40" s="109"/>
      <c r="BY40" s="109"/>
      <c r="BZ40" s="109"/>
      <c r="CA40" s="109"/>
      <c r="CB40" s="109"/>
      <c r="CC40" s="112"/>
      <c r="CD40" s="109"/>
      <c r="CE40" s="112"/>
      <c r="CF40" s="109"/>
      <c r="CG40" s="109"/>
      <c r="CH40" s="112"/>
      <c r="CI40" s="109"/>
      <c r="CJ40" s="109"/>
      <c r="CK40" s="109"/>
      <c r="CL40" s="109"/>
      <c r="CM40" s="109"/>
      <c r="CN40" s="109"/>
      <c r="CO40" s="109"/>
      <c r="CP40" s="147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12"/>
      <c r="DD40" s="109"/>
      <c r="DE40" s="112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12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 t="s">
        <v>43</v>
      </c>
      <c r="EV40" s="109"/>
      <c r="EW40" s="109"/>
      <c r="EX40" s="109"/>
      <c r="EY40" s="109"/>
      <c r="EZ40" s="109" t="s">
        <v>43</v>
      </c>
      <c r="FA40" s="109"/>
      <c r="FB40" s="109"/>
      <c r="FC40" s="109"/>
      <c r="FD40" s="109"/>
      <c r="FE40" s="109"/>
      <c r="FF40" s="109"/>
      <c r="FG40" s="109"/>
      <c r="FH40" s="109"/>
      <c r="FI40" s="109"/>
      <c r="FJ40" s="109" t="s">
        <v>43</v>
      </c>
      <c r="FK40" s="109"/>
      <c r="FL40" s="109"/>
      <c r="FM40" s="109" t="s">
        <v>43</v>
      </c>
      <c r="FN40" s="109"/>
      <c r="FO40" s="109"/>
      <c r="FP40" s="109"/>
      <c r="FQ40" s="109"/>
      <c r="FR40" s="109"/>
      <c r="FS40" s="109"/>
      <c r="FT40" s="109"/>
      <c r="FU40" s="109" t="s">
        <v>43</v>
      </c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 t="s">
        <v>43</v>
      </c>
      <c r="GG40" s="109"/>
      <c r="GH40" s="109"/>
      <c r="GI40" s="109"/>
      <c r="GJ40" s="109"/>
      <c r="GK40" s="109"/>
      <c r="GL40" s="109"/>
      <c r="GM40" s="109"/>
      <c r="GN40" s="109" t="s">
        <v>43</v>
      </c>
      <c r="GO40" s="109"/>
      <c r="GP40" s="109"/>
      <c r="GQ40" s="109"/>
      <c r="GR40" s="109"/>
      <c r="GS40" s="109"/>
      <c r="GT40" s="109"/>
      <c r="GU40" s="109"/>
      <c r="GV40" s="109"/>
      <c r="GW40" s="109" t="s">
        <v>43</v>
      </c>
      <c r="GX40" s="109"/>
      <c r="GY40" s="109"/>
      <c r="GZ40" s="109"/>
      <c r="HA40" s="109" t="s">
        <v>43</v>
      </c>
      <c r="HB40" s="109"/>
      <c r="HC40" s="109" t="s">
        <v>43</v>
      </c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77">
        <f t="shared" si="18"/>
        <v>17</v>
      </c>
      <c r="HO40" s="13">
        <f t="shared" si="19"/>
        <v>7</v>
      </c>
      <c r="HP40" s="13">
        <f t="shared" si="20"/>
        <v>0</v>
      </c>
      <c r="HQ40" s="13">
        <f t="shared" si="21"/>
        <v>1</v>
      </c>
      <c r="HR40" s="13">
        <f t="shared" si="22"/>
        <v>0</v>
      </c>
      <c r="HS40" s="13">
        <f t="shared" si="23"/>
        <v>0</v>
      </c>
      <c r="HT40" s="13">
        <f t="shared" si="24"/>
        <v>0</v>
      </c>
      <c r="HU40" s="21">
        <f t="shared" si="25"/>
        <v>1080</v>
      </c>
      <c r="HW40" s="44" t="str">
        <f t="shared" si="26"/>
        <v/>
      </c>
      <c r="HX40" s="51" t="str">
        <f t="shared" si="27"/>
        <v/>
      </c>
      <c r="HY40" s="51" t="str">
        <f t="shared" si="28"/>
        <v/>
      </c>
      <c r="HZ40" s="51" t="str">
        <f t="shared" si="17"/>
        <v/>
      </c>
      <c r="IA40" s="52" t="str">
        <f t="shared" si="29"/>
        <v/>
      </c>
    </row>
    <row r="41" spans="1:235">
      <c r="A41" s="5" t="s">
        <v>76</v>
      </c>
      <c r="B41" s="35" t="s">
        <v>77</v>
      </c>
      <c r="C41" s="85"/>
      <c r="D41" s="85"/>
      <c r="E41" s="85"/>
      <c r="F41" s="85"/>
      <c r="G41" s="86"/>
      <c r="H41" s="108"/>
      <c r="I41" s="108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 t="s">
        <v>43</v>
      </c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 t="s">
        <v>43</v>
      </c>
      <c r="AZ41" s="109"/>
      <c r="BA41" s="109"/>
      <c r="BB41" s="114"/>
      <c r="BC41" s="114"/>
      <c r="BD41" s="113"/>
      <c r="BE41" s="158" t="s">
        <v>43</v>
      </c>
      <c r="BF41" s="109"/>
      <c r="BG41" s="112"/>
      <c r="BH41" s="114"/>
      <c r="BI41" s="112"/>
      <c r="BJ41" s="112"/>
      <c r="BK41" s="109"/>
      <c r="BL41" s="112"/>
      <c r="BM41" s="112"/>
      <c r="BN41" s="109"/>
      <c r="BO41" s="112"/>
      <c r="BP41" s="109"/>
      <c r="BQ41" s="109"/>
      <c r="BR41" s="112"/>
      <c r="BS41" s="112"/>
      <c r="BT41" s="109"/>
      <c r="BU41" s="112"/>
      <c r="BV41" s="109"/>
      <c r="BW41" s="112"/>
      <c r="BX41" s="109"/>
      <c r="BY41" s="109"/>
      <c r="BZ41" s="109"/>
      <c r="CA41" s="109"/>
      <c r="CB41" s="109"/>
      <c r="CC41" s="112"/>
      <c r="CD41" s="109"/>
      <c r="CE41" s="112"/>
      <c r="CF41" s="109"/>
      <c r="CG41" s="109"/>
      <c r="CH41" s="112"/>
      <c r="CI41" s="109"/>
      <c r="CJ41" s="109"/>
      <c r="CK41" s="109"/>
      <c r="CL41" s="109"/>
      <c r="CM41" s="109"/>
      <c r="CN41" s="109"/>
      <c r="CO41" s="109" t="s">
        <v>43</v>
      </c>
      <c r="CP41" s="147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12"/>
      <c r="DD41" s="109"/>
      <c r="DE41" s="112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12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 t="s">
        <v>43</v>
      </c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 t="s">
        <v>43</v>
      </c>
      <c r="FC41" s="109"/>
      <c r="FD41" s="109"/>
      <c r="FE41" s="109"/>
      <c r="FF41" s="109"/>
      <c r="FG41" s="109"/>
      <c r="FH41" s="109"/>
      <c r="FI41" s="109"/>
      <c r="FJ41" s="109" t="s">
        <v>43</v>
      </c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 t="s">
        <v>43</v>
      </c>
      <c r="FW41" s="109" t="s">
        <v>43</v>
      </c>
      <c r="FX41" s="109"/>
      <c r="FY41" s="109"/>
      <c r="FZ41" s="109"/>
      <c r="GA41" s="109" t="s">
        <v>43</v>
      </c>
      <c r="GB41" s="109"/>
      <c r="GC41" s="109"/>
      <c r="GD41" s="109"/>
      <c r="GE41" s="109"/>
      <c r="GF41" s="109" t="s">
        <v>43</v>
      </c>
      <c r="GG41" s="109"/>
      <c r="GH41" s="109"/>
      <c r="GI41" s="109"/>
      <c r="GJ41" s="109"/>
      <c r="GK41" s="109"/>
      <c r="GL41" s="109" t="s">
        <v>43</v>
      </c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 t="s">
        <v>43</v>
      </c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77">
        <f t="shared" si="18"/>
        <v>25</v>
      </c>
      <c r="HO41" s="13">
        <f t="shared" si="19"/>
        <v>4</v>
      </c>
      <c r="HP41" s="13">
        <f t="shared" si="20"/>
        <v>4</v>
      </c>
      <c r="HQ41" s="13">
        <f t="shared" si="21"/>
        <v>1</v>
      </c>
      <c r="HR41" s="13">
        <f t="shared" si="22"/>
        <v>0</v>
      </c>
      <c r="HS41" s="13">
        <f t="shared" si="23"/>
        <v>0</v>
      </c>
      <c r="HT41" s="13">
        <f t="shared" si="24"/>
        <v>0</v>
      </c>
      <c r="HU41" s="21">
        <f t="shared" si="25"/>
        <v>2786</v>
      </c>
      <c r="HW41" s="139" t="str">
        <f t="shared" si="26"/>
        <v>Yes!</v>
      </c>
      <c r="HX41" s="51" t="str">
        <f t="shared" si="27"/>
        <v/>
      </c>
      <c r="HY41" s="51" t="str">
        <f t="shared" si="28"/>
        <v/>
      </c>
      <c r="HZ41" s="51" t="str">
        <f t="shared" si="17"/>
        <v/>
      </c>
      <c r="IA41" s="52" t="str">
        <f t="shared" si="29"/>
        <v/>
      </c>
    </row>
    <row r="42" spans="1:235">
      <c r="A42" s="5" t="s">
        <v>76</v>
      </c>
      <c r="B42" s="35" t="s">
        <v>78</v>
      </c>
      <c r="C42" s="85"/>
      <c r="D42" s="85"/>
      <c r="E42" s="85"/>
      <c r="F42" s="85"/>
      <c r="G42" s="86"/>
      <c r="H42" s="108"/>
      <c r="I42" s="108"/>
      <c r="J42" s="108"/>
      <c r="K42" s="108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 t="s">
        <v>43</v>
      </c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 t="s">
        <v>43</v>
      </c>
      <c r="BF42" s="109" t="s">
        <v>43</v>
      </c>
      <c r="BG42" s="109"/>
      <c r="BH42" s="109"/>
      <c r="BI42" s="134"/>
      <c r="BJ42" s="112"/>
      <c r="BK42" s="109"/>
      <c r="BL42" s="134"/>
      <c r="BM42" s="134"/>
      <c r="BN42" s="109"/>
      <c r="BO42" s="134"/>
      <c r="BP42" s="109"/>
      <c r="BQ42" s="109"/>
      <c r="BR42" s="109"/>
      <c r="BS42" s="112"/>
      <c r="BT42" s="109"/>
      <c r="BU42" s="112"/>
      <c r="BV42" s="109"/>
      <c r="BW42" s="112"/>
      <c r="BX42" s="109"/>
      <c r="BY42" s="109"/>
      <c r="BZ42" s="109"/>
      <c r="CA42" s="109"/>
      <c r="CB42" s="109"/>
      <c r="CC42" s="112"/>
      <c r="CD42" s="109"/>
      <c r="CE42" s="114"/>
      <c r="CF42" s="109"/>
      <c r="CG42" s="109"/>
      <c r="CH42" s="112"/>
      <c r="CI42" s="109"/>
      <c r="CJ42" s="109"/>
      <c r="CK42" s="109"/>
      <c r="CL42" s="109"/>
      <c r="CM42" s="109"/>
      <c r="CN42" s="109"/>
      <c r="CO42" s="109"/>
      <c r="CP42" s="147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12"/>
      <c r="DD42" s="109"/>
      <c r="DE42" s="114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12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 t="s">
        <v>43</v>
      </c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 t="s">
        <v>43</v>
      </c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 t="s">
        <v>43</v>
      </c>
      <c r="FW42" s="109" t="s">
        <v>43</v>
      </c>
      <c r="FX42" s="109"/>
      <c r="FY42" s="109"/>
      <c r="FZ42" s="109"/>
      <c r="GA42" s="109" t="s">
        <v>43</v>
      </c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 t="s">
        <v>43</v>
      </c>
      <c r="GS42" s="109" t="s">
        <v>43</v>
      </c>
      <c r="GT42" s="109"/>
      <c r="GU42" s="109"/>
      <c r="GV42" s="109"/>
      <c r="GW42" s="109"/>
      <c r="GX42" s="109"/>
      <c r="GY42" s="109"/>
      <c r="GZ42" s="109"/>
      <c r="HA42" s="109"/>
      <c r="HB42" s="109"/>
      <c r="HC42" s="109" t="s">
        <v>43</v>
      </c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77">
        <f t="shared" si="18"/>
        <v>17</v>
      </c>
      <c r="HO42" s="13">
        <f t="shared" si="19"/>
        <v>4</v>
      </c>
      <c r="HP42" s="13">
        <f t="shared" si="20"/>
        <v>1</v>
      </c>
      <c r="HQ42" s="13">
        <f t="shared" si="21"/>
        <v>1</v>
      </c>
      <c r="HR42" s="13">
        <f t="shared" si="22"/>
        <v>1</v>
      </c>
      <c r="HS42" s="13">
        <f t="shared" si="23"/>
        <v>0</v>
      </c>
      <c r="HT42" s="13">
        <f t="shared" si="24"/>
        <v>0</v>
      </c>
      <c r="HU42" s="21">
        <f t="shared" si="25"/>
        <v>888</v>
      </c>
      <c r="HW42" s="44" t="str">
        <f t="shared" si="26"/>
        <v/>
      </c>
      <c r="HX42" s="51" t="str">
        <f t="shared" si="27"/>
        <v/>
      </c>
      <c r="HY42" s="51" t="str">
        <f t="shared" si="28"/>
        <v/>
      </c>
      <c r="HZ42" s="51" t="str">
        <f t="shared" si="17"/>
        <v/>
      </c>
      <c r="IA42" s="52" t="str">
        <f t="shared" si="29"/>
        <v/>
      </c>
    </row>
    <row r="43" spans="1:235" ht="15.5">
      <c r="A43" s="5" t="s">
        <v>547</v>
      </c>
      <c r="B43" s="35" t="s">
        <v>548</v>
      </c>
      <c r="C43" s="85"/>
      <c r="D43" s="85"/>
      <c r="E43" s="85"/>
      <c r="F43" s="85"/>
      <c r="G43" s="86"/>
      <c r="H43" s="108"/>
      <c r="I43" s="108"/>
      <c r="J43" s="108"/>
      <c r="K43" s="108"/>
      <c r="L43" s="227"/>
      <c r="M43" s="227"/>
      <c r="N43" s="227"/>
      <c r="O43" s="227"/>
      <c r="P43" s="227" t="s">
        <v>43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10"/>
      <c r="BA43" s="111"/>
      <c r="BB43" s="112"/>
      <c r="BC43" s="112"/>
      <c r="BD43" s="113"/>
      <c r="BE43" s="113"/>
      <c r="BF43" s="109"/>
      <c r="BG43" s="112"/>
      <c r="BH43" s="112"/>
      <c r="BI43" s="112"/>
      <c r="BJ43" s="112"/>
      <c r="BK43" s="109"/>
      <c r="BL43" s="112"/>
      <c r="BM43" s="112"/>
      <c r="BN43" s="109"/>
      <c r="BO43" s="112"/>
      <c r="BP43" s="109"/>
      <c r="BQ43" s="109"/>
      <c r="BR43" s="112"/>
      <c r="BS43" s="112"/>
      <c r="BT43" s="109"/>
      <c r="BU43" s="112"/>
      <c r="BV43" s="109"/>
      <c r="BW43" s="112"/>
      <c r="BX43" s="109"/>
      <c r="BY43" s="109"/>
      <c r="BZ43" s="109"/>
      <c r="CA43" s="109"/>
      <c r="CB43" s="109"/>
      <c r="CC43" s="112"/>
      <c r="CD43" s="109"/>
      <c r="CE43" s="112"/>
      <c r="CF43" s="109"/>
      <c r="CG43" s="109"/>
      <c r="CH43" s="112"/>
      <c r="CI43" s="109"/>
      <c r="CJ43" s="109"/>
      <c r="CK43" s="109"/>
      <c r="CL43" s="109"/>
      <c r="CM43" s="109"/>
      <c r="CN43" s="109"/>
      <c r="CO43" s="109"/>
      <c r="CP43" s="147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12"/>
      <c r="DD43" s="109"/>
      <c r="DE43" s="112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12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 t="s">
        <v>43</v>
      </c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77">
        <f t="shared" si="18"/>
        <v>3</v>
      </c>
      <c r="HO43" s="13">
        <f t="shared" si="19"/>
        <v>1</v>
      </c>
      <c r="HP43" s="13">
        <f t="shared" si="20"/>
        <v>0</v>
      </c>
      <c r="HQ43" s="13">
        <f t="shared" si="21"/>
        <v>0</v>
      </c>
      <c r="HR43" s="13">
        <f t="shared" si="22"/>
        <v>0</v>
      </c>
      <c r="HS43" s="13">
        <f t="shared" si="23"/>
        <v>0</v>
      </c>
      <c r="HT43" s="13">
        <f t="shared" si="24"/>
        <v>0</v>
      </c>
      <c r="HU43" s="21">
        <f t="shared" si="25"/>
        <v>66</v>
      </c>
      <c r="HW43" s="44" t="str">
        <f t="shared" si="26"/>
        <v/>
      </c>
      <c r="HX43" s="51" t="str">
        <f t="shared" si="27"/>
        <v/>
      </c>
      <c r="HY43" s="51" t="str">
        <f t="shared" si="28"/>
        <v/>
      </c>
      <c r="HZ43" s="51" t="str">
        <f t="shared" si="17"/>
        <v/>
      </c>
      <c r="IA43" s="52" t="str">
        <f t="shared" si="29"/>
        <v/>
      </c>
    </row>
    <row r="44" spans="1:235" ht="15.5">
      <c r="A44" s="5" t="s">
        <v>547</v>
      </c>
      <c r="B44" s="35" t="s">
        <v>549</v>
      </c>
      <c r="C44" s="85"/>
      <c r="D44" s="85"/>
      <c r="E44" s="85"/>
      <c r="F44" s="85"/>
      <c r="G44" s="86"/>
      <c r="H44" s="108"/>
      <c r="I44" s="108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10"/>
      <c r="BA44" s="111"/>
      <c r="BB44" s="112"/>
      <c r="BC44" s="112"/>
      <c r="BD44" s="113"/>
      <c r="BE44" s="113"/>
      <c r="BF44" s="109"/>
      <c r="BG44" s="112"/>
      <c r="BH44" s="112"/>
      <c r="BI44" s="112"/>
      <c r="BJ44" s="112"/>
      <c r="BK44" s="109"/>
      <c r="BL44" s="112"/>
      <c r="BM44" s="112"/>
      <c r="BN44" s="109"/>
      <c r="BO44" s="112"/>
      <c r="BP44" s="109"/>
      <c r="BQ44" s="109"/>
      <c r="BR44" s="112"/>
      <c r="BS44" s="112"/>
      <c r="BT44" s="109"/>
      <c r="BU44" s="112"/>
      <c r="BV44" s="109"/>
      <c r="BW44" s="112"/>
      <c r="BX44" s="109"/>
      <c r="BY44" s="109"/>
      <c r="BZ44" s="109"/>
      <c r="CA44" s="109"/>
      <c r="CB44" s="109"/>
      <c r="CC44" s="112"/>
      <c r="CD44" s="109"/>
      <c r="CE44" s="112"/>
      <c r="CF44" s="109"/>
      <c r="CG44" s="109"/>
      <c r="CH44" s="112"/>
      <c r="CI44" s="109"/>
      <c r="CJ44" s="109"/>
      <c r="CK44" s="109"/>
      <c r="CL44" s="109"/>
      <c r="CM44" s="109"/>
      <c r="CN44" s="109"/>
      <c r="CO44" s="109"/>
      <c r="CP44" s="147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12"/>
      <c r="DD44" s="109"/>
      <c r="DE44" s="112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12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 t="s">
        <v>43</v>
      </c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77">
        <f t="shared" si="18"/>
        <v>2</v>
      </c>
      <c r="HO44" s="13">
        <f t="shared" si="19"/>
        <v>1</v>
      </c>
      <c r="HP44" s="13">
        <f t="shared" si="20"/>
        <v>0</v>
      </c>
      <c r="HQ44" s="13">
        <f t="shared" si="21"/>
        <v>0</v>
      </c>
      <c r="HR44" s="13">
        <f t="shared" si="22"/>
        <v>0</v>
      </c>
      <c r="HS44" s="13">
        <f t="shared" si="23"/>
        <v>0</v>
      </c>
      <c r="HT44" s="13">
        <f t="shared" si="24"/>
        <v>0</v>
      </c>
      <c r="HU44" s="21">
        <f t="shared" si="25"/>
        <v>66</v>
      </c>
      <c r="HW44" s="44" t="str">
        <f t="shared" si="26"/>
        <v/>
      </c>
      <c r="HX44" s="51" t="str">
        <f t="shared" si="27"/>
        <v/>
      </c>
      <c r="HY44" s="51" t="str">
        <f t="shared" si="28"/>
        <v/>
      </c>
      <c r="HZ44" s="51" t="str">
        <f t="shared" si="17"/>
        <v/>
      </c>
      <c r="IA44" s="52" t="str">
        <f t="shared" si="29"/>
        <v/>
      </c>
    </row>
    <row r="45" spans="1:235" ht="15.5">
      <c r="A45" s="5" t="s">
        <v>79</v>
      </c>
      <c r="B45" s="35" t="s">
        <v>80</v>
      </c>
      <c r="C45" s="85" t="s">
        <v>43</v>
      </c>
      <c r="D45" s="85" t="s">
        <v>43</v>
      </c>
      <c r="E45" s="85" t="s">
        <v>43</v>
      </c>
      <c r="F45" s="85"/>
      <c r="G45" s="86"/>
      <c r="H45" s="108"/>
      <c r="I45" s="108" t="s">
        <v>43</v>
      </c>
      <c r="J45" s="108" t="s">
        <v>43</v>
      </c>
      <c r="K45" s="108"/>
      <c r="L45" s="227" t="s">
        <v>43</v>
      </c>
      <c r="M45" s="227" t="s">
        <v>43</v>
      </c>
      <c r="N45" s="227" t="s">
        <v>43</v>
      </c>
      <c r="O45" s="227"/>
      <c r="P45" s="227" t="s">
        <v>43</v>
      </c>
      <c r="Q45" s="227" t="s">
        <v>43</v>
      </c>
      <c r="R45" s="227"/>
      <c r="S45" s="227" t="s">
        <v>43</v>
      </c>
      <c r="T45" s="227"/>
      <c r="U45" s="227" t="s">
        <v>43</v>
      </c>
      <c r="V45" s="227" t="s">
        <v>43</v>
      </c>
      <c r="W45" s="227" t="s">
        <v>43</v>
      </c>
      <c r="X45" s="227"/>
      <c r="Y45" s="227" t="s">
        <v>43</v>
      </c>
      <c r="Z45" s="227" t="s">
        <v>43</v>
      </c>
      <c r="AA45" s="227" t="s">
        <v>43</v>
      </c>
      <c r="AB45" s="227" t="s">
        <v>43</v>
      </c>
      <c r="AC45" s="227" t="s">
        <v>43</v>
      </c>
      <c r="AD45" s="227" t="s">
        <v>43</v>
      </c>
      <c r="AE45" s="227" t="s">
        <v>43</v>
      </c>
      <c r="AF45" s="227" t="s">
        <v>43</v>
      </c>
      <c r="AG45" s="227" t="s">
        <v>43</v>
      </c>
      <c r="AH45" s="227" t="s">
        <v>43</v>
      </c>
      <c r="AI45" s="227"/>
      <c r="AJ45" s="227"/>
      <c r="AK45" s="109"/>
      <c r="AL45" s="109"/>
      <c r="AM45" s="109"/>
      <c r="AN45" s="109"/>
      <c r="AO45" s="109" t="s">
        <v>43</v>
      </c>
      <c r="AP45" s="109"/>
      <c r="AQ45" s="109"/>
      <c r="AR45" s="109" t="s">
        <v>43</v>
      </c>
      <c r="AS45" s="109" t="s">
        <v>43</v>
      </c>
      <c r="AT45" s="109" t="s">
        <v>43</v>
      </c>
      <c r="AU45" s="109"/>
      <c r="AV45" s="109" t="s">
        <v>43</v>
      </c>
      <c r="AW45" s="109"/>
      <c r="AX45" s="109" t="s">
        <v>43</v>
      </c>
      <c r="AY45" s="109" t="s">
        <v>43</v>
      </c>
      <c r="AZ45" s="110"/>
      <c r="BA45" s="109"/>
      <c r="BB45" s="112"/>
      <c r="BC45" s="112" t="s">
        <v>43</v>
      </c>
      <c r="BD45" s="158" t="s">
        <v>43</v>
      </c>
      <c r="BE45" s="158" t="s">
        <v>43</v>
      </c>
      <c r="BF45" s="109" t="s">
        <v>43</v>
      </c>
      <c r="BG45" s="112" t="s">
        <v>43</v>
      </c>
      <c r="BH45" s="112" t="s">
        <v>43</v>
      </c>
      <c r="BI45" s="112"/>
      <c r="BJ45" s="112" t="s">
        <v>43</v>
      </c>
      <c r="BK45" s="109"/>
      <c r="BL45" s="112"/>
      <c r="BM45" s="112" t="s">
        <v>43</v>
      </c>
      <c r="BN45" s="109" t="s">
        <v>43</v>
      </c>
      <c r="BO45" s="112" t="s">
        <v>43</v>
      </c>
      <c r="BP45" s="109"/>
      <c r="BQ45" s="109"/>
      <c r="BR45" s="112"/>
      <c r="BS45" s="112"/>
      <c r="BT45" s="109"/>
      <c r="BU45" s="112"/>
      <c r="BV45" s="109"/>
      <c r="BW45" s="112"/>
      <c r="BX45" s="109"/>
      <c r="BY45" s="109"/>
      <c r="BZ45" s="109"/>
      <c r="CA45" s="109"/>
      <c r="CB45" s="109"/>
      <c r="CC45" s="112"/>
      <c r="CD45" s="109"/>
      <c r="CE45" s="112"/>
      <c r="CF45" s="109"/>
      <c r="CG45" s="109"/>
      <c r="CH45" s="112"/>
      <c r="CI45" s="109"/>
      <c r="CJ45" s="109" t="s">
        <v>43</v>
      </c>
      <c r="CK45" s="109"/>
      <c r="CL45" s="109"/>
      <c r="CM45" s="109"/>
      <c r="CN45" s="109" t="s">
        <v>43</v>
      </c>
      <c r="CO45" s="109"/>
      <c r="CP45" s="147"/>
      <c r="CQ45" s="109" t="s">
        <v>43</v>
      </c>
      <c r="CR45" s="109" t="s">
        <v>43</v>
      </c>
      <c r="CS45" s="109" t="s">
        <v>43</v>
      </c>
      <c r="CT45" s="109"/>
      <c r="CU45" s="109" t="s">
        <v>43</v>
      </c>
      <c r="CV45" s="109"/>
      <c r="CW45" s="109" t="s">
        <v>43</v>
      </c>
      <c r="CX45" s="109"/>
      <c r="CY45" s="109" t="s">
        <v>43</v>
      </c>
      <c r="CZ45" s="109" t="s">
        <v>43</v>
      </c>
      <c r="DA45" s="109"/>
      <c r="DB45" s="109"/>
      <c r="DC45" s="112"/>
      <c r="DD45" s="109"/>
      <c r="DE45" s="112"/>
      <c r="DF45" s="109"/>
      <c r="DG45" s="109"/>
      <c r="DH45" s="109"/>
      <c r="DI45" s="109"/>
      <c r="DJ45" s="109"/>
      <c r="DK45" s="109"/>
      <c r="DL45" s="109"/>
      <c r="DM45" s="109"/>
      <c r="DN45" s="109" t="s">
        <v>43</v>
      </c>
      <c r="DO45" s="109" t="s">
        <v>43</v>
      </c>
      <c r="DP45" s="112" t="s">
        <v>43</v>
      </c>
      <c r="DQ45" s="109" t="s">
        <v>43</v>
      </c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 t="s">
        <v>43</v>
      </c>
      <c r="EO45" s="109"/>
      <c r="EP45" s="109" t="s">
        <v>43</v>
      </c>
      <c r="EQ45" s="109"/>
      <c r="ER45" s="109"/>
      <c r="ES45" s="109"/>
      <c r="ET45" s="109"/>
      <c r="EU45" s="109" t="s">
        <v>43</v>
      </c>
      <c r="EV45" s="109" t="s">
        <v>43</v>
      </c>
      <c r="EW45" s="109"/>
      <c r="EX45" s="109" t="s">
        <v>43</v>
      </c>
      <c r="EY45" s="109"/>
      <c r="EZ45" s="109" t="s">
        <v>43</v>
      </c>
      <c r="FA45" s="109"/>
      <c r="FB45" s="109"/>
      <c r="FC45" s="109" t="s">
        <v>43</v>
      </c>
      <c r="FD45" s="109"/>
      <c r="FE45" s="109"/>
      <c r="FF45" s="109"/>
      <c r="FG45" s="109" t="s">
        <v>43</v>
      </c>
      <c r="FH45" s="109"/>
      <c r="FI45" s="109" t="s">
        <v>43</v>
      </c>
      <c r="FJ45" s="109" t="s">
        <v>43</v>
      </c>
      <c r="FK45" s="109" t="s">
        <v>43</v>
      </c>
      <c r="FL45" s="109"/>
      <c r="FM45" s="109" t="s">
        <v>43</v>
      </c>
      <c r="FN45" s="109" t="s">
        <v>43</v>
      </c>
      <c r="FO45" s="109"/>
      <c r="FP45" s="109"/>
      <c r="FQ45" s="109"/>
      <c r="FR45" s="109"/>
      <c r="FS45" s="109" t="s">
        <v>43</v>
      </c>
      <c r="FT45" s="109" t="s">
        <v>43</v>
      </c>
      <c r="FU45" s="109"/>
      <c r="FV45" s="109" t="s">
        <v>43</v>
      </c>
      <c r="FW45" s="109"/>
      <c r="FX45" s="109" t="s">
        <v>43</v>
      </c>
      <c r="FY45" s="109"/>
      <c r="FZ45" s="109"/>
      <c r="GA45" s="109" t="s">
        <v>43</v>
      </c>
      <c r="GB45" s="109"/>
      <c r="GC45" s="109"/>
      <c r="GD45" s="109"/>
      <c r="GE45" s="109"/>
      <c r="GF45" s="109" t="s">
        <v>43</v>
      </c>
      <c r="GG45" s="109" t="s">
        <v>43</v>
      </c>
      <c r="GH45" s="109" t="s">
        <v>43</v>
      </c>
      <c r="GI45" s="109"/>
      <c r="GJ45" s="109"/>
      <c r="GK45" s="109"/>
      <c r="GL45" s="109" t="s">
        <v>43</v>
      </c>
      <c r="GM45" s="109"/>
      <c r="GN45" s="109" t="s">
        <v>43</v>
      </c>
      <c r="GO45" s="109"/>
      <c r="GP45" s="109" t="s">
        <v>43</v>
      </c>
      <c r="GQ45" s="109" t="s">
        <v>43</v>
      </c>
      <c r="GR45" s="109" t="s">
        <v>43</v>
      </c>
      <c r="GS45" s="109" t="s">
        <v>43</v>
      </c>
      <c r="GT45" s="109"/>
      <c r="GU45" s="109"/>
      <c r="GV45" s="109"/>
      <c r="GW45" s="109" t="s">
        <v>43</v>
      </c>
      <c r="GX45" s="109" t="s">
        <v>43</v>
      </c>
      <c r="GY45" s="109" t="s">
        <v>403</v>
      </c>
      <c r="GZ45" s="109"/>
      <c r="HA45" s="109"/>
      <c r="HB45" s="109"/>
      <c r="HC45" s="109" t="s">
        <v>43</v>
      </c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77">
        <f t="shared" si="18"/>
        <v>124</v>
      </c>
      <c r="HO45" s="13">
        <f t="shared" si="19"/>
        <v>33</v>
      </c>
      <c r="HP45" s="13">
        <f t="shared" si="20"/>
        <v>6</v>
      </c>
      <c r="HQ45" s="13">
        <f t="shared" si="21"/>
        <v>19</v>
      </c>
      <c r="HR45" s="13">
        <f t="shared" si="22"/>
        <v>1</v>
      </c>
      <c r="HS45" s="13">
        <f t="shared" si="23"/>
        <v>2</v>
      </c>
      <c r="HT45" s="13">
        <f t="shared" si="24"/>
        <v>3</v>
      </c>
      <c r="HU45" s="21">
        <f t="shared" si="25"/>
        <v>8787</v>
      </c>
      <c r="HW45" s="44" t="str">
        <f t="shared" si="26"/>
        <v>x</v>
      </c>
      <c r="HX45" s="51" t="str">
        <f t="shared" si="27"/>
        <v>x</v>
      </c>
      <c r="HY45" s="51" t="str">
        <f t="shared" si="28"/>
        <v>x</v>
      </c>
      <c r="HZ45" s="140" t="str">
        <f t="shared" si="17"/>
        <v>Yes!</v>
      </c>
      <c r="IA45" s="52" t="str">
        <f t="shared" si="29"/>
        <v/>
      </c>
    </row>
    <row r="46" spans="1:235" ht="15.5">
      <c r="A46" s="5" t="s">
        <v>84</v>
      </c>
      <c r="B46" s="35" t="s">
        <v>85</v>
      </c>
      <c r="C46" s="85"/>
      <c r="D46" s="85"/>
      <c r="E46" s="85"/>
      <c r="F46" s="85"/>
      <c r="G46" s="86"/>
      <c r="H46" s="108"/>
      <c r="I46" s="108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10"/>
      <c r="BA46" s="111"/>
      <c r="BB46" s="112"/>
      <c r="BC46" s="112"/>
      <c r="BD46" s="113"/>
      <c r="BE46" s="113"/>
      <c r="BF46" s="109"/>
      <c r="BG46" s="112"/>
      <c r="BH46" s="112"/>
      <c r="BI46" s="112"/>
      <c r="BJ46" s="112"/>
      <c r="BK46" s="109"/>
      <c r="BL46" s="112"/>
      <c r="BM46" s="112"/>
      <c r="BN46" s="109"/>
      <c r="BO46" s="112"/>
      <c r="BP46" s="109"/>
      <c r="BQ46" s="109"/>
      <c r="BR46" s="112"/>
      <c r="BS46" s="112"/>
      <c r="BT46" s="109"/>
      <c r="BU46" s="112"/>
      <c r="BV46" s="109"/>
      <c r="BW46" s="112"/>
      <c r="BX46" s="109"/>
      <c r="BY46" s="109"/>
      <c r="BZ46" s="109"/>
      <c r="CA46" s="109"/>
      <c r="CB46" s="109"/>
      <c r="CC46" s="112"/>
      <c r="CD46" s="109"/>
      <c r="CE46" s="112"/>
      <c r="CF46" s="109"/>
      <c r="CG46" s="109"/>
      <c r="CH46" s="112"/>
      <c r="CI46" s="109"/>
      <c r="CJ46" s="109"/>
      <c r="CK46" s="109"/>
      <c r="CL46" s="109"/>
      <c r="CM46" s="109"/>
      <c r="CN46" s="109"/>
      <c r="CO46" s="109"/>
      <c r="CP46" s="147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12"/>
      <c r="DD46" s="109"/>
      <c r="DE46" s="112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12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 t="s">
        <v>43</v>
      </c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 t="s">
        <v>43</v>
      </c>
      <c r="FK46" s="109" t="s">
        <v>43</v>
      </c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 t="s">
        <v>43</v>
      </c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 t="s">
        <v>43</v>
      </c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77">
        <f t="shared" si="18"/>
        <v>10</v>
      </c>
      <c r="HO46" s="13">
        <f t="shared" si="19"/>
        <v>1</v>
      </c>
      <c r="HP46" s="13">
        <f t="shared" si="20"/>
        <v>2</v>
      </c>
      <c r="HQ46" s="13">
        <f t="shared" si="21"/>
        <v>1</v>
      </c>
      <c r="HR46" s="13">
        <f t="shared" si="22"/>
        <v>0</v>
      </c>
      <c r="HS46" s="13">
        <f t="shared" si="23"/>
        <v>0</v>
      </c>
      <c r="HT46" s="13">
        <f t="shared" si="24"/>
        <v>0</v>
      </c>
      <c r="HU46" s="21">
        <f t="shared" si="25"/>
        <v>984</v>
      </c>
      <c r="HW46" s="44" t="str">
        <f t="shared" si="26"/>
        <v/>
      </c>
      <c r="HX46" s="51" t="str">
        <f t="shared" si="27"/>
        <v/>
      </c>
      <c r="HY46" s="51" t="str">
        <f t="shared" si="28"/>
        <v/>
      </c>
      <c r="HZ46" s="51" t="str">
        <f t="shared" si="17"/>
        <v/>
      </c>
      <c r="IA46" s="52" t="str">
        <f t="shared" si="29"/>
        <v/>
      </c>
    </row>
    <row r="47" spans="1:235" ht="15.5">
      <c r="A47" s="5" t="s">
        <v>84</v>
      </c>
      <c r="B47" s="35" t="s">
        <v>86</v>
      </c>
      <c r="C47" s="85" t="s">
        <v>43</v>
      </c>
      <c r="D47" s="85"/>
      <c r="E47" s="85"/>
      <c r="F47" s="85"/>
      <c r="G47" s="86"/>
      <c r="H47" s="108" t="s">
        <v>43</v>
      </c>
      <c r="I47" s="108" t="s">
        <v>43</v>
      </c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 t="s">
        <v>43</v>
      </c>
      <c r="Y47" s="227"/>
      <c r="Z47" s="227"/>
      <c r="AA47" s="227"/>
      <c r="AB47" s="227"/>
      <c r="AC47" s="227"/>
      <c r="AD47" s="227"/>
      <c r="AE47" s="227"/>
      <c r="AF47" s="227" t="s">
        <v>43</v>
      </c>
      <c r="AG47" s="227"/>
      <c r="AH47" s="227"/>
      <c r="AI47" s="227"/>
      <c r="AJ47" s="227"/>
      <c r="AK47" s="109"/>
      <c r="AL47" s="109"/>
      <c r="AM47" s="109"/>
      <c r="AN47" s="109"/>
      <c r="AO47" s="109"/>
      <c r="AP47" s="109" t="s">
        <v>43</v>
      </c>
      <c r="AQ47" s="109" t="s">
        <v>43</v>
      </c>
      <c r="AR47" s="109"/>
      <c r="AS47" s="109"/>
      <c r="AT47" s="109"/>
      <c r="AU47" s="109"/>
      <c r="AV47" s="109" t="s">
        <v>43</v>
      </c>
      <c r="AW47" s="109"/>
      <c r="AX47" s="109"/>
      <c r="AY47" s="109"/>
      <c r="AZ47" s="110"/>
      <c r="BA47" s="111"/>
      <c r="BB47" s="112"/>
      <c r="BC47" s="112"/>
      <c r="BD47" s="113"/>
      <c r="BE47" s="113"/>
      <c r="BF47" s="109" t="s">
        <v>43</v>
      </c>
      <c r="BG47" s="112"/>
      <c r="BH47" s="112"/>
      <c r="BI47" s="112"/>
      <c r="BJ47" s="112"/>
      <c r="BK47" s="109"/>
      <c r="BL47" s="112"/>
      <c r="BM47" s="112"/>
      <c r="BN47" s="109"/>
      <c r="BO47" s="112"/>
      <c r="BP47" s="109"/>
      <c r="BQ47" s="109"/>
      <c r="BR47" s="112"/>
      <c r="BS47" s="112"/>
      <c r="BT47" s="109"/>
      <c r="BU47" s="112"/>
      <c r="BV47" s="109"/>
      <c r="BW47" s="112"/>
      <c r="BX47" s="109"/>
      <c r="BY47" s="109"/>
      <c r="BZ47" s="109"/>
      <c r="CA47" s="109"/>
      <c r="CB47" s="109"/>
      <c r="CC47" s="112" t="s">
        <v>43</v>
      </c>
      <c r="CD47" s="109"/>
      <c r="CE47" s="112"/>
      <c r="CF47" s="109"/>
      <c r="CG47" s="109"/>
      <c r="CH47" s="112"/>
      <c r="CI47" s="109"/>
      <c r="CJ47" s="109"/>
      <c r="CK47" s="109"/>
      <c r="CL47" s="109"/>
      <c r="CM47" s="109"/>
      <c r="CN47" s="109" t="s">
        <v>43</v>
      </c>
      <c r="CO47" s="109"/>
      <c r="CP47" s="147"/>
      <c r="CQ47" s="109"/>
      <c r="CR47" s="109"/>
      <c r="CS47" s="109"/>
      <c r="CT47" s="109"/>
      <c r="CU47" s="109"/>
      <c r="CV47" s="109"/>
      <c r="CW47" s="109" t="s">
        <v>43</v>
      </c>
      <c r="CX47" s="109"/>
      <c r="CY47" s="109"/>
      <c r="CZ47" s="109"/>
      <c r="DA47" s="109"/>
      <c r="DB47" s="109"/>
      <c r="DC47" s="112"/>
      <c r="DD47" s="109"/>
      <c r="DE47" s="112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12" t="s">
        <v>43</v>
      </c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 t="s">
        <v>43</v>
      </c>
      <c r="EO47" s="109"/>
      <c r="EP47" s="109"/>
      <c r="EQ47" s="109"/>
      <c r="ER47" s="109"/>
      <c r="ES47" s="109"/>
      <c r="ET47" s="109"/>
      <c r="EU47" s="109"/>
      <c r="EV47" s="109"/>
      <c r="EW47" s="109"/>
      <c r="EX47" s="109" t="s">
        <v>43</v>
      </c>
      <c r="EY47" s="109"/>
      <c r="EZ47" s="109"/>
      <c r="FA47" s="109"/>
      <c r="FB47" s="109" t="s">
        <v>43</v>
      </c>
      <c r="FC47" s="109"/>
      <c r="FD47" s="109"/>
      <c r="FE47" s="109"/>
      <c r="FF47" s="109"/>
      <c r="FG47" s="109"/>
      <c r="FH47" s="109"/>
      <c r="FI47" s="109"/>
      <c r="FJ47" s="109" t="s">
        <v>43</v>
      </c>
      <c r="FK47" s="109" t="s">
        <v>43</v>
      </c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 t="s">
        <v>43</v>
      </c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 t="s">
        <v>43</v>
      </c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 t="s">
        <v>43</v>
      </c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77">
        <f t="shared" si="18"/>
        <v>26</v>
      </c>
      <c r="HO47" s="13">
        <f t="shared" si="19"/>
        <v>3</v>
      </c>
      <c r="HP47" s="13">
        <f t="shared" si="20"/>
        <v>2</v>
      </c>
      <c r="HQ47" s="13">
        <f t="shared" si="21"/>
        <v>2</v>
      </c>
      <c r="HR47" s="13">
        <f t="shared" si="22"/>
        <v>2</v>
      </c>
      <c r="HS47" s="13">
        <f t="shared" si="23"/>
        <v>1</v>
      </c>
      <c r="HT47" s="13">
        <f t="shared" si="24"/>
        <v>0</v>
      </c>
      <c r="HU47" s="21">
        <f t="shared" si="25"/>
        <v>1494</v>
      </c>
      <c r="HW47" s="44" t="str">
        <f t="shared" si="26"/>
        <v>x</v>
      </c>
      <c r="HX47" s="51" t="str">
        <f t="shared" si="27"/>
        <v/>
      </c>
      <c r="HY47" s="51" t="str">
        <f t="shared" si="28"/>
        <v/>
      </c>
      <c r="HZ47" s="51" t="str">
        <f t="shared" si="17"/>
        <v/>
      </c>
      <c r="IA47" s="52" t="str">
        <f t="shared" si="29"/>
        <v/>
      </c>
    </row>
    <row r="48" spans="1:235" ht="15.5">
      <c r="A48" s="5" t="s">
        <v>763</v>
      </c>
      <c r="B48" s="35" t="s">
        <v>569</v>
      </c>
      <c r="C48" s="85"/>
      <c r="D48" s="85"/>
      <c r="E48" s="85"/>
      <c r="F48" s="85"/>
      <c r="G48" s="86"/>
      <c r="H48" s="108"/>
      <c r="I48" s="108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109"/>
      <c r="AL48" s="109"/>
      <c r="AM48" s="109"/>
      <c r="AN48" s="109"/>
      <c r="AO48" s="109"/>
      <c r="AP48" s="109" t="s">
        <v>43</v>
      </c>
      <c r="AQ48" s="109" t="s">
        <v>43</v>
      </c>
      <c r="AR48" s="109"/>
      <c r="AS48" s="109" t="s">
        <v>43</v>
      </c>
      <c r="AT48" s="109"/>
      <c r="AU48" s="109"/>
      <c r="AV48" s="109"/>
      <c r="AW48" s="109"/>
      <c r="AX48" s="109"/>
      <c r="AY48" s="109"/>
      <c r="AZ48" s="110"/>
      <c r="BA48" s="111"/>
      <c r="BB48" s="112"/>
      <c r="BC48" s="112"/>
      <c r="BD48" s="113"/>
      <c r="BE48" s="158" t="s">
        <v>43</v>
      </c>
      <c r="BF48" s="109"/>
      <c r="BG48" s="112" t="s">
        <v>43</v>
      </c>
      <c r="BH48" s="112"/>
      <c r="BI48" s="112"/>
      <c r="BJ48" s="112"/>
      <c r="BK48" s="109"/>
      <c r="BL48" s="112"/>
      <c r="BM48" s="112"/>
      <c r="BN48" s="109"/>
      <c r="BO48" s="112"/>
      <c r="BP48" s="109"/>
      <c r="BQ48" s="109"/>
      <c r="BR48" s="112"/>
      <c r="BS48" s="112"/>
      <c r="BT48" s="109"/>
      <c r="BU48" s="112"/>
      <c r="BV48" s="109"/>
      <c r="BW48" s="112"/>
      <c r="BX48" s="109"/>
      <c r="BY48" s="109"/>
      <c r="BZ48" s="109"/>
      <c r="CA48" s="109"/>
      <c r="CB48" s="109"/>
      <c r="CC48" s="112"/>
      <c r="CD48" s="109"/>
      <c r="CE48" s="112"/>
      <c r="CF48" s="109"/>
      <c r="CG48" s="109"/>
      <c r="CH48" s="112"/>
      <c r="CI48" s="109"/>
      <c r="CJ48" s="109"/>
      <c r="CK48" s="109"/>
      <c r="CL48" s="109"/>
      <c r="CM48" s="109"/>
      <c r="CN48" s="109"/>
      <c r="CO48" s="109"/>
      <c r="CP48" s="147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12"/>
      <c r="DD48" s="109"/>
      <c r="DE48" s="112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12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77">
        <f t="shared" si="18"/>
        <v>7</v>
      </c>
      <c r="HO48" s="13">
        <f t="shared" si="19"/>
        <v>2</v>
      </c>
      <c r="HP48" s="13">
        <f t="shared" si="20"/>
        <v>0</v>
      </c>
      <c r="HQ48" s="13">
        <f t="shared" si="21"/>
        <v>0</v>
      </c>
      <c r="HR48" s="13">
        <f t="shared" si="22"/>
        <v>2</v>
      </c>
      <c r="HS48" s="13">
        <f t="shared" si="23"/>
        <v>1</v>
      </c>
      <c r="HT48" s="13">
        <f t="shared" si="24"/>
        <v>0</v>
      </c>
      <c r="HU48" s="21">
        <f t="shared" si="25"/>
        <v>425</v>
      </c>
      <c r="HW48" s="44" t="str">
        <f t="shared" si="26"/>
        <v/>
      </c>
      <c r="HX48" s="51" t="str">
        <f t="shared" si="27"/>
        <v/>
      </c>
      <c r="HY48" s="51" t="str">
        <f t="shared" si="28"/>
        <v/>
      </c>
      <c r="HZ48" s="51" t="str">
        <f t="shared" si="17"/>
        <v/>
      </c>
      <c r="IA48" s="52" t="str">
        <f t="shared" si="29"/>
        <v/>
      </c>
    </row>
    <row r="49" spans="1:235" ht="15.5">
      <c r="A49" s="6" t="s">
        <v>764</v>
      </c>
      <c r="B49" s="37" t="s">
        <v>765</v>
      </c>
      <c r="C49" s="87"/>
      <c r="D49" s="87"/>
      <c r="E49" s="87"/>
      <c r="F49" s="87"/>
      <c r="G49" s="88"/>
      <c r="H49" s="108"/>
      <c r="I49" s="108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10"/>
      <c r="BA49" s="111"/>
      <c r="BB49" s="112"/>
      <c r="BC49" s="112"/>
      <c r="BD49" s="113"/>
      <c r="BE49" s="113"/>
      <c r="BF49" s="109"/>
      <c r="BG49" s="112"/>
      <c r="BH49" s="112"/>
      <c r="BI49" s="112"/>
      <c r="BJ49" s="112"/>
      <c r="BK49" s="109"/>
      <c r="BL49" s="112"/>
      <c r="BM49" s="112"/>
      <c r="BN49" s="109"/>
      <c r="BO49" s="112"/>
      <c r="BP49" s="109"/>
      <c r="BQ49" s="109"/>
      <c r="BR49" s="112"/>
      <c r="BS49" s="112"/>
      <c r="BT49" s="109"/>
      <c r="BU49" s="112"/>
      <c r="BV49" s="109"/>
      <c r="BW49" s="112"/>
      <c r="BX49" s="109"/>
      <c r="BY49" s="109"/>
      <c r="BZ49" s="109"/>
      <c r="CA49" s="109"/>
      <c r="CB49" s="109"/>
      <c r="CC49" s="112"/>
      <c r="CD49" s="109"/>
      <c r="CE49" s="112"/>
      <c r="CF49" s="109"/>
      <c r="CG49" s="109"/>
      <c r="CH49" s="112"/>
      <c r="CI49" s="109"/>
      <c r="CJ49" s="109"/>
      <c r="CK49" s="109"/>
      <c r="CL49" s="109"/>
      <c r="CM49" s="109"/>
      <c r="CN49" s="109"/>
      <c r="CO49" s="109"/>
      <c r="CP49" s="147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12"/>
      <c r="DD49" s="109"/>
      <c r="DE49" s="112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12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 t="s">
        <v>43</v>
      </c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77">
        <f t="shared" si="18"/>
        <v>1</v>
      </c>
      <c r="HO49" s="13">
        <f t="shared" si="19"/>
        <v>0</v>
      </c>
      <c r="HP49" s="13">
        <f t="shared" si="20"/>
        <v>0</v>
      </c>
      <c r="HQ49" s="13">
        <f t="shared" si="21"/>
        <v>0</v>
      </c>
      <c r="HR49" s="13">
        <f t="shared" si="22"/>
        <v>0</v>
      </c>
      <c r="HS49" s="13">
        <f t="shared" si="23"/>
        <v>0</v>
      </c>
      <c r="HT49" s="13">
        <f t="shared" si="24"/>
        <v>0</v>
      </c>
      <c r="HU49" s="21">
        <f t="shared" si="25"/>
        <v>0</v>
      </c>
      <c r="HW49" s="44" t="str">
        <f t="shared" si="26"/>
        <v/>
      </c>
      <c r="HX49" s="51" t="str">
        <f t="shared" si="27"/>
        <v/>
      </c>
      <c r="HY49" s="51" t="str">
        <f t="shared" si="28"/>
        <v/>
      </c>
      <c r="HZ49" s="51" t="str">
        <f>IF(ISBLANK(F49),IF(HY49="x",IF(AND(((HO49+(HP49-$IE$5))&gt;=$ID$5),(HP49&gt;=$IE$5),OR(HQ49&gt;=$IF$5,H49="x"),HS49),"Yes!",""),IF(AND(HY49="Yes!",HX49="x"),IF(AND(((HO49+(HP49-($IE46+$IE47)))&gt;=$ID$5+$ID$4),(HP49&gt;=$IE$5+$IE$4),OR(HQ49&gt;=($IF$5+$IF$4),H49="x"),HR49,HS49),"Yes!",""),IF(AND(HY49="Yes!",HX49="Yes!"),IF(AND((HO49+(HP49-($IE$5+$IE$4+$IE$3))&gt;=$ID$5+$ID$4+$ID$3),(HP49&gt;=$IE$5+$IE$4+$IE$3),OR(HQ49&gt;=($IF$5+$IF$4+$IF$3),H49="x"),HR49,HS49),"Yes!",""),""))),"x")</f>
        <v/>
      </c>
      <c r="IA49" s="52" t="str">
        <f t="shared" si="29"/>
        <v/>
      </c>
    </row>
    <row r="50" spans="1:235">
      <c r="A50" s="9" t="s">
        <v>766</v>
      </c>
      <c r="B50" s="38" t="s">
        <v>586</v>
      </c>
      <c r="C50" s="89"/>
      <c r="D50" s="89"/>
      <c r="E50" s="89"/>
      <c r="F50" s="89"/>
      <c r="G50" s="90"/>
      <c r="H50" s="108"/>
      <c r="I50" s="108"/>
      <c r="J50" s="108"/>
      <c r="K50" s="108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 t="s">
        <v>43</v>
      </c>
      <c r="Y50" s="227"/>
      <c r="Z50" s="227"/>
      <c r="AA50" s="227"/>
      <c r="AB50" s="227" t="s">
        <v>43</v>
      </c>
      <c r="AC50" s="227"/>
      <c r="AD50" s="227"/>
      <c r="AE50" s="227"/>
      <c r="AF50" s="227" t="s">
        <v>43</v>
      </c>
      <c r="AG50" s="227"/>
      <c r="AH50" s="227"/>
      <c r="AI50" s="227"/>
      <c r="AJ50" s="227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77">
        <f t="shared" si="18"/>
        <v>4</v>
      </c>
      <c r="HO50" s="13">
        <f t="shared" si="19"/>
        <v>1</v>
      </c>
      <c r="HP50" s="13">
        <f t="shared" si="20"/>
        <v>0</v>
      </c>
      <c r="HQ50" s="13">
        <f t="shared" si="21"/>
        <v>0</v>
      </c>
      <c r="HR50" s="13">
        <f t="shared" si="22"/>
        <v>0</v>
      </c>
      <c r="HS50" s="13">
        <f t="shared" si="23"/>
        <v>0</v>
      </c>
      <c r="HT50" s="13">
        <f t="shared" si="24"/>
        <v>0</v>
      </c>
      <c r="HU50" s="21">
        <f t="shared" si="25"/>
        <v>128</v>
      </c>
      <c r="HW50" s="44" t="str">
        <f t="shared" si="26"/>
        <v/>
      </c>
      <c r="HX50" s="51" t="str">
        <f t="shared" si="27"/>
        <v/>
      </c>
      <c r="HY50" s="51" t="str">
        <f t="shared" si="28"/>
        <v/>
      </c>
      <c r="HZ50" s="51" t="str">
        <f>IF(ISBLANK(F50),IF(HY50="x",IF(AND(((HO50+(HP50-$IE$5))&gt;=$ID$5),(HP50&gt;=$IE$5),OR(HQ50&gt;=$IF$5,H50="x"),HS50),"Yes!",""),IF(AND(HY50="Yes!",HX50="x"),IF(AND(((HO50+(HP50-($IE46+$IE47)))&gt;=$ID$5+$ID$4),(HP50&gt;=$IE$5+$IE$4),OR(HQ50&gt;=($IF$5+$IF$4),H50="x"),HR50,HS50),"Yes!",""),IF(AND(HY50="Yes!",HX50="Yes!"),IF(AND((HO50+(HP50-($IE$5+$IE$4+$IE$3))&gt;=$ID$5+$ID$4+$ID$3),(HP50&gt;=$IE$5+$IE$4+$IE$3),OR(HQ50&gt;=($IF$5+$IF$4+$IF$3),H50="x"),HR50,HS50),"Yes!",""),""))),"x")</f>
        <v/>
      </c>
      <c r="IA50" s="52" t="str">
        <f t="shared" si="29"/>
        <v/>
      </c>
    </row>
    <row r="51" spans="1:235">
      <c r="A51" s="9" t="s">
        <v>767</v>
      </c>
      <c r="B51" s="38" t="s">
        <v>768</v>
      </c>
      <c r="C51" s="89"/>
      <c r="D51" s="89"/>
      <c r="E51" s="89"/>
      <c r="F51" s="89"/>
      <c r="G51" s="90"/>
      <c r="H51" s="108"/>
      <c r="I51" s="108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77">
        <f t="shared" si="18"/>
        <v>0</v>
      </c>
      <c r="HO51" s="13">
        <f t="shared" si="19"/>
        <v>0</v>
      </c>
      <c r="HP51" s="13">
        <f t="shared" si="20"/>
        <v>0</v>
      </c>
      <c r="HQ51" s="13">
        <f t="shared" si="21"/>
        <v>0</v>
      </c>
      <c r="HR51" s="13">
        <f t="shared" si="22"/>
        <v>0</v>
      </c>
      <c r="HS51" s="13">
        <f t="shared" si="23"/>
        <v>0</v>
      </c>
      <c r="HT51" s="13">
        <f t="shared" si="24"/>
        <v>0</v>
      </c>
      <c r="HU51" s="21">
        <f t="shared" si="25"/>
        <v>0</v>
      </c>
      <c r="HW51" s="44" t="str">
        <f t="shared" si="26"/>
        <v/>
      </c>
      <c r="HX51" s="51" t="str">
        <f t="shared" si="27"/>
        <v/>
      </c>
      <c r="HY51" s="51" t="str">
        <f t="shared" si="28"/>
        <v/>
      </c>
      <c r="HZ51" s="51" t="str">
        <f>IF(ISBLANK(F51),IF(HY51="x",IF(AND(((HO51+(HP51-$IE$5))&gt;=$ID$5),(HP51&gt;=$IE$5),OR(HQ51&gt;=$IF$5,H51="x"),HS51),"Yes!",""),IF(AND(HY51="Yes!",HX51="x"),IF(AND(((HO51+(HP51-($IE47+$IE48)))&gt;=$ID$5+$ID$4),(HP51&gt;=$IE$5+$IE$4),OR(HQ51&gt;=($IF$5+$IF$4),H51="x"),HR51,HS51),"Yes!",""),IF(AND(HY51="Yes!",HX51="Yes!"),IF(AND((HO51+(HP51-($IE$5+$IE$4+$IE$3))&gt;=$ID$5+$ID$4+$ID$3),(HP51&gt;=$IE$5+$IE$4+$IE$3),OR(HQ51&gt;=($IF$5+$IF$4+$IF$3),H51="x"),HR51,HS51),"Yes!",""),""))),"x")</f>
        <v/>
      </c>
      <c r="IA51" s="52" t="str">
        <f t="shared" si="29"/>
        <v/>
      </c>
    </row>
    <row r="52" spans="1:235">
      <c r="A52" s="9" t="s">
        <v>1028</v>
      </c>
      <c r="B52" s="38" t="s">
        <v>58</v>
      </c>
      <c r="C52" s="89"/>
      <c r="D52" s="89"/>
      <c r="E52" s="89"/>
      <c r="F52" s="89"/>
      <c r="G52" s="90"/>
      <c r="H52" s="108"/>
      <c r="I52" s="108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 t="s">
        <v>43</v>
      </c>
      <c r="AG52" s="227"/>
      <c r="AH52" s="227"/>
      <c r="AI52" s="227"/>
      <c r="AJ52" s="227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 t="s">
        <v>43</v>
      </c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 t="s">
        <v>43</v>
      </c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 t="s">
        <v>43</v>
      </c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77">
        <f t="shared" si="18"/>
        <v>4</v>
      </c>
      <c r="HO52" s="13">
        <f t="shared" si="19"/>
        <v>0</v>
      </c>
      <c r="HP52" s="13">
        <f t="shared" si="20"/>
        <v>0</v>
      </c>
      <c r="HQ52" s="13">
        <f t="shared" si="21"/>
        <v>0</v>
      </c>
      <c r="HR52" s="13">
        <f t="shared" si="22"/>
        <v>0</v>
      </c>
      <c r="HS52" s="13">
        <f t="shared" si="23"/>
        <v>0</v>
      </c>
      <c r="HT52" s="13">
        <f t="shared" si="24"/>
        <v>0</v>
      </c>
      <c r="HU52" s="21">
        <f t="shared" si="25"/>
        <v>0</v>
      </c>
      <c r="HW52" s="44" t="str">
        <f t="shared" si="26"/>
        <v/>
      </c>
      <c r="HX52" s="51" t="str">
        <f t="shared" si="27"/>
        <v/>
      </c>
      <c r="HY52" s="51" t="str">
        <f t="shared" si="28"/>
        <v/>
      </c>
      <c r="HZ52" s="51" t="str">
        <f>IF(ISBLANK(F52),IF(HY52="x",IF(AND(((HO52+(HP52-$IE$5))&gt;=$ID$5),(HP52&gt;=$IE$5),OR(HQ52&gt;=$IF$5,H52="x"),HS52),"Yes!",""),IF(AND(HY52="Yes!",HX52="x"),IF(AND(((HO52+(HP52-($IE48+$IE50)))&gt;=$ID$5+$ID$4),(HP52&gt;=$IE$5+$IE$4),OR(HQ52&gt;=($IF$5+$IF$4),H52="x"),HR52,HS52),"Yes!",""),IF(AND(HY52="Yes!",HX52="Yes!"),IF(AND((HO52+(HP52-($IE$5+$IE$4+$IE$3))&gt;=$ID$5+$ID$4+$ID$3),(HP52&gt;=$IE$5+$IE$4+$IE$3),OR(HQ52&gt;=($IF$5+$IF$4+$IF$3),H52="x"),HR52,HS52),"Yes!",""),""))),"x")</f>
        <v/>
      </c>
      <c r="IA52" s="52" t="str">
        <f t="shared" si="29"/>
        <v/>
      </c>
    </row>
    <row r="53" spans="1:235">
      <c r="A53" s="9" t="s">
        <v>769</v>
      </c>
      <c r="B53" s="38" t="s">
        <v>770</v>
      </c>
      <c r="C53" s="89"/>
      <c r="D53" s="89"/>
      <c r="E53" s="89"/>
      <c r="F53" s="89"/>
      <c r="G53" s="90"/>
      <c r="H53" s="108"/>
      <c r="I53" s="108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77">
        <f t="shared" si="18"/>
        <v>0</v>
      </c>
      <c r="HO53" s="13">
        <f t="shared" si="19"/>
        <v>0</v>
      </c>
      <c r="HP53" s="13">
        <f t="shared" si="20"/>
        <v>0</v>
      </c>
      <c r="HQ53" s="13">
        <f t="shared" si="21"/>
        <v>0</v>
      </c>
      <c r="HR53" s="13">
        <f t="shared" si="22"/>
        <v>0</v>
      </c>
      <c r="HS53" s="13">
        <f t="shared" si="23"/>
        <v>0</v>
      </c>
      <c r="HT53" s="13">
        <f t="shared" si="24"/>
        <v>0</v>
      </c>
      <c r="HU53" s="21">
        <f t="shared" si="25"/>
        <v>0</v>
      </c>
      <c r="HW53" s="44" t="str">
        <f t="shared" si="26"/>
        <v/>
      </c>
      <c r="HX53" s="51" t="str">
        <f t="shared" si="27"/>
        <v/>
      </c>
      <c r="HY53" s="51" t="str">
        <f t="shared" si="28"/>
        <v/>
      </c>
      <c r="HZ53" s="51" t="str">
        <f t="shared" si="17"/>
        <v/>
      </c>
      <c r="IA53" s="52" t="str">
        <f t="shared" si="29"/>
        <v/>
      </c>
    </row>
    <row r="54" spans="1:235" ht="15.5">
      <c r="A54" s="5" t="s">
        <v>406</v>
      </c>
      <c r="B54" s="35" t="s">
        <v>92</v>
      </c>
      <c r="C54" s="85"/>
      <c r="D54" s="85"/>
      <c r="E54" s="85"/>
      <c r="F54" s="85"/>
      <c r="G54" s="86"/>
      <c r="H54" s="108"/>
      <c r="I54" s="108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 t="s">
        <v>43</v>
      </c>
      <c r="Z54" s="227"/>
      <c r="AA54" s="227"/>
      <c r="AB54" s="227"/>
      <c r="AC54" s="227"/>
      <c r="AD54" s="227" t="s">
        <v>43</v>
      </c>
      <c r="AE54" s="227"/>
      <c r="AF54" s="227"/>
      <c r="AG54" s="227"/>
      <c r="AH54" s="227"/>
      <c r="AI54" s="227"/>
      <c r="AJ54" s="227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 t="s">
        <v>43</v>
      </c>
      <c r="AW54" s="109"/>
      <c r="AX54" s="109"/>
      <c r="AY54" s="109"/>
      <c r="AZ54" s="110"/>
      <c r="BA54" s="111"/>
      <c r="BB54" s="112"/>
      <c r="BC54" s="112"/>
      <c r="BD54" s="113"/>
      <c r="BE54" s="113"/>
      <c r="BF54" s="109" t="s">
        <v>43</v>
      </c>
      <c r="BG54" s="112"/>
      <c r="BH54" s="112" t="s">
        <v>43</v>
      </c>
      <c r="BI54" s="112"/>
      <c r="BJ54" s="112"/>
      <c r="BK54" s="109"/>
      <c r="BL54" s="112"/>
      <c r="BM54" s="112" t="s">
        <v>43</v>
      </c>
      <c r="BN54" s="109"/>
      <c r="BO54" s="112"/>
      <c r="BP54" s="109"/>
      <c r="BQ54" s="109"/>
      <c r="BR54" s="112"/>
      <c r="BS54" s="112"/>
      <c r="BT54" s="109"/>
      <c r="BU54" s="112"/>
      <c r="BV54" s="109"/>
      <c r="BW54" s="112"/>
      <c r="BX54" s="109"/>
      <c r="BY54" s="109"/>
      <c r="BZ54" s="109"/>
      <c r="CA54" s="109"/>
      <c r="CB54" s="109"/>
      <c r="CC54" s="112" t="s">
        <v>43</v>
      </c>
      <c r="CD54" s="109"/>
      <c r="CE54" s="112"/>
      <c r="CF54" s="109"/>
      <c r="CG54" s="109"/>
      <c r="CH54" s="112"/>
      <c r="CI54" s="109"/>
      <c r="CJ54" s="109"/>
      <c r="CK54" s="109"/>
      <c r="CL54" s="109"/>
      <c r="CM54" s="109"/>
      <c r="CN54" s="109"/>
      <c r="CO54" s="109"/>
      <c r="CP54" s="147"/>
      <c r="CQ54" s="109"/>
      <c r="CR54" s="109"/>
      <c r="CS54" s="109"/>
      <c r="CT54" s="109"/>
      <c r="CU54" s="109"/>
      <c r="CV54" s="109"/>
      <c r="CW54" s="109" t="s">
        <v>43</v>
      </c>
      <c r="CX54" s="109"/>
      <c r="CY54" s="109"/>
      <c r="CZ54" s="109"/>
      <c r="DA54" s="109"/>
      <c r="DB54" s="109"/>
      <c r="DC54" s="112"/>
      <c r="DD54" s="109"/>
      <c r="DE54" s="112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12"/>
      <c r="DQ54" s="109"/>
      <c r="DR54" s="109"/>
      <c r="DS54" s="109" t="s">
        <v>43</v>
      </c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 t="s">
        <v>43</v>
      </c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 t="s">
        <v>43</v>
      </c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 t="s">
        <v>43</v>
      </c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 t="s">
        <v>43</v>
      </c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77">
        <f t="shared" si="18"/>
        <v>21</v>
      </c>
      <c r="HO54" s="13">
        <f t="shared" si="19"/>
        <v>6</v>
      </c>
      <c r="HP54" s="13">
        <f t="shared" si="20"/>
        <v>1</v>
      </c>
      <c r="HQ54" s="13">
        <f t="shared" si="21"/>
        <v>0</v>
      </c>
      <c r="HR54" s="13">
        <f t="shared" si="22"/>
        <v>0</v>
      </c>
      <c r="HS54" s="13">
        <f t="shared" si="23"/>
        <v>0</v>
      </c>
      <c r="HT54" s="13">
        <f t="shared" si="24"/>
        <v>0</v>
      </c>
      <c r="HU54" s="21">
        <f t="shared" si="25"/>
        <v>1041</v>
      </c>
      <c r="HW54" s="44" t="str">
        <f t="shared" si="26"/>
        <v/>
      </c>
      <c r="HX54" s="51" t="str">
        <f t="shared" si="27"/>
        <v/>
      </c>
      <c r="HY54" s="51" t="str">
        <f t="shared" si="28"/>
        <v/>
      </c>
      <c r="HZ54" s="51" t="str">
        <f t="shared" si="17"/>
        <v/>
      </c>
      <c r="IA54" s="52" t="str">
        <f t="shared" si="29"/>
        <v/>
      </c>
    </row>
    <row r="55" spans="1:235" ht="15.5">
      <c r="A55" s="5" t="s">
        <v>406</v>
      </c>
      <c r="B55" s="35" t="s">
        <v>407</v>
      </c>
      <c r="C55" s="85"/>
      <c r="D55" s="85"/>
      <c r="E55" s="85"/>
      <c r="F55" s="85"/>
      <c r="G55" s="86"/>
      <c r="H55" s="108"/>
      <c r="I55" s="108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 t="s">
        <v>43</v>
      </c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10"/>
      <c r="BA55" s="111"/>
      <c r="BB55" s="112"/>
      <c r="BC55" s="112"/>
      <c r="BD55" s="113"/>
      <c r="BE55" s="113"/>
      <c r="BF55" s="109" t="s">
        <v>43</v>
      </c>
      <c r="BG55" s="112"/>
      <c r="BH55" s="112" t="s">
        <v>43</v>
      </c>
      <c r="BI55" s="112"/>
      <c r="BJ55" s="112"/>
      <c r="BK55" s="109"/>
      <c r="BL55" s="112"/>
      <c r="BM55" s="112" t="s">
        <v>43</v>
      </c>
      <c r="BN55" s="109"/>
      <c r="BO55" s="112"/>
      <c r="BP55" s="109"/>
      <c r="BQ55" s="109"/>
      <c r="BR55" s="112"/>
      <c r="BS55" s="112"/>
      <c r="BT55" s="109"/>
      <c r="BU55" s="112"/>
      <c r="BV55" s="109"/>
      <c r="BW55" s="112"/>
      <c r="BX55" s="109"/>
      <c r="BY55" s="109"/>
      <c r="BZ55" s="109"/>
      <c r="CA55" s="109"/>
      <c r="CB55" s="109"/>
      <c r="CC55" s="112" t="s">
        <v>43</v>
      </c>
      <c r="CD55" s="109"/>
      <c r="CE55" s="112"/>
      <c r="CF55" s="109"/>
      <c r="CG55" s="109"/>
      <c r="CH55" s="112"/>
      <c r="CI55" s="109"/>
      <c r="CJ55" s="109"/>
      <c r="CK55" s="109"/>
      <c r="CL55" s="109"/>
      <c r="CM55" s="109"/>
      <c r="CN55" s="109"/>
      <c r="CO55" s="109"/>
      <c r="CP55" s="147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12"/>
      <c r="DD55" s="109"/>
      <c r="DE55" s="112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12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 t="s">
        <v>43</v>
      </c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 t="s">
        <v>43</v>
      </c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 t="s">
        <v>43</v>
      </c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77">
        <f t="shared" si="18"/>
        <v>13</v>
      </c>
      <c r="HO55" s="13">
        <f t="shared" si="19"/>
        <v>3</v>
      </c>
      <c r="HP55" s="13">
        <f t="shared" si="20"/>
        <v>1</v>
      </c>
      <c r="HQ55" s="13">
        <f t="shared" si="21"/>
        <v>0</v>
      </c>
      <c r="HR55" s="13">
        <f t="shared" si="22"/>
        <v>0</v>
      </c>
      <c r="HS55" s="13">
        <f t="shared" si="23"/>
        <v>0</v>
      </c>
      <c r="HT55" s="13">
        <f t="shared" si="24"/>
        <v>0</v>
      </c>
      <c r="HU55" s="21">
        <f t="shared" si="25"/>
        <v>551</v>
      </c>
      <c r="HW55" s="44" t="str">
        <f t="shared" si="26"/>
        <v/>
      </c>
      <c r="HX55" s="51" t="str">
        <f t="shared" si="27"/>
        <v/>
      </c>
      <c r="HY55" s="51" t="str">
        <f t="shared" si="28"/>
        <v/>
      </c>
      <c r="HZ55" s="51" t="str">
        <f t="shared" si="17"/>
        <v/>
      </c>
      <c r="IA55" s="52" t="str">
        <f t="shared" si="29"/>
        <v/>
      </c>
    </row>
    <row r="56" spans="1:235" ht="15.5">
      <c r="A56" s="6" t="s">
        <v>771</v>
      </c>
      <c r="B56" s="37" t="s">
        <v>772</v>
      </c>
      <c r="C56" s="87" t="s">
        <v>43</v>
      </c>
      <c r="D56" s="87"/>
      <c r="E56" s="87"/>
      <c r="F56" s="87"/>
      <c r="G56" s="88"/>
      <c r="H56" s="108"/>
      <c r="I56" s="108"/>
      <c r="J56" s="108" t="s">
        <v>43</v>
      </c>
      <c r="K56" s="108"/>
      <c r="L56" s="227" t="s">
        <v>43</v>
      </c>
      <c r="M56" s="227"/>
      <c r="N56" s="227"/>
      <c r="O56" s="227"/>
      <c r="P56" s="227" t="s">
        <v>43</v>
      </c>
      <c r="Q56" s="227"/>
      <c r="R56" s="227"/>
      <c r="S56" s="227" t="s">
        <v>43</v>
      </c>
      <c r="T56" s="227"/>
      <c r="U56" s="227"/>
      <c r="V56" s="227"/>
      <c r="W56" s="227"/>
      <c r="X56" s="227" t="s">
        <v>43</v>
      </c>
      <c r="Y56" s="227" t="s">
        <v>43</v>
      </c>
      <c r="Z56" s="227"/>
      <c r="AA56" s="227"/>
      <c r="AB56" s="227" t="s">
        <v>43</v>
      </c>
      <c r="AC56" s="227"/>
      <c r="AD56" s="227"/>
      <c r="AE56" s="227"/>
      <c r="AF56" s="227"/>
      <c r="AG56" s="227"/>
      <c r="AH56" s="227" t="s">
        <v>43</v>
      </c>
      <c r="AI56" s="227"/>
      <c r="AJ56" s="227"/>
      <c r="AK56" s="109" t="s">
        <v>43</v>
      </c>
      <c r="AL56" s="109"/>
      <c r="AM56" s="109"/>
      <c r="AN56" s="109"/>
      <c r="AO56" s="109"/>
      <c r="AP56" s="109"/>
      <c r="AQ56" s="109" t="s">
        <v>43</v>
      </c>
      <c r="AR56" s="109"/>
      <c r="AS56" s="109"/>
      <c r="AT56" s="109"/>
      <c r="AU56" s="109"/>
      <c r="AV56" s="109"/>
      <c r="AW56" s="109"/>
      <c r="AX56" s="109"/>
      <c r="AY56" s="109"/>
      <c r="AZ56" s="110"/>
      <c r="BA56" s="111"/>
      <c r="BB56" s="112"/>
      <c r="BC56" s="112"/>
      <c r="BD56" s="113"/>
      <c r="BE56" s="113"/>
      <c r="BF56" s="109"/>
      <c r="BG56" s="112"/>
      <c r="BH56" s="112"/>
      <c r="BI56" s="112"/>
      <c r="BJ56" s="112" t="s">
        <v>43</v>
      </c>
      <c r="BK56" s="109"/>
      <c r="BL56" s="112"/>
      <c r="BM56" s="112"/>
      <c r="BN56" s="109"/>
      <c r="BO56" s="112"/>
      <c r="BP56" s="109"/>
      <c r="BQ56" s="109"/>
      <c r="BR56" s="112" t="s">
        <v>43</v>
      </c>
      <c r="BS56" s="112"/>
      <c r="BT56" s="109"/>
      <c r="BU56" s="112"/>
      <c r="BV56" s="109"/>
      <c r="BW56" s="112"/>
      <c r="BX56" s="109"/>
      <c r="BY56" s="109"/>
      <c r="BZ56" s="109"/>
      <c r="CA56" s="109"/>
      <c r="CB56" s="109"/>
      <c r="CC56" s="112"/>
      <c r="CD56" s="109"/>
      <c r="CE56" s="112"/>
      <c r="CF56" s="109"/>
      <c r="CG56" s="109"/>
      <c r="CH56" s="112"/>
      <c r="CI56" s="109"/>
      <c r="CJ56" s="109"/>
      <c r="CK56" s="109"/>
      <c r="CL56" s="109"/>
      <c r="CM56" s="109"/>
      <c r="CN56" s="109"/>
      <c r="CO56" s="109" t="s">
        <v>43</v>
      </c>
      <c r="CP56" s="147"/>
      <c r="CQ56" s="109"/>
      <c r="CR56" s="109"/>
      <c r="CS56" s="109" t="s">
        <v>43</v>
      </c>
      <c r="CT56" s="109"/>
      <c r="CU56" s="109"/>
      <c r="CV56" s="109"/>
      <c r="CW56" s="109"/>
      <c r="CX56" s="109"/>
      <c r="CY56" s="109"/>
      <c r="CZ56" s="109"/>
      <c r="DA56" s="109"/>
      <c r="DB56" s="109"/>
      <c r="DC56" s="112"/>
      <c r="DD56" s="109"/>
      <c r="DE56" s="112"/>
      <c r="DF56" s="109"/>
      <c r="DG56" s="109"/>
      <c r="DH56" s="109"/>
      <c r="DI56" s="109"/>
      <c r="DJ56" s="109" t="s">
        <v>43</v>
      </c>
      <c r="DK56" s="109"/>
      <c r="DL56" s="109" t="s">
        <v>43</v>
      </c>
      <c r="DM56" s="109"/>
      <c r="DN56" s="109"/>
      <c r="DO56" s="109"/>
      <c r="DP56" s="112"/>
      <c r="DQ56" s="109"/>
      <c r="DR56" s="109"/>
      <c r="DS56" s="109"/>
      <c r="DT56" s="109"/>
      <c r="DU56" s="109"/>
      <c r="DV56" s="109" t="s">
        <v>43</v>
      </c>
      <c r="DW56" s="109"/>
      <c r="DX56" s="109"/>
      <c r="DY56" s="109"/>
      <c r="DZ56" s="109"/>
      <c r="EA56" s="109"/>
      <c r="EB56" s="109"/>
      <c r="EC56" s="109"/>
      <c r="ED56" s="109" t="s">
        <v>43</v>
      </c>
      <c r="EE56" s="109" t="s">
        <v>43</v>
      </c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 t="s">
        <v>43</v>
      </c>
      <c r="FH56" s="109"/>
      <c r="FI56" s="109"/>
      <c r="FJ56" s="109" t="s">
        <v>43</v>
      </c>
      <c r="FK56" s="109"/>
      <c r="FL56" s="109"/>
      <c r="FM56" s="109"/>
      <c r="FN56" s="109"/>
      <c r="FO56" s="109"/>
      <c r="FP56" s="109"/>
      <c r="FQ56" s="109"/>
      <c r="FR56" s="109"/>
      <c r="FS56" s="109" t="s">
        <v>43</v>
      </c>
      <c r="FT56" s="109"/>
      <c r="FU56" s="109"/>
      <c r="FV56" s="109" t="s">
        <v>43</v>
      </c>
      <c r="FW56" s="109" t="s">
        <v>43</v>
      </c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 t="s">
        <v>43</v>
      </c>
      <c r="GM56" s="109" t="s">
        <v>43</v>
      </c>
      <c r="GN56" s="109" t="s">
        <v>43</v>
      </c>
      <c r="GO56" s="109"/>
      <c r="GP56" s="109"/>
      <c r="GQ56" s="109"/>
      <c r="GR56" s="109" t="s">
        <v>43</v>
      </c>
      <c r="GS56" s="109" t="s">
        <v>43</v>
      </c>
      <c r="GT56" s="109"/>
      <c r="GU56" s="109"/>
      <c r="GV56" s="109"/>
      <c r="GW56" s="109"/>
      <c r="GX56" s="109"/>
      <c r="GY56" s="109"/>
      <c r="GZ56" s="109"/>
      <c r="HA56" s="109"/>
      <c r="HB56" s="109"/>
      <c r="HC56" s="109" t="s">
        <v>43</v>
      </c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77">
        <f t="shared" si="18"/>
        <v>50</v>
      </c>
      <c r="HO56" s="13">
        <f t="shared" si="19"/>
        <v>14</v>
      </c>
      <c r="HP56" s="13">
        <f t="shared" si="20"/>
        <v>3</v>
      </c>
      <c r="HQ56" s="13">
        <f t="shared" si="21"/>
        <v>3</v>
      </c>
      <c r="HR56" s="13">
        <f t="shared" si="22"/>
        <v>2</v>
      </c>
      <c r="HS56" s="13">
        <f t="shared" si="23"/>
        <v>0</v>
      </c>
      <c r="HT56" s="13">
        <f t="shared" si="24"/>
        <v>0</v>
      </c>
      <c r="HU56" s="21">
        <f t="shared" si="25"/>
        <v>3728</v>
      </c>
      <c r="HW56" s="44" t="str">
        <f t="shared" si="26"/>
        <v>x</v>
      </c>
      <c r="HX56" s="140" t="str">
        <f t="shared" si="27"/>
        <v>Yes!</v>
      </c>
      <c r="HY56" s="51" t="str">
        <f t="shared" si="28"/>
        <v/>
      </c>
      <c r="HZ56" s="51" t="str">
        <f t="shared" si="17"/>
        <v/>
      </c>
      <c r="IA56" s="52" t="str">
        <f t="shared" si="29"/>
        <v/>
      </c>
    </row>
    <row r="57" spans="1:235" ht="15.5">
      <c r="A57" s="5" t="s">
        <v>771</v>
      </c>
      <c r="B57" s="35" t="s">
        <v>64</v>
      </c>
      <c r="C57" s="85" t="s">
        <v>43</v>
      </c>
      <c r="D57" s="85" t="s">
        <v>43</v>
      </c>
      <c r="E57" s="85" t="s">
        <v>43</v>
      </c>
      <c r="F57" s="85"/>
      <c r="G57" s="86"/>
      <c r="H57" s="108"/>
      <c r="I57" s="108"/>
      <c r="J57" s="108" t="s">
        <v>43</v>
      </c>
      <c r="K57" s="108" t="s">
        <v>43</v>
      </c>
      <c r="L57" s="227" t="s">
        <v>43</v>
      </c>
      <c r="M57" s="227"/>
      <c r="N57" s="227"/>
      <c r="O57" s="227"/>
      <c r="P57" s="227" t="s">
        <v>43</v>
      </c>
      <c r="Q57" s="227"/>
      <c r="R57" s="227"/>
      <c r="S57" s="227" t="s">
        <v>43</v>
      </c>
      <c r="T57" s="227" t="s">
        <v>43</v>
      </c>
      <c r="U57" s="227"/>
      <c r="V57" s="227"/>
      <c r="W57" s="227"/>
      <c r="X57" s="227" t="s">
        <v>43</v>
      </c>
      <c r="Y57" s="227" t="s">
        <v>43</v>
      </c>
      <c r="Z57" s="227"/>
      <c r="AA57" s="227"/>
      <c r="AB57" s="227" t="s">
        <v>43</v>
      </c>
      <c r="AC57" s="227" t="s">
        <v>43</v>
      </c>
      <c r="AD57" s="227"/>
      <c r="AE57" s="227"/>
      <c r="AF57" s="227"/>
      <c r="AG57" s="227"/>
      <c r="AH57" s="227" t="s">
        <v>43</v>
      </c>
      <c r="AI57" s="227"/>
      <c r="AJ57" s="227" t="s">
        <v>43</v>
      </c>
      <c r="AK57" s="109" t="s">
        <v>43</v>
      </c>
      <c r="AL57" s="109" t="s">
        <v>43</v>
      </c>
      <c r="AM57" s="109"/>
      <c r="AN57" s="109"/>
      <c r="AO57" s="109"/>
      <c r="AP57" s="109"/>
      <c r="AQ57" s="109"/>
      <c r="AR57" s="109"/>
      <c r="AS57" s="109" t="s">
        <v>43</v>
      </c>
      <c r="AT57" s="109"/>
      <c r="AU57" s="109"/>
      <c r="AV57" s="109"/>
      <c r="AW57" s="109"/>
      <c r="AX57" s="109"/>
      <c r="AY57" s="109"/>
      <c r="AZ57" s="110"/>
      <c r="BA57" s="109"/>
      <c r="BB57" s="112"/>
      <c r="BC57" s="112"/>
      <c r="BD57" s="113"/>
      <c r="BE57" s="113"/>
      <c r="BF57" s="109" t="s">
        <v>43</v>
      </c>
      <c r="BG57" s="112" t="s">
        <v>43</v>
      </c>
      <c r="BH57" s="112"/>
      <c r="BI57" s="112" t="s">
        <v>43</v>
      </c>
      <c r="BJ57" s="112" t="s">
        <v>43</v>
      </c>
      <c r="BK57" s="109" t="s">
        <v>43</v>
      </c>
      <c r="BL57" s="112"/>
      <c r="BM57" s="112"/>
      <c r="BN57" s="109"/>
      <c r="BO57" s="112"/>
      <c r="BP57" s="109"/>
      <c r="BQ57" s="109"/>
      <c r="BR57" s="112" t="s">
        <v>43</v>
      </c>
      <c r="BS57" s="112"/>
      <c r="BT57" s="109"/>
      <c r="BU57" s="112"/>
      <c r="BV57" s="109"/>
      <c r="BW57" s="112"/>
      <c r="BX57" s="109"/>
      <c r="BY57" s="109"/>
      <c r="BZ57" s="109"/>
      <c r="CA57" s="109"/>
      <c r="CB57" s="109"/>
      <c r="CC57" s="112"/>
      <c r="CD57" s="109"/>
      <c r="CE57" s="112"/>
      <c r="CF57" s="109"/>
      <c r="CG57" s="109"/>
      <c r="CH57" s="112"/>
      <c r="CI57" s="109"/>
      <c r="CJ57" s="109" t="s">
        <v>43</v>
      </c>
      <c r="CK57" s="109"/>
      <c r="CL57" s="109"/>
      <c r="CM57" s="109"/>
      <c r="CN57" s="109" t="s">
        <v>43</v>
      </c>
      <c r="CO57" s="109" t="s">
        <v>43</v>
      </c>
      <c r="CP57" s="147"/>
      <c r="CQ57" s="109"/>
      <c r="CR57" s="109"/>
      <c r="CS57" s="109" t="s">
        <v>43</v>
      </c>
      <c r="CT57" s="109" t="s">
        <v>43</v>
      </c>
      <c r="CU57" s="109"/>
      <c r="CV57" s="109"/>
      <c r="CW57" s="109"/>
      <c r="CX57" s="109"/>
      <c r="CY57" s="109"/>
      <c r="CZ57" s="109"/>
      <c r="DA57" s="109"/>
      <c r="DB57" s="109"/>
      <c r="DC57" s="112"/>
      <c r="DD57" s="109"/>
      <c r="DE57" s="112"/>
      <c r="DF57" s="109"/>
      <c r="DG57" s="109"/>
      <c r="DH57" s="109"/>
      <c r="DI57" s="109"/>
      <c r="DJ57" s="109" t="s">
        <v>43</v>
      </c>
      <c r="DK57" s="109" t="s">
        <v>43</v>
      </c>
      <c r="DL57" s="109" t="s">
        <v>43</v>
      </c>
      <c r="DM57" s="109" t="s">
        <v>43</v>
      </c>
      <c r="DN57" s="109"/>
      <c r="DO57" s="109"/>
      <c r="DP57" s="112"/>
      <c r="DQ57" s="109"/>
      <c r="DR57" s="109"/>
      <c r="DS57" s="109"/>
      <c r="DT57" s="109"/>
      <c r="DU57" s="109"/>
      <c r="DV57" s="109" t="s">
        <v>43</v>
      </c>
      <c r="DW57" s="109"/>
      <c r="DX57" s="109" t="s">
        <v>43</v>
      </c>
      <c r="DY57" s="109"/>
      <c r="DZ57" s="109"/>
      <c r="EA57" s="109"/>
      <c r="EB57" s="109"/>
      <c r="EC57" s="109"/>
      <c r="ED57" s="109" t="s">
        <v>43</v>
      </c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 t="s">
        <v>43</v>
      </c>
      <c r="FH57" s="109" t="s">
        <v>43</v>
      </c>
      <c r="FI57" s="109"/>
      <c r="FJ57" s="109" t="s">
        <v>43</v>
      </c>
      <c r="FK57" s="109" t="s">
        <v>43</v>
      </c>
      <c r="FL57" s="109"/>
      <c r="FM57" s="109"/>
      <c r="FN57" s="109"/>
      <c r="FO57" s="109"/>
      <c r="FP57" s="109"/>
      <c r="FQ57" s="109"/>
      <c r="FR57" s="109"/>
      <c r="FS57" s="109" t="s">
        <v>43</v>
      </c>
      <c r="FT57" s="109" t="s">
        <v>43</v>
      </c>
      <c r="FU57" s="109"/>
      <c r="FV57" s="109" t="s">
        <v>43</v>
      </c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 t="s">
        <v>43</v>
      </c>
      <c r="GM57" s="109"/>
      <c r="GN57" s="109" t="s">
        <v>43</v>
      </c>
      <c r="GO57" s="109" t="s">
        <v>43</v>
      </c>
      <c r="GP57" s="109" t="s">
        <v>43</v>
      </c>
      <c r="GQ57" s="109"/>
      <c r="GR57" s="109" t="s">
        <v>43</v>
      </c>
      <c r="GS57" s="109" t="s">
        <v>43</v>
      </c>
      <c r="GT57" s="109"/>
      <c r="GU57" s="109"/>
      <c r="GV57" s="109"/>
      <c r="GW57" s="109"/>
      <c r="GX57" s="109"/>
      <c r="GY57" s="109"/>
      <c r="GZ57" s="109"/>
      <c r="HA57" s="109"/>
      <c r="HB57" s="109"/>
      <c r="HC57" s="109" t="s">
        <v>43</v>
      </c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77">
        <f t="shared" si="18"/>
        <v>67</v>
      </c>
      <c r="HO57" s="13">
        <f t="shared" si="19"/>
        <v>16</v>
      </c>
      <c r="HP57" s="13">
        <f t="shared" si="20"/>
        <v>3</v>
      </c>
      <c r="HQ57" s="13">
        <f t="shared" si="21"/>
        <v>16</v>
      </c>
      <c r="HR57" s="13">
        <f t="shared" si="22"/>
        <v>1</v>
      </c>
      <c r="HS57" s="13">
        <f t="shared" si="23"/>
        <v>1</v>
      </c>
      <c r="HT57" s="13">
        <f t="shared" si="24"/>
        <v>0</v>
      </c>
      <c r="HU57" s="21">
        <f t="shared" si="25"/>
        <v>4178</v>
      </c>
      <c r="HW57" s="44" t="str">
        <f t="shared" si="26"/>
        <v>x</v>
      </c>
      <c r="HX57" s="51" t="str">
        <f t="shared" si="27"/>
        <v>x</v>
      </c>
      <c r="HY57" s="51" t="str">
        <f t="shared" si="28"/>
        <v>x</v>
      </c>
      <c r="HZ57" s="140" t="str">
        <f t="shared" si="17"/>
        <v>Yes!</v>
      </c>
      <c r="IA57" s="52" t="str">
        <f t="shared" si="29"/>
        <v/>
      </c>
    </row>
    <row r="58" spans="1:235" ht="15.5">
      <c r="A58" s="5" t="s">
        <v>95</v>
      </c>
      <c r="B58" s="35" t="s">
        <v>96</v>
      </c>
      <c r="C58" s="85"/>
      <c r="D58" s="85"/>
      <c r="E58" s="85"/>
      <c r="F58" s="85"/>
      <c r="G58" s="86"/>
      <c r="H58" s="108"/>
      <c r="I58" s="108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 t="s">
        <v>43</v>
      </c>
      <c r="Y58" s="227" t="s">
        <v>43</v>
      </c>
      <c r="Z58" s="227"/>
      <c r="AA58" s="227"/>
      <c r="AB58" s="227"/>
      <c r="AC58" s="227"/>
      <c r="AD58" s="227"/>
      <c r="AE58" s="227"/>
      <c r="AF58" s="227" t="s">
        <v>43</v>
      </c>
      <c r="AG58" s="227"/>
      <c r="AH58" s="227"/>
      <c r="AI58" s="227"/>
      <c r="AJ58" s="227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10"/>
      <c r="BA58" s="111"/>
      <c r="BB58" s="112"/>
      <c r="BC58" s="112"/>
      <c r="BD58" s="113"/>
      <c r="BE58" s="113"/>
      <c r="BF58" s="109"/>
      <c r="BG58" s="112"/>
      <c r="BH58" s="112"/>
      <c r="BI58" s="112"/>
      <c r="BJ58" s="112"/>
      <c r="BK58" s="109"/>
      <c r="BL58" s="112"/>
      <c r="BM58" s="112" t="s">
        <v>43</v>
      </c>
      <c r="BN58" s="109"/>
      <c r="BO58" s="112"/>
      <c r="BP58" s="109"/>
      <c r="BQ58" s="109"/>
      <c r="BR58" s="112"/>
      <c r="BS58" s="112"/>
      <c r="BT58" s="109"/>
      <c r="BU58" s="112"/>
      <c r="BV58" s="109"/>
      <c r="BW58" s="112"/>
      <c r="BX58" s="109"/>
      <c r="BY58" s="109"/>
      <c r="BZ58" s="109"/>
      <c r="CA58" s="109"/>
      <c r="CB58" s="109"/>
      <c r="CC58" s="112"/>
      <c r="CD58" s="109"/>
      <c r="CE58" s="112" t="s">
        <v>43</v>
      </c>
      <c r="CF58" s="109"/>
      <c r="CG58" s="109"/>
      <c r="CH58" s="112"/>
      <c r="CI58" s="109"/>
      <c r="CJ58" s="109"/>
      <c r="CK58" s="109"/>
      <c r="CL58" s="109"/>
      <c r="CM58" s="109"/>
      <c r="CN58" s="109"/>
      <c r="CO58" s="109"/>
      <c r="CP58" s="147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12"/>
      <c r="DD58" s="109"/>
      <c r="DE58" s="112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12" t="s">
        <v>43</v>
      </c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 t="s">
        <v>43</v>
      </c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 t="s">
        <v>43</v>
      </c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 t="s">
        <v>43</v>
      </c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77">
        <f t="shared" si="18"/>
        <v>9</v>
      </c>
      <c r="HO58" s="13">
        <f t="shared" si="19"/>
        <v>0</v>
      </c>
      <c r="HP58" s="13">
        <f t="shared" si="20"/>
        <v>0</v>
      </c>
      <c r="HQ58" s="13">
        <f t="shared" si="21"/>
        <v>0</v>
      </c>
      <c r="HR58" s="13">
        <f t="shared" si="22"/>
        <v>0</v>
      </c>
      <c r="HS58" s="13">
        <f t="shared" si="23"/>
        <v>0</v>
      </c>
      <c r="HT58" s="13">
        <f t="shared" si="24"/>
        <v>0</v>
      </c>
      <c r="HU58" s="21">
        <f t="shared" si="25"/>
        <v>0</v>
      </c>
      <c r="HW58" s="44" t="str">
        <f t="shared" si="26"/>
        <v/>
      </c>
      <c r="HX58" s="51" t="str">
        <f t="shared" si="27"/>
        <v/>
      </c>
      <c r="HY58" s="51" t="str">
        <f t="shared" si="28"/>
        <v/>
      </c>
      <c r="HZ58" s="51" t="str">
        <f t="shared" si="17"/>
        <v/>
      </c>
      <c r="IA58" s="52" t="str">
        <f t="shared" si="29"/>
        <v/>
      </c>
    </row>
    <row r="59" spans="1:235">
      <c r="A59" s="5" t="s">
        <v>773</v>
      </c>
      <c r="B59" s="35" t="s">
        <v>62</v>
      </c>
      <c r="C59" s="85"/>
      <c r="D59" s="85"/>
      <c r="E59" s="85"/>
      <c r="F59" s="85"/>
      <c r="G59" s="86"/>
      <c r="H59" s="108"/>
      <c r="I59" s="108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 t="s">
        <v>43</v>
      </c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77">
        <f t="shared" si="18"/>
        <v>1</v>
      </c>
      <c r="HO59" s="13">
        <f t="shared" si="19"/>
        <v>0</v>
      </c>
      <c r="HP59" s="13">
        <f t="shared" si="20"/>
        <v>0</v>
      </c>
      <c r="HQ59" s="13">
        <f t="shared" si="21"/>
        <v>0</v>
      </c>
      <c r="HR59" s="13">
        <f t="shared" si="22"/>
        <v>0</v>
      </c>
      <c r="HS59" s="13">
        <f t="shared" si="23"/>
        <v>0</v>
      </c>
      <c r="HT59" s="13">
        <f t="shared" si="24"/>
        <v>0</v>
      </c>
      <c r="HU59" s="21">
        <f t="shared" si="25"/>
        <v>0</v>
      </c>
      <c r="HW59" s="44" t="str">
        <f t="shared" si="26"/>
        <v/>
      </c>
      <c r="HX59" s="51" t="str">
        <f t="shared" si="27"/>
        <v/>
      </c>
      <c r="HY59" s="51" t="str">
        <f t="shared" si="28"/>
        <v/>
      </c>
      <c r="HZ59" s="51" t="str">
        <f t="shared" si="17"/>
        <v/>
      </c>
      <c r="IA59" s="52" t="str">
        <f t="shared" si="29"/>
        <v/>
      </c>
    </row>
    <row r="60" spans="1:235">
      <c r="A60" s="5" t="s">
        <v>774</v>
      </c>
      <c r="B60" s="35" t="s">
        <v>775</v>
      </c>
      <c r="C60" s="85"/>
      <c r="D60" s="85"/>
      <c r="E60" s="85"/>
      <c r="F60" s="85"/>
      <c r="G60" s="86"/>
      <c r="H60" s="108"/>
      <c r="I60" s="108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77">
        <f t="shared" si="18"/>
        <v>0</v>
      </c>
      <c r="HO60" s="13">
        <f t="shared" si="19"/>
        <v>0</v>
      </c>
      <c r="HP60" s="13">
        <f t="shared" si="20"/>
        <v>0</v>
      </c>
      <c r="HQ60" s="13">
        <f t="shared" si="21"/>
        <v>0</v>
      </c>
      <c r="HR60" s="13">
        <f t="shared" si="22"/>
        <v>0</v>
      </c>
      <c r="HS60" s="13">
        <f t="shared" si="23"/>
        <v>0</v>
      </c>
      <c r="HT60" s="13">
        <f t="shared" si="24"/>
        <v>0</v>
      </c>
      <c r="HU60" s="21">
        <f t="shared" si="25"/>
        <v>0</v>
      </c>
      <c r="HW60" s="44" t="str">
        <f t="shared" si="26"/>
        <v/>
      </c>
      <c r="HX60" s="51" t="str">
        <f t="shared" si="27"/>
        <v/>
      </c>
      <c r="HY60" s="51" t="str">
        <f t="shared" si="28"/>
        <v/>
      </c>
      <c r="HZ60" s="51" t="str">
        <f t="shared" si="17"/>
        <v/>
      </c>
      <c r="IA60" s="52" t="str">
        <f t="shared" si="29"/>
        <v/>
      </c>
    </row>
    <row r="61" spans="1:235">
      <c r="A61" s="5" t="s">
        <v>97</v>
      </c>
      <c r="B61" s="35" t="s">
        <v>98</v>
      </c>
      <c r="C61" s="85"/>
      <c r="D61" s="85"/>
      <c r="E61" s="85"/>
      <c r="F61" s="85"/>
      <c r="G61" s="86"/>
      <c r="H61" s="108"/>
      <c r="I61" s="108"/>
      <c r="J61" s="108" t="s">
        <v>43</v>
      </c>
      <c r="K61" s="108"/>
      <c r="L61" s="227" t="s">
        <v>43</v>
      </c>
      <c r="M61" s="227" t="s">
        <v>43</v>
      </c>
      <c r="N61" s="227"/>
      <c r="O61" s="227"/>
      <c r="P61" s="227" t="s">
        <v>43</v>
      </c>
      <c r="Q61" s="227" t="s">
        <v>43</v>
      </c>
      <c r="R61" s="227"/>
      <c r="S61" s="227" t="s">
        <v>43</v>
      </c>
      <c r="T61" s="227"/>
      <c r="U61" s="227"/>
      <c r="V61" s="227"/>
      <c r="W61" s="227"/>
      <c r="X61" s="227" t="s">
        <v>43</v>
      </c>
      <c r="Y61" s="227" t="s">
        <v>43</v>
      </c>
      <c r="Z61" s="227" t="s">
        <v>43</v>
      </c>
      <c r="AA61" s="227" t="s">
        <v>43</v>
      </c>
      <c r="AB61" s="227" t="s">
        <v>43</v>
      </c>
      <c r="AC61" s="227"/>
      <c r="AD61" s="227"/>
      <c r="AE61" s="227"/>
      <c r="AF61" s="227" t="s">
        <v>43</v>
      </c>
      <c r="AG61" s="227" t="s">
        <v>43</v>
      </c>
      <c r="AH61" s="227" t="s">
        <v>43</v>
      </c>
      <c r="AI61" s="227"/>
      <c r="AJ61" s="227"/>
      <c r="AK61" s="109"/>
      <c r="AL61" s="109"/>
      <c r="AM61" s="109"/>
      <c r="AN61" s="109"/>
      <c r="AO61" s="109"/>
      <c r="AP61" s="109" t="s">
        <v>43</v>
      </c>
      <c r="AQ61" s="109" t="s">
        <v>43</v>
      </c>
      <c r="AR61" s="109" t="s">
        <v>43</v>
      </c>
      <c r="AS61" s="109" t="s">
        <v>43</v>
      </c>
      <c r="AT61" s="109"/>
      <c r="AU61" s="109"/>
      <c r="AV61" s="109" t="s">
        <v>43</v>
      </c>
      <c r="AW61" s="109"/>
      <c r="AX61" s="109" t="s">
        <v>43</v>
      </c>
      <c r="AY61" s="109" t="s">
        <v>43</v>
      </c>
      <c r="AZ61" s="109"/>
      <c r="BA61" s="109"/>
      <c r="BB61" s="109"/>
      <c r="BC61" s="109"/>
      <c r="BD61" s="109"/>
      <c r="BE61" s="109"/>
      <c r="BF61" s="109" t="s">
        <v>43</v>
      </c>
      <c r="BG61" s="109"/>
      <c r="BH61" s="109" t="s">
        <v>43</v>
      </c>
      <c r="BI61" s="109"/>
      <c r="BJ61" s="109" t="s">
        <v>43</v>
      </c>
      <c r="BK61" s="109"/>
      <c r="BL61" s="109"/>
      <c r="BM61" s="109" t="s">
        <v>43</v>
      </c>
      <c r="BN61" s="109" t="s">
        <v>43</v>
      </c>
      <c r="BO61" s="134"/>
      <c r="BP61" s="109"/>
      <c r="BQ61" s="109"/>
      <c r="BR61" s="109"/>
      <c r="BS61" s="112" t="s">
        <v>43</v>
      </c>
      <c r="BT61" s="109"/>
      <c r="BU61" s="109"/>
      <c r="BV61" s="109"/>
      <c r="BW61" s="109" t="s">
        <v>43</v>
      </c>
      <c r="BX61" s="109" t="s">
        <v>43</v>
      </c>
      <c r="BY61" s="109"/>
      <c r="BZ61" s="109" t="s">
        <v>43</v>
      </c>
      <c r="CA61" s="109"/>
      <c r="CB61" s="109"/>
      <c r="CC61" s="112"/>
      <c r="CD61" s="109"/>
      <c r="CE61" s="112" t="s">
        <v>43</v>
      </c>
      <c r="CF61" s="109"/>
      <c r="CG61" s="109"/>
      <c r="CH61" s="112"/>
      <c r="CI61" s="109"/>
      <c r="CJ61" s="109" t="s">
        <v>43</v>
      </c>
      <c r="CK61" s="109" t="s">
        <v>43</v>
      </c>
      <c r="CL61" s="109"/>
      <c r="CM61" s="109"/>
      <c r="CN61" s="109"/>
      <c r="CO61" s="109"/>
      <c r="CP61" s="147"/>
      <c r="CQ61" s="109" t="s">
        <v>43</v>
      </c>
      <c r="CR61" s="109"/>
      <c r="CS61" s="109"/>
      <c r="CT61" s="109"/>
      <c r="CU61" s="109" t="s">
        <v>43</v>
      </c>
      <c r="CV61" s="109"/>
      <c r="CW61" s="109" t="s">
        <v>43</v>
      </c>
      <c r="CX61" s="109"/>
      <c r="CY61" s="109" t="s">
        <v>43</v>
      </c>
      <c r="CZ61" s="109"/>
      <c r="DA61" s="109" t="s">
        <v>43</v>
      </c>
      <c r="DB61" s="109"/>
      <c r="DC61" s="112" t="s">
        <v>43</v>
      </c>
      <c r="DD61" s="109"/>
      <c r="DE61" s="112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12" t="s">
        <v>43</v>
      </c>
      <c r="DQ61" s="109" t="s">
        <v>43</v>
      </c>
      <c r="DR61" s="109"/>
      <c r="DS61" s="109"/>
      <c r="DT61" s="109"/>
      <c r="DU61" s="109"/>
      <c r="DV61" s="109"/>
      <c r="DW61" s="109" t="s">
        <v>43</v>
      </c>
      <c r="DX61" s="109"/>
      <c r="DY61" s="109"/>
      <c r="DZ61" s="109"/>
      <c r="EA61" s="109"/>
      <c r="EB61" s="109"/>
      <c r="EC61" s="109"/>
      <c r="ED61" s="109" t="s">
        <v>43</v>
      </c>
      <c r="EE61" s="109"/>
      <c r="EF61" s="109"/>
      <c r="EG61" s="109"/>
      <c r="EH61" s="109"/>
      <c r="EI61" s="109"/>
      <c r="EJ61" s="109"/>
      <c r="EK61" s="109" t="s">
        <v>43</v>
      </c>
      <c r="EL61" s="109"/>
      <c r="EM61" s="109"/>
      <c r="EN61" s="109" t="s">
        <v>43</v>
      </c>
      <c r="EO61" s="109"/>
      <c r="EP61" s="109" t="s">
        <v>43</v>
      </c>
      <c r="EQ61" s="109"/>
      <c r="ER61" s="109" t="s">
        <v>43</v>
      </c>
      <c r="ES61" s="109"/>
      <c r="ET61" s="109"/>
      <c r="EU61" s="109"/>
      <c r="EV61" s="109"/>
      <c r="EW61" s="109"/>
      <c r="EX61" s="109" t="s">
        <v>43</v>
      </c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 t="s">
        <v>43</v>
      </c>
      <c r="FK61" s="109"/>
      <c r="FL61" s="109"/>
      <c r="FM61" s="109"/>
      <c r="FN61" s="109"/>
      <c r="FO61" s="109" t="s">
        <v>43</v>
      </c>
      <c r="FP61" s="109"/>
      <c r="FQ61" s="109" t="s">
        <v>43</v>
      </c>
      <c r="FR61" s="109"/>
      <c r="FS61" s="109"/>
      <c r="FT61" s="109"/>
      <c r="FU61" s="109"/>
      <c r="FV61" s="109" t="s">
        <v>43</v>
      </c>
      <c r="FW61" s="109" t="s">
        <v>43</v>
      </c>
      <c r="FX61" s="109" t="s">
        <v>43</v>
      </c>
      <c r="FY61" s="109" t="s">
        <v>43</v>
      </c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 t="s">
        <v>43</v>
      </c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 t="s">
        <v>43</v>
      </c>
      <c r="HD61" s="109" t="s">
        <v>43</v>
      </c>
      <c r="HE61" s="109"/>
      <c r="HF61" s="109"/>
      <c r="HG61" s="109"/>
      <c r="HH61" s="109"/>
      <c r="HI61" s="109"/>
      <c r="HJ61" s="109"/>
      <c r="HK61" s="109"/>
      <c r="HL61" s="109"/>
      <c r="HM61" s="109"/>
      <c r="HN61" s="77">
        <f t="shared" si="18"/>
        <v>91</v>
      </c>
      <c r="HO61" s="13">
        <f t="shared" si="19"/>
        <v>22</v>
      </c>
      <c r="HP61" s="13">
        <f t="shared" si="20"/>
        <v>5</v>
      </c>
      <c r="HQ61" s="13">
        <f t="shared" si="21"/>
        <v>6</v>
      </c>
      <c r="HR61" s="13">
        <f t="shared" si="22"/>
        <v>2</v>
      </c>
      <c r="HS61" s="13">
        <f t="shared" si="23"/>
        <v>1</v>
      </c>
      <c r="HT61" s="13">
        <f t="shared" si="24"/>
        <v>1</v>
      </c>
      <c r="HU61" s="21">
        <f t="shared" si="25"/>
        <v>6723</v>
      </c>
      <c r="HW61" s="139" t="str">
        <f t="shared" si="26"/>
        <v>Yes!</v>
      </c>
      <c r="HX61" s="140" t="str">
        <f t="shared" si="27"/>
        <v>Yes!</v>
      </c>
      <c r="HY61" s="51" t="str">
        <f t="shared" si="28"/>
        <v/>
      </c>
      <c r="HZ61" s="51" t="str">
        <f t="shared" si="17"/>
        <v/>
      </c>
      <c r="IA61" s="52" t="str">
        <f t="shared" si="29"/>
        <v/>
      </c>
    </row>
    <row r="62" spans="1:235">
      <c r="A62" s="5" t="s">
        <v>97</v>
      </c>
      <c r="B62" s="35" t="s">
        <v>99</v>
      </c>
      <c r="C62" s="85"/>
      <c r="D62" s="85"/>
      <c r="E62" s="85"/>
      <c r="F62" s="85"/>
      <c r="G62" s="86"/>
      <c r="H62" s="108"/>
      <c r="I62" s="108"/>
      <c r="J62" s="108"/>
      <c r="K62" s="108"/>
      <c r="L62" s="227" t="s">
        <v>43</v>
      </c>
      <c r="M62" s="227"/>
      <c r="N62" s="227"/>
      <c r="O62" s="227"/>
      <c r="P62" s="227" t="s">
        <v>43</v>
      </c>
      <c r="Q62" s="227"/>
      <c r="R62" s="227"/>
      <c r="S62" s="227"/>
      <c r="T62" s="227"/>
      <c r="U62" s="227"/>
      <c r="V62" s="227"/>
      <c r="W62" s="227"/>
      <c r="X62" s="227" t="s">
        <v>43</v>
      </c>
      <c r="Y62" s="227" t="s">
        <v>43</v>
      </c>
      <c r="Z62" s="227" t="s">
        <v>43</v>
      </c>
      <c r="AA62" s="227" t="s">
        <v>43</v>
      </c>
      <c r="AB62" s="227"/>
      <c r="AC62" s="227"/>
      <c r="AD62" s="227"/>
      <c r="AE62" s="227"/>
      <c r="AF62" s="227" t="s">
        <v>43</v>
      </c>
      <c r="AG62" s="227"/>
      <c r="AH62" s="227" t="s">
        <v>43</v>
      </c>
      <c r="AI62" s="227"/>
      <c r="AJ62" s="227"/>
      <c r="AK62" s="109"/>
      <c r="AL62" s="109"/>
      <c r="AM62" s="109"/>
      <c r="AN62" s="109"/>
      <c r="AO62" s="109" t="s">
        <v>43</v>
      </c>
      <c r="AP62" s="109"/>
      <c r="AQ62" s="109" t="s">
        <v>43</v>
      </c>
      <c r="AR62" s="109" t="s">
        <v>43</v>
      </c>
      <c r="AS62" s="109"/>
      <c r="AT62" s="109"/>
      <c r="AU62" s="109"/>
      <c r="AV62" s="109"/>
      <c r="AW62" s="109"/>
      <c r="AX62" s="109" t="s">
        <v>43</v>
      </c>
      <c r="AY62" s="109" t="s">
        <v>43</v>
      </c>
      <c r="AZ62" s="109"/>
      <c r="BA62" s="109"/>
      <c r="BB62" s="109"/>
      <c r="BC62" s="109"/>
      <c r="BD62" s="109"/>
      <c r="BE62" s="109"/>
      <c r="BF62" s="109" t="s">
        <v>43</v>
      </c>
      <c r="BG62" s="109"/>
      <c r="BH62" s="109" t="s">
        <v>43</v>
      </c>
      <c r="BI62" s="109"/>
      <c r="BJ62" s="109" t="s">
        <v>43</v>
      </c>
      <c r="BK62" s="109"/>
      <c r="BL62" s="109"/>
      <c r="BM62" s="109" t="s">
        <v>43</v>
      </c>
      <c r="BN62" s="109" t="s">
        <v>43</v>
      </c>
      <c r="BO62" s="109"/>
      <c r="BP62" s="109"/>
      <c r="BQ62" s="109"/>
      <c r="BR62" s="109"/>
      <c r="BS62" s="114" t="s">
        <v>43</v>
      </c>
      <c r="BT62" s="109"/>
      <c r="BU62" s="109"/>
      <c r="BV62" s="109"/>
      <c r="BW62" s="109"/>
      <c r="BX62" s="109"/>
      <c r="BY62" s="109"/>
      <c r="BZ62" s="109" t="s">
        <v>43</v>
      </c>
      <c r="CA62" s="109"/>
      <c r="CB62" s="109"/>
      <c r="CC62" s="109"/>
      <c r="CD62" s="109"/>
      <c r="CE62" s="109" t="s">
        <v>43</v>
      </c>
      <c r="CF62" s="109"/>
      <c r="CG62" s="109"/>
      <c r="CH62" s="112"/>
      <c r="CI62" s="109"/>
      <c r="CJ62" s="109" t="s">
        <v>43</v>
      </c>
      <c r="CK62" s="109"/>
      <c r="CL62" s="109"/>
      <c r="CM62" s="109"/>
      <c r="CN62" s="109"/>
      <c r="CO62" s="109"/>
      <c r="CP62" s="147"/>
      <c r="CQ62" s="109"/>
      <c r="CR62" s="109"/>
      <c r="CS62" s="109"/>
      <c r="CT62" s="109"/>
      <c r="CU62" s="109" t="s">
        <v>43</v>
      </c>
      <c r="CV62" s="109"/>
      <c r="CW62" s="109" t="s">
        <v>43</v>
      </c>
      <c r="CX62" s="109"/>
      <c r="CY62" s="109" t="s">
        <v>43</v>
      </c>
      <c r="CZ62" s="109"/>
      <c r="DA62" s="109" t="s">
        <v>43</v>
      </c>
      <c r="DB62" s="109"/>
      <c r="DC62" s="109" t="s">
        <v>43</v>
      </c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12" t="s">
        <v>43</v>
      </c>
      <c r="DQ62" s="109" t="s">
        <v>43</v>
      </c>
      <c r="DR62" s="109"/>
      <c r="DS62" s="109"/>
      <c r="DT62" s="109"/>
      <c r="DU62" s="109"/>
      <c r="DV62" s="109"/>
      <c r="DW62" s="109" t="s">
        <v>43</v>
      </c>
      <c r="DX62" s="109"/>
      <c r="DY62" s="109"/>
      <c r="DZ62" s="109"/>
      <c r="EA62" s="109"/>
      <c r="EB62" s="109"/>
      <c r="EC62" s="109"/>
      <c r="ED62" s="109" t="s">
        <v>43</v>
      </c>
      <c r="EE62" s="109"/>
      <c r="EF62" s="109"/>
      <c r="EG62" s="109"/>
      <c r="EH62" s="109"/>
      <c r="EI62" s="109"/>
      <c r="EJ62" s="109"/>
      <c r="EK62" s="109" t="s">
        <v>43</v>
      </c>
      <c r="EL62" s="109"/>
      <c r="EM62" s="109"/>
      <c r="EN62" s="109" t="s">
        <v>43</v>
      </c>
      <c r="EO62" s="109"/>
      <c r="EP62" s="109"/>
      <c r="EQ62" s="109"/>
      <c r="ER62" s="109"/>
      <c r="ES62" s="109"/>
      <c r="ET62" s="109"/>
      <c r="EU62" s="109"/>
      <c r="EV62" s="109"/>
      <c r="EW62" s="109"/>
      <c r="EX62" s="109" t="s">
        <v>43</v>
      </c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 t="s">
        <v>43</v>
      </c>
      <c r="FM62" s="109"/>
      <c r="FN62" s="109"/>
      <c r="FO62" s="109" t="s">
        <v>43</v>
      </c>
      <c r="FP62" s="109"/>
      <c r="FQ62" s="109" t="s">
        <v>43</v>
      </c>
      <c r="FR62" s="109"/>
      <c r="FS62" s="109"/>
      <c r="FT62" s="109"/>
      <c r="FU62" s="109"/>
      <c r="FV62" s="109" t="s">
        <v>43</v>
      </c>
      <c r="FW62" s="109" t="s">
        <v>43</v>
      </c>
      <c r="FX62" s="109"/>
      <c r="FY62" s="109"/>
      <c r="FZ62" s="109" t="s">
        <v>43</v>
      </c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 t="s">
        <v>43</v>
      </c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 t="s">
        <v>43</v>
      </c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77">
        <f t="shared" si="18"/>
        <v>63</v>
      </c>
      <c r="HO62" s="13">
        <f t="shared" si="19"/>
        <v>10</v>
      </c>
      <c r="HP62" s="13">
        <f t="shared" si="20"/>
        <v>5</v>
      </c>
      <c r="HQ62" s="13">
        <f t="shared" si="21"/>
        <v>3</v>
      </c>
      <c r="HR62" s="13">
        <f t="shared" si="22"/>
        <v>1</v>
      </c>
      <c r="HS62" s="13">
        <f t="shared" si="23"/>
        <v>0</v>
      </c>
      <c r="HT62" s="13">
        <f t="shared" si="24"/>
        <v>0</v>
      </c>
      <c r="HU62" s="21">
        <f t="shared" si="25"/>
        <v>4336</v>
      </c>
      <c r="HW62" s="139" t="str">
        <f t="shared" si="26"/>
        <v>Yes!</v>
      </c>
      <c r="HX62" s="51" t="str">
        <f t="shared" si="27"/>
        <v/>
      </c>
      <c r="HY62" s="51" t="str">
        <f t="shared" si="28"/>
        <v/>
      </c>
      <c r="HZ62" s="51" t="str">
        <f t="shared" si="17"/>
        <v/>
      </c>
      <c r="IA62" s="52" t="str">
        <f t="shared" si="29"/>
        <v/>
      </c>
    </row>
    <row r="63" spans="1:235" ht="15.5">
      <c r="A63" s="5" t="s">
        <v>100</v>
      </c>
      <c r="B63" s="35" t="s">
        <v>94</v>
      </c>
      <c r="C63" s="85"/>
      <c r="D63" s="85"/>
      <c r="E63" s="85"/>
      <c r="F63" s="85"/>
      <c r="G63" s="86"/>
      <c r="H63" s="108"/>
      <c r="I63" s="108"/>
      <c r="J63" s="108"/>
      <c r="K63" s="108"/>
      <c r="L63" s="227"/>
      <c r="M63" s="227"/>
      <c r="N63" s="227"/>
      <c r="O63" s="227"/>
      <c r="P63" s="227"/>
      <c r="Q63" s="227" t="s">
        <v>43</v>
      </c>
      <c r="R63" s="227"/>
      <c r="S63" s="227"/>
      <c r="T63" s="227"/>
      <c r="U63" s="227"/>
      <c r="V63" s="227" t="s">
        <v>43</v>
      </c>
      <c r="W63" s="227"/>
      <c r="X63" s="227" t="s">
        <v>43</v>
      </c>
      <c r="Y63" s="227"/>
      <c r="Z63" s="227"/>
      <c r="AA63" s="227"/>
      <c r="AB63" s="227"/>
      <c r="AC63" s="227"/>
      <c r="AD63" s="227" t="s">
        <v>43</v>
      </c>
      <c r="AE63" s="227"/>
      <c r="AF63" s="227" t="s">
        <v>43</v>
      </c>
      <c r="AG63" s="227" t="s">
        <v>43</v>
      </c>
      <c r="AH63" s="227" t="s">
        <v>43</v>
      </c>
      <c r="AI63" s="227"/>
      <c r="AJ63" s="227"/>
      <c r="AK63" s="109" t="s">
        <v>43</v>
      </c>
      <c r="AL63" s="109"/>
      <c r="AM63" s="109"/>
      <c r="AN63" s="109"/>
      <c r="AO63" s="109" t="s">
        <v>43</v>
      </c>
      <c r="AP63" s="109"/>
      <c r="AQ63" s="109"/>
      <c r="AR63" s="109"/>
      <c r="AS63" s="109"/>
      <c r="AT63" s="109"/>
      <c r="AU63" s="109"/>
      <c r="AV63" s="109" t="s">
        <v>43</v>
      </c>
      <c r="AW63" s="109"/>
      <c r="AX63" s="109" t="s">
        <v>43</v>
      </c>
      <c r="AY63" s="109" t="s">
        <v>43</v>
      </c>
      <c r="AZ63" s="110"/>
      <c r="BA63" s="111"/>
      <c r="BB63" s="112"/>
      <c r="BC63" s="112"/>
      <c r="BD63" s="113"/>
      <c r="BE63" s="113"/>
      <c r="BF63" s="109" t="s">
        <v>43</v>
      </c>
      <c r="BG63" s="112"/>
      <c r="BH63" s="112"/>
      <c r="BI63" s="112"/>
      <c r="BJ63" s="112" t="s">
        <v>43</v>
      </c>
      <c r="BK63" s="109"/>
      <c r="BL63" s="112"/>
      <c r="BM63" s="112" t="s">
        <v>43</v>
      </c>
      <c r="BN63" s="109" t="s">
        <v>43</v>
      </c>
      <c r="BO63" s="112"/>
      <c r="BP63" s="109"/>
      <c r="BQ63" s="109"/>
      <c r="BR63" s="112"/>
      <c r="BS63" s="112"/>
      <c r="BT63" s="109"/>
      <c r="BU63" s="112"/>
      <c r="BV63" s="109"/>
      <c r="BW63" s="112" t="s">
        <v>43</v>
      </c>
      <c r="BX63" s="109"/>
      <c r="BY63" s="109"/>
      <c r="BZ63" s="109"/>
      <c r="CA63" s="109"/>
      <c r="CB63" s="109"/>
      <c r="CC63" s="112"/>
      <c r="CD63" s="109"/>
      <c r="CE63" s="112"/>
      <c r="CF63" s="109"/>
      <c r="CG63" s="109"/>
      <c r="CH63" s="112"/>
      <c r="CI63" s="109"/>
      <c r="CJ63" s="109" t="s">
        <v>43</v>
      </c>
      <c r="CK63" s="109" t="s">
        <v>43</v>
      </c>
      <c r="CL63" s="109"/>
      <c r="CM63" s="109"/>
      <c r="CN63" s="109" t="s">
        <v>43</v>
      </c>
      <c r="CO63" s="109"/>
      <c r="CP63" s="147"/>
      <c r="CQ63" s="109"/>
      <c r="CR63" s="109"/>
      <c r="CS63" s="109"/>
      <c r="CT63" s="109"/>
      <c r="CU63" s="109" t="s">
        <v>43</v>
      </c>
      <c r="CV63" s="109"/>
      <c r="CW63" s="109" t="s">
        <v>43</v>
      </c>
      <c r="CX63" s="109"/>
      <c r="CY63" s="109" t="s">
        <v>43</v>
      </c>
      <c r="CZ63" s="109"/>
      <c r="DA63" s="109" t="s">
        <v>43</v>
      </c>
      <c r="DB63" s="109"/>
      <c r="DC63" s="112"/>
      <c r="DD63" s="109"/>
      <c r="DE63" s="112"/>
      <c r="DF63" s="109"/>
      <c r="DG63" s="109"/>
      <c r="DH63" s="109"/>
      <c r="DI63" s="109"/>
      <c r="DJ63" s="109" t="s">
        <v>43</v>
      </c>
      <c r="DK63" s="109"/>
      <c r="DL63" s="109" t="s">
        <v>43</v>
      </c>
      <c r="DM63" s="109"/>
      <c r="DN63" s="109" t="s">
        <v>43</v>
      </c>
      <c r="DO63" s="109"/>
      <c r="DP63" s="112" t="s">
        <v>43</v>
      </c>
      <c r="DQ63" s="109" t="s">
        <v>43</v>
      </c>
      <c r="DR63" s="109"/>
      <c r="DS63" s="109"/>
      <c r="DT63" s="109"/>
      <c r="DU63" s="109"/>
      <c r="DV63" s="109"/>
      <c r="DW63" s="109"/>
      <c r="DX63" s="109"/>
      <c r="DY63" s="109"/>
      <c r="DZ63" s="109" t="s">
        <v>43</v>
      </c>
      <c r="EA63" s="109"/>
      <c r="EB63" s="109" t="s">
        <v>43</v>
      </c>
      <c r="EC63" s="109"/>
      <c r="ED63" s="109"/>
      <c r="EE63" s="109"/>
      <c r="EF63" s="109" t="s">
        <v>43</v>
      </c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 t="s">
        <v>43</v>
      </c>
      <c r="EV63" s="109"/>
      <c r="EW63" s="109"/>
      <c r="EX63" s="109" t="s">
        <v>43</v>
      </c>
      <c r="EY63" s="109"/>
      <c r="EZ63" s="109"/>
      <c r="FA63" s="109"/>
      <c r="FB63" s="109" t="s">
        <v>43</v>
      </c>
      <c r="FC63" s="109"/>
      <c r="FD63" s="109"/>
      <c r="FE63" s="109"/>
      <c r="FF63" s="109"/>
      <c r="FG63" s="109"/>
      <c r="FH63" s="109"/>
      <c r="FI63" s="109"/>
      <c r="FJ63" s="109" t="s">
        <v>43</v>
      </c>
      <c r="FK63" s="109"/>
      <c r="FL63" s="109"/>
      <c r="FM63" s="109"/>
      <c r="FN63" s="109"/>
      <c r="FO63" s="109" t="s">
        <v>43</v>
      </c>
      <c r="FP63" s="109"/>
      <c r="FQ63" s="109" t="s">
        <v>43</v>
      </c>
      <c r="FR63" s="109"/>
      <c r="FS63" s="109"/>
      <c r="FT63" s="109"/>
      <c r="FU63" s="109" t="s">
        <v>43</v>
      </c>
      <c r="FV63" s="109"/>
      <c r="FW63" s="109"/>
      <c r="FX63" s="109" t="s">
        <v>43</v>
      </c>
      <c r="FY63" s="109"/>
      <c r="FZ63" s="109"/>
      <c r="GA63" s="109" t="s">
        <v>43</v>
      </c>
      <c r="GB63" s="109"/>
      <c r="GC63" s="109"/>
      <c r="GD63" s="109"/>
      <c r="GE63" s="109"/>
      <c r="GF63" s="109" t="s">
        <v>43</v>
      </c>
      <c r="GG63" s="109"/>
      <c r="GH63" s="109"/>
      <c r="GI63" s="109" t="s">
        <v>43</v>
      </c>
      <c r="GJ63" s="109"/>
      <c r="GK63" s="109"/>
      <c r="GL63" s="109" t="s">
        <v>43</v>
      </c>
      <c r="GM63" s="109"/>
      <c r="GN63" s="109" t="s">
        <v>43</v>
      </c>
      <c r="GO63" s="109"/>
      <c r="GP63" s="109"/>
      <c r="GQ63" s="109"/>
      <c r="GR63" s="109" t="s">
        <v>43</v>
      </c>
      <c r="GS63" s="109" t="s">
        <v>43</v>
      </c>
      <c r="GT63" s="109"/>
      <c r="GU63" s="109" t="s">
        <v>43</v>
      </c>
      <c r="GV63" s="109"/>
      <c r="GW63" s="109" t="s">
        <v>43</v>
      </c>
      <c r="GX63" s="109"/>
      <c r="GY63" s="109"/>
      <c r="GZ63" s="109"/>
      <c r="HA63" s="109"/>
      <c r="HB63" s="109" t="s">
        <v>43</v>
      </c>
      <c r="HC63" s="109"/>
      <c r="HD63" s="109"/>
      <c r="HE63" s="109" t="s">
        <v>43</v>
      </c>
      <c r="HF63" s="109"/>
      <c r="HG63" s="109"/>
      <c r="HH63" s="109"/>
      <c r="HI63" s="109"/>
      <c r="HJ63" s="109"/>
      <c r="HK63" s="109"/>
      <c r="HL63" s="109"/>
      <c r="HM63" s="109"/>
      <c r="HN63" s="77">
        <f t="shared" si="18"/>
        <v>93</v>
      </c>
      <c r="HO63" s="13">
        <f t="shared" si="19"/>
        <v>27</v>
      </c>
      <c r="HP63" s="13">
        <f t="shared" si="20"/>
        <v>7</v>
      </c>
      <c r="HQ63" s="13">
        <f t="shared" si="21"/>
        <v>3</v>
      </c>
      <c r="HR63" s="13">
        <f t="shared" si="22"/>
        <v>1</v>
      </c>
      <c r="HS63" s="13">
        <f t="shared" si="23"/>
        <v>0</v>
      </c>
      <c r="HT63" s="13">
        <f t="shared" si="24"/>
        <v>0</v>
      </c>
      <c r="HU63" s="21">
        <f t="shared" si="25"/>
        <v>8893</v>
      </c>
      <c r="HW63" s="139" t="str">
        <f t="shared" si="26"/>
        <v>Yes!</v>
      </c>
      <c r="HX63" s="51" t="str">
        <f t="shared" si="27"/>
        <v>Yes!</v>
      </c>
      <c r="HY63" s="51" t="str">
        <f t="shared" si="28"/>
        <v/>
      </c>
      <c r="HZ63" s="51" t="str">
        <f t="shared" si="17"/>
        <v/>
      </c>
      <c r="IA63" s="52" t="str">
        <f t="shared" si="29"/>
        <v/>
      </c>
    </row>
    <row r="64" spans="1:235" ht="15.5">
      <c r="A64" s="5" t="s">
        <v>101</v>
      </c>
      <c r="B64" s="35" t="s">
        <v>106</v>
      </c>
      <c r="C64" s="85"/>
      <c r="D64" s="85"/>
      <c r="E64" s="85"/>
      <c r="F64" s="85"/>
      <c r="G64" s="86"/>
      <c r="H64" s="108"/>
      <c r="I64" s="108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10"/>
      <c r="BA64" s="111"/>
      <c r="BB64" s="112"/>
      <c r="BC64" s="112"/>
      <c r="BD64" s="113"/>
      <c r="BE64" s="113"/>
      <c r="BF64" s="109" t="s">
        <v>43</v>
      </c>
      <c r="BG64" s="112"/>
      <c r="BH64" s="112"/>
      <c r="BI64" s="112"/>
      <c r="BJ64" s="112"/>
      <c r="BK64" s="109"/>
      <c r="BL64" s="112"/>
      <c r="BM64" s="112"/>
      <c r="BN64" s="109"/>
      <c r="BO64" s="112"/>
      <c r="BP64" s="109"/>
      <c r="BQ64" s="109"/>
      <c r="BR64" s="112"/>
      <c r="BS64" s="112"/>
      <c r="BT64" s="109"/>
      <c r="BU64" s="112"/>
      <c r="BV64" s="109"/>
      <c r="BW64" s="112"/>
      <c r="BX64" s="109"/>
      <c r="BY64" s="109"/>
      <c r="BZ64" s="109"/>
      <c r="CA64" s="109"/>
      <c r="CB64" s="109"/>
      <c r="CC64" s="112"/>
      <c r="CD64" s="109"/>
      <c r="CE64" s="112" t="s">
        <v>43</v>
      </c>
      <c r="CF64" s="109"/>
      <c r="CG64" s="109"/>
      <c r="CH64" s="112"/>
      <c r="CI64" s="109"/>
      <c r="CJ64" s="109"/>
      <c r="CK64" s="109"/>
      <c r="CL64" s="109"/>
      <c r="CM64" s="109"/>
      <c r="CN64" s="109"/>
      <c r="CO64" s="109"/>
      <c r="CP64" s="147"/>
      <c r="CQ64" s="109"/>
      <c r="CR64" s="109"/>
      <c r="CS64" s="109"/>
      <c r="CT64" s="109"/>
      <c r="CU64" s="109"/>
      <c r="CV64" s="109"/>
      <c r="CW64" s="109" t="s">
        <v>43</v>
      </c>
      <c r="CX64" s="109"/>
      <c r="CY64" s="109"/>
      <c r="CZ64" s="109"/>
      <c r="DA64" s="109"/>
      <c r="DB64" s="109"/>
      <c r="DC64" s="112"/>
      <c r="DD64" s="109"/>
      <c r="DE64" s="112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12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77">
        <f t="shared" si="18"/>
        <v>3</v>
      </c>
      <c r="HO64" s="13">
        <f t="shared" si="19"/>
        <v>0</v>
      </c>
      <c r="HP64" s="13">
        <f t="shared" si="20"/>
        <v>0</v>
      </c>
      <c r="HQ64" s="13">
        <f t="shared" si="21"/>
        <v>0</v>
      </c>
      <c r="HR64" s="13">
        <f t="shared" si="22"/>
        <v>0</v>
      </c>
      <c r="HS64" s="13">
        <f t="shared" si="23"/>
        <v>0</v>
      </c>
      <c r="HT64" s="13">
        <f t="shared" si="24"/>
        <v>0</v>
      </c>
      <c r="HU64" s="21">
        <f t="shared" si="25"/>
        <v>0</v>
      </c>
      <c r="HW64" s="44" t="str">
        <f t="shared" si="26"/>
        <v/>
      </c>
      <c r="HX64" s="51" t="str">
        <f t="shared" si="27"/>
        <v/>
      </c>
      <c r="HY64" s="51" t="str">
        <f t="shared" si="28"/>
        <v/>
      </c>
      <c r="HZ64" s="51" t="str">
        <f t="shared" si="17"/>
        <v/>
      </c>
      <c r="IA64" s="52" t="str">
        <f t="shared" si="29"/>
        <v/>
      </c>
    </row>
    <row r="65" spans="1:235" ht="15.5">
      <c r="A65" s="5" t="s">
        <v>101</v>
      </c>
      <c r="B65" s="35" t="s">
        <v>102</v>
      </c>
      <c r="C65" s="85"/>
      <c r="D65" s="85"/>
      <c r="E65" s="85"/>
      <c r="F65" s="85"/>
      <c r="G65" s="86"/>
      <c r="H65" s="108"/>
      <c r="I65" s="108"/>
      <c r="J65" s="108"/>
      <c r="K65" s="108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 t="s">
        <v>43</v>
      </c>
      <c r="AZ65" s="110"/>
      <c r="BA65" s="111"/>
      <c r="BB65" s="112"/>
      <c r="BC65" s="112"/>
      <c r="BD65" s="113"/>
      <c r="BE65" s="113"/>
      <c r="BF65" s="109"/>
      <c r="BG65" s="112"/>
      <c r="BH65" s="112"/>
      <c r="BI65" s="112"/>
      <c r="BJ65" s="112" t="s">
        <v>43</v>
      </c>
      <c r="BK65" s="109"/>
      <c r="BL65" s="112"/>
      <c r="BM65" s="112"/>
      <c r="BN65" s="109"/>
      <c r="BO65" s="112"/>
      <c r="BP65" s="109"/>
      <c r="BQ65" s="109"/>
      <c r="BR65" s="112"/>
      <c r="BS65" s="112"/>
      <c r="BT65" s="109"/>
      <c r="BU65" s="112"/>
      <c r="BV65" s="109"/>
      <c r="BW65" s="112"/>
      <c r="BX65" s="109"/>
      <c r="BY65" s="109"/>
      <c r="BZ65" s="109"/>
      <c r="CA65" s="109"/>
      <c r="CB65" s="109"/>
      <c r="CC65" s="112"/>
      <c r="CD65" s="109" t="s">
        <v>43</v>
      </c>
      <c r="CE65" s="112"/>
      <c r="CF65" s="109"/>
      <c r="CG65" s="109"/>
      <c r="CH65" s="112"/>
      <c r="CI65" s="109"/>
      <c r="CJ65" s="109"/>
      <c r="CK65" s="109"/>
      <c r="CL65" s="109"/>
      <c r="CM65" s="109"/>
      <c r="CN65" s="109"/>
      <c r="CO65" s="109"/>
      <c r="CP65" s="147"/>
      <c r="CQ65" s="109"/>
      <c r="CR65" s="109"/>
      <c r="CS65" s="109" t="s">
        <v>43</v>
      </c>
      <c r="CT65" s="109"/>
      <c r="CU65" s="109"/>
      <c r="CV65" s="109"/>
      <c r="CW65" s="109"/>
      <c r="CX65" s="109"/>
      <c r="CY65" s="109"/>
      <c r="CZ65" s="109"/>
      <c r="DA65" s="109"/>
      <c r="DB65" s="109"/>
      <c r="DC65" s="112"/>
      <c r="DD65" s="109"/>
      <c r="DE65" s="112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12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 t="s">
        <v>43</v>
      </c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 t="s">
        <v>43</v>
      </c>
      <c r="FK65" s="109" t="s">
        <v>43</v>
      </c>
      <c r="FL65" s="109"/>
      <c r="FM65" s="109"/>
      <c r="FN65" s="109"/>
      <c r="FO65" s="109" t="s">
        <v>43</v>
      </c>
      <c r="FP65" s="109"/>
      <c r="FQ65" s="109" t="s">
        <v>43</v>
      </c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 t="s">
        <v>43</v>
      </c>
      <c r="GM65" s="109" t="s">
        <v>43</v>
      </c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 t="s">
        <v>43</v>
      </c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77">
        <f t="shared" si="18"/>
        <v>22</v>
      </c>
      <c r="HO65" s="13">
        <f t="shared" si="19"/>
        <v>4</v>
      </c>
      <c r="HP65" s="13">
        <f t="shared" si="20"/>
        <v>3</v>
      </c>
      <c r="HQ65" s="13">
        <f t="shared" si="21"/>
        <v>3</v>
      </c>
      <c r="HR65" s="13">
        <f t="shared" si="22"/>
        <v>0</v>
      </c>
      <c r="HS65" s="13">
        <f t="shared" si="23"/>
        <v>0</v>
      </c>
      <c r="HT65" s="13">
        <f t="shared" si="24"/>
        <v>0</v>
      </c>
      <c r="HU65" s="21">
        <f t="shared" si="25"/>
        <v>1723</v>
      </c>
      <c r="HW65" s="44" t="str">
        <f t="shared" si="26"/>
        <v/>
      </c>
      <c r="HX65" s="51" t="str">
        <f t="shared" si="27"/>
        <v/>
      </c>
      <c r="HY65" s="51" t="str">
        <f t="shared" si="28"/>
        <v/>
      </c>
      <c r="HZ65" s="51" t="str">
        <f t="shared" si="17"/>
        <v/>
      </c>
      <c r="IA65" s="52" t="str">
        <f t="shared" si="29"/>
        <v/>
      </c>
    </row>
    <row r="66" spans="1:235" ht="15.5">
      <c r="A66" s="5" t="s">
        <v>101</v>
      </c>
      <c r="B66" s="35" t="s">
        <v>103</v>
      </c>
      <c r="C66" s="85" t="s">
        <v>43</v>
      </c>
      <c r="D66" s="85"/>
      <c r="E66" s="85"/>
      <c r="F66" s="85"/>
      <c r="G66" s="86"/>
      <c r="H66" s="108" t="s">
        <v>43</v>
      </c>
      <c r="I66" s="108"/>
      <c r="J66" s="108" t="s">
        <v>43</v>
      </c>
      <c r="K66" s="108" t="s">
        <v>43</v>
      </c>
      <c r="L66" s="227"/>
      <c r="M66" s="227"/>
      <c r="N66" s="227"/>
      <c r="O66" s="227"/>
      <c r="P66" s="227" t="s">
        <v>43</v>
      </c>
      <c r="Q66" s="227"/>
      <c r="R66" s="227"/>
      <c r="S66" s="227"/>
      <c r="T66" s="227"/>
      <c r="U66" s="227"/>
      <c r="V66" s="227"/>
      <c r="W66" s="227"/>
      <c r="X66" s="227" t="s">
        <v>43</v>
      </c>
      <c r="Y66" s="227" t="s">
        <v>43</v>
      </c>
      <c r="Z66" s="227"/>
      <c r="AA66" s="227" t="s">
        <v>43</v>
      </c>
      <c r="AB66" s="227"/>
      <c r="AC66" s="227"/>
      <c r="AD66" s="227"/>
      <c r="AE66" s="227"/>
      <c r="AF66" s="227" t="s">
        <v>43</v>
      </c>
      <c r="AG66" s="227"/>
      <c r="AH66" s="227" t="s">
        <v>43</v>
      </c>
      <c r="AI66" s="227"/>
      <c r="AJ66" s="227" t="s">
        <v>43</v>
      </c>
      <c r="AK66" s="109"/>
      <c r="AL66" s="109"/>
      <c r="AM66" s="109"/>
      <c r="AN66" s="109"/>
      <c r="AO66" s="109" t="s">
        <v>43</v>
      </c>
      <c r="AP66" s="109"/>
      <c r="AQ66" s="109"/>
      <c r="AR66" s="109"/>
      <c r="AS66" s="109" t="s">
        <v>43</v>
      </c>
      <c r="AT66" s="109"/>
      <c r="AU66" s="109"/>
      <c r="AV66" s="109" t="s">
        <v>43</v>
      </c>
      <c r="AW66" s="109" t="s">
        <v>43</v>
      </c>
      <c r="AX66" s="109" t="s">
        <v>43</v>
      </c>
      <c r="AY66" s="109" t="s">
        <v>43</v>
      </c>
      <c r="AZ66" s="110"/>
      <c r="BA66" s="111"/>
      <c r="BB66" s="112"/>
      <c r="BC66" s="112"/>
      <c r="BD66" s="113"/>
      <c r="BE66" s="113"/>
      <c r="BF66" s="109" t="s">
        <v>43</v>
      </c>
      <c r="BG66" s="112" t="s">
        <v>43</v>
      </c>
      <c r="BH66" s="112"/>
      <c r="BI66" s="112" t="s">
        <v>43</v>
      </c>
      <c r="BJ66" s="112" t="s">
        <v>43</v>
      </c>
      <c r="BK66" s="109"/>
      <c r="BL66" s="112"/>
      <c r="BM66" s="112" t="s">
        <v>43</v>
      </c>
      <c r="BN66" s="109"/>
      <c r="BO66" s="112"/>
      <c r="BP66" s="109"/>
      <c r="BQ66" s="109"/>
      <c r="BR66" s="112"/>
      <c r="BS66" s="112" t="s">
        <v>43</v>
      </c>
      <c r="BT66" s="109" t="s">
        <v>43</v>
      </c>
      <c r="BU66" s="112"/>
      <c r="BV66" s="109"/>
      <c r="BW66" s="112" t="s">
        <v>43</v>
      </c>
      <c r="BX66" s="109" t="s">
        <v>43</v>
      </c>
      <c r="BY66" s="109"/>
      <c r="BZ66" s="109"/>
      <c r="CA66" s="109"/>
      <c r="CB66" s="109"/>
      <c r="CC66" s="112" t="s">
        <v>43</v>
      </c>
      <c r="CD66" s="109"/>
      <c r="CE66" s="112" t="s">
        <v>43</v>
      </c>
      <c r="CF66" s="109"/>
      <c r="CG66" s="109"/>
      <c r="CH66" s="112"/>
      <c r="CI66" s="109"/>
      <c r="CJ66" s="109" t="s">
        <v>43</v>
      </c>
      <c r="CK66" s="109"/>
      <c r="CL66" s="109"/>
      <c r="CM66" s="109"/>
      <c r="CN66" s="109" t="s">
        <v>43</v>
      </c>
      <c r="CO66" s="109" t="s">
        <v>43</v>
      </c>
      <c r="CP66" s="147" t="s">
        <v>43</v>
      </c>
      <c r="CQ66" s="109"/>
      <c r="CR66" s="109"/>
      <c r="CS66" s="109" t="s">
        <v>43</v>
      </c>
      <c r="CT66" s="109" t="s">
        <v>43</v>
      </c>
      <c r="CU66" s="109"/>
      <c r="CV66" s="109"/>
      <c r="CW66" s="109" t="s">
        <v>43</v>
      </c>
      <c r="CX66" s="109"/>
      <c r="CY66" s="109"/>
      <c r="CZ66" s="109"/>
      <c r="DA66" s="109"/>
      <c r="DB66" s="109"/>
      <c r="DC66" s="112"/>
      <c r="DD66" s="109"/>
      <c r="DE66" s="112"/>
      <c r="DF66" s="109" t="s">
        <v>43</v>
      </c>
      <c r="DG66" s="109" t="s">
        <v>43</v>
      </c>
      <c r="DH66" s="109"/>
      <c r="DI66" s="109" t="s">
        <v>43</v>
      </c>
      <c r="DJ66" s="109"/>
      <c r="DK66" s="109"/>
      <c r="DL66" s="109" t="s">
        <v>43</v>
      </c>
      <c r="DM66" s="109" t="s">
        <v>43</v>
      </c>
      <c r="DN66" s="109"/>
      <c r="DO66" s="109"/>
      <c r="DP66" s="112" t="s">
        <v>43</v>
      </c>
      <c r="DQ66" s="109" t="s">
        <v>43</v>
      </c>
      <c r="DR66" s="109" t="s">
        <v>43</v>
      </c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 t="s">
        <v>43</v>
      </c>
      <c r="EL66" s="109"/>
      <c r="EM66" s="109"/>
      <c r="EN66" s="109" t="s">
        <v>43</v>
      </c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 t="s">
        <v>43</v>
      </c>
      <c r="FK66" s="109" t="s">
        <v>43</v>
      </c>
      <c r="FL66" s="109"/>
      <c r="FM66" s="109"/>
      <c r="FN66" s="109"/>
      <c r="FO66" s="109" t="s">
        <v>43</v>
      </c>
      <c r="FP66" s="109"/>
      <c r="FQ66" s="109" t="s">
        <v>43</v>
      </c>
      <c r="FR66" s="109"/>
      <c r="FS66" s="109"/>
      <c r="FT66" s="109"/>
      <c r="FU66" s="109" t="s">
        <v>43</v>
      </c>
      <c r="FV66" s="109" t="s">
        <v>43</v>
      </c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 t="s">
        <v>43</v>
      </c>
      <c r="GM66" s="109" t="s">
        <v>43</v>
      </c>
      <c r="GN66" s="109" t="s">
        <v>43</v>
      </c>
      <c r="GO66" s="109"/>
      <c r="GP66" s="109"/>
      <c r="GQ66" s="109"/>
      <c r="GR66" s="109"/>
      <c r="GS66" s="109"/>
      <c r="GT66" s="109"/>
      <c r="GU66" s="109"/>
      <c r="GV66" s="109"/>
      <c r="GW66" s="109" t="s">
        <v>43</v>
      </c>
      <c r="GX66" s="109" t="s">
        <v>43</v>
      </c>
      <c r="GY66" s="109"/>
      <c r="GZ66" s="109"/>
      <c r="HA66" s="109"/>
      <c r="HB66" s="109"/>
      <c r="HC66" s="109" t="s">
        <v>43</v>
      </c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77">
        <f t="shared" si="18"/>
        <v>79</v>
      </c>
      <c r="HO66" s="13">
        <f t="shared" si="19"/>
        <v>13</v>
      </c>
      <c r="HP66" s="13">
        <f t="shared" si="20"/>
        <v>6</v>
      </c>
      <c r="HQ66" s="13">
        <f t="shared" si="21"/>
        <v>16</v>
      </c>
      <c r="HR66" s="13">
        <f t="shared" si="22"/>
        <v>0</v>
      </c>
      <c r="HS66" s="13">
        <f t="shared" si="23"/>
        <v>1</v>
      </c>
      <c r="HT66" s="13">
        <f t="shared" si="24"/>
        <v>0</v>
      </c>
      <c r="HU66" s="21">
        <f t="shared" si="25"/>
        <v>5305</v>
      </c>
      <c r="HW66" s="44" t="str">
        <f t="shared" si="26"/>
        <v>x</v>
      </c>
      <c r="HX66" s="140" t="str">
        <f t="shared" si="27"/>
        <v>Yes!</v>
      </c>
      <c r="HY66" s="51" t="str">
        <f t="shared" si="28"/>
        <v/>
      </c>
      <c r="HZ66" s="51" t="str">
        <f t="shared" si="17"/>
        <v/>
      </c>
      <c r="IA66" s="52" t="str">
        <f t="shared" si="29"/>
        <v/>
      </c>
    </row>
    <row r="67" spans="1:235" ht="15.5">
      <c r="A67" s="5" t="s">
        <v>101</v>
      </c>
      <c r="B67" s="35" t="s">
        <v>104</v>
      </c>
      <c r="C67" s="85"/>
      <c r="D67" s="85"/>
      <c r="E67" s="85"/>
      <c r="F67" s="85"/>
      <c r="G67" s="86"/>
      <c r="H67" s="108"/>
      <c r="I67" s="108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10"/>
      <c r="BA67" s="111"/>
      <c r="BB67" s="112"/>
      <c r="BC67" s="112"/>
      <c r="BD67" s="113"/>
      <c r="BE67" s="113"/>
      <c r="BF67" s="109"/>
      <c r="BG67" s="112"/>
      <c r="BH67" s="112"/>
      <c r="BI67" s="112"/>
      <c r="BJ67" s="112"/>
      <c r="BK67" s="109"/>
      <c r="BL67" s="112"/>
      <c r="BM67" s="112"/>
      <c r="BN67" s="109"/>
      <c r="BO67" s="112"/>
      <c r="BP67" s="109"/>
      <c r="BQ67" s="109"/>
      <c r="BR67" s="112"/>
      <c r="BS67" s="112"/>
      <c r="BT67" s="109"/>
      <c r="BU67" s="112"/>
      <c r="BV67" s="109"/>
      <c r="BW67" s="112"/>
      <c r="BX67" s="109"/>
      <c r="BY67" s="109"/>
      <c r="BZ67" s="109"/>
      <c r="CA67" s="109"/>
      <c r="CB67" s="109"/>
      <c r="CC67" s="112"/>
      <c r="CD67" s="109"/>
      <c r="CE67" s="112"/>
      <c r="CF67" s="109"/>
      <c r="CG67" s="109"/>
      <c r="CH67" s="112"/>
      <c r="CI67" s="109"/>
      <c r="CJ67" s="109"/>
      <c r="CK67" s="109"/>
      <c r="CL67" s="109"/>
      <c r="CM67" s="109"/>
      <c r="CN67" s="109"/>
      <c r="CO67" s="109"/>
      <c r="CP67" s="147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12"/>
      <c r="DD67" s="109"/>
      <c r="DE67" s="112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12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 t="s">
        <v>43</v>
      </c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77">
        <f t="shared" si="18"/>
        <v>2</v>
      </c>
      <c r="HO67" s="13">
        <f t="shared" si="19"/>
        <v>1</v>
      </c>
      <c r="HP67" s="13">
        <f t="shared" si="20"/>
        <v>0</v>
      </c>
      <c r="HQ67" s="13">
        <f t="shared" si="21"/>
        <v>0</v>
      </c>
      <c r="HR67" s="13">
        <f t="shared" si="22"/>
        <v>0</v>
      </c>
      <c r="HS67" s="13">
        <f t="shared" si="23"/>
        <v>0</v>
      </c>
      <c r="HT67" s="13">
        <f t="shared" si="24"/>
        <v>0</v>
      </c>
      <c r="HU67" s="21">
        <f t="shared" si="25"/>
        <v>76</v>
      </c>
      <c r="HW67" s="44" t="str">
        <f t="shared" si="26"/>
        <v/>
      </c>
      <c r="HX67" s="51" t="str">
        <f t="shared" si="27"/>
        <v/>
      </c>
      <c r="HY67" s="51" t="str">
        <f t="shared" si="28"/>
        <v/>
      </c>
      <c r="HZ67" s="51" t="str">
        <f t="shared" si="17"/>
        <v/>
      </c>
      <c r="IA67" s="52" t="str">
        <f t="shared" si="29"/>
        <v/>
      </c>
    </row>
    <row r="68" spans="1:235" ht="15.5">
      <c r="A68" s="5" t="s">
        <v>101</v>
      </c>
      <c r="B68" s="35" t="s">
        <v>167</v>
      </c>
      <c r="C68" s="85"/>
      <c r="D68" s="85"/>
      <c r="E68" s="85"/>
      <c r="F68" s="85"/>
      <c r="G68" s="86"/>
      <c r="H68" s="108"/>
      <c r="I68" s="108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10"/>
      <c r="BA68" s="111"/>
      <c r="BB68" s="112"/>
      <c r="BC68" s="112"/>
      <c r="BD68" s="113"/>
      <c r="BE68" s="113"/>
      <c r="BF68" s="109" t="s">
        <v>43</v>
      </c>
      <c r="BG68" s="112"/>
      <c r="BH68" s="112"/>
      <c r="BI68" s="112"/>
      <c r="BJ68" s="112"/>
      <c r="BK68" s="109"/>
      <c r="BL68" s="112"/>
      <c r="BM68" s="112"/>
      <c r="BN68" s="109"/>
      <c r="BO68" s="112"/>
      <c r="BP68" s="109"/>
      <c r="BQ68" s="109"/>
      <c r="BR68" s="112"/>
      <c r="BS68" s="112"/>
      <c r="BT68" s="109"/>
      <c r="BU68" s="112"/>
      <c r="BV68" s="109"/>
      <c r="BW68" s="112"/>
      <c r="BX68" s="109"/>
      <c r="BY68" s="109"/>
      <c r="BZ68" s="109"/>
      <c r="CA68" s="109"/>
      <c r="CB68" s="109"/>
      <c r="CC68" s="112"/>
      <c r="CD68" s="109"/>
      <c r="CE68" s="112" t="s">
        <v>43</v>
      </c>
      <c r="CF68" s="109"/>
      <c r="CG68" s="109"/>
      <c r="CH68" s="112"/>
      <c r="CI68" s="109"/>
      <c r="CJ68" s="109"/>
      <c r="CK68" s="109"/>
      <c r="CL68" s="109"/>
      <c r="CM68" s="109"/>
      <c r="CN68" s="109"/>
      <c r="CO68" s="109"/>
      <c r="CP68" s="147"/>
      <c r="CQ68" s="109"/>
      <c r="CR68" s="109"/>
      <c r="CS68" s="109"/>
      <c r="CT68" s="109"/>
      <c r="CU68" s="109"/>
      <c r="CV68" s="109"/>
      <c r="CW68" s="109" t="s">
        <v>43</v>
      </c>
      <c r="CX68" s="109"/>
      <c r="CY68" s="109"/>
      <c r="CZ68" s="109"/>
      <c r="DA68" s="109"/>
      <c r="DB68" s="109"/>
      <c r="DC68" s="112"/>
      <c r="DD68" s="109"/>
      <c r="DE68" s="112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12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 t="s">
        <v>43</v>
      </c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77">
        <f t="shared" si="18"/>
        <v>5</v>
      </c>
      <c r="HO68" s="13">
        <f t="shared" si="19"/>
        <v>1</v>
      </c>
      <c r="HP68" s="13">
        <f t="shared" si="20"/>
        <v>0</v>
      </c>
      <c r="HQ68" s="13">
        <f t="shared" si="21"/>
        <v>0</v>
      </c>
      <c r="HR68" s="13">
        <f t="shared" si="22"/>
        <v>0</v>
      </c>
      <c r="HS68" s="13">
        <f t="shared" si="23"/>
        <v>0</v>
      </c>
      <c r="HT68" s="13">
        <f t="shared" si="24"/>
        <v>0</v>
      </c>
      <c r="HU68" s="21">
        <f t="shared" si="25"/>
        <v>76</v>
      </c>
      <c r="HW68" s="44" t="str">
        <f t="shared" si="26"/>
        <v/>
      </c>
      <c r="HX68" s="51" t="str">
        <f t="shared" si="27"/>
        <v/>
      </c>
      <c r="HY68" s="51" t="str">
        <f t="shared" si="28"/>
        <v/>
      </c>
      <c r="HZ68" s="51" t="str">
        <f t="shared" si="17"/>
        <v/>
      </c>
      <c r="IA68" s="52" t="str">
        <f t="shared" si="29"/>
        <v/>
      </c>
    </row>
    <row r="69" spans="1:235" ht="15.5">
      <c r="A69" s="5" t="s">
        <v>554</v>
      </c>
      <c r="B69" s="35" t="s">
        <v>106</v>
      </c>
      <c r="C69" s="85"/>
      <c r="D69" s="85"/>
      <c r="E69" s="85"/>
      <c r="F69" s="85"/>
      <c r="G69" s="86"/>
      <c r="H69" s="108"/>
      <c r="I69" s="108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 t="s">
        <v>43</v>
      </c>
      <c r="Y69" s="227"/>
      <c r="Z69" s="227"/>
      <c r="AA69" s="227"/>
      <c r="AB69" s="227"/>
      <c r="AC69" s="227"/>
      <c r="AD69" s="227"/>
      <c r="AE69" s="227"/>
      <c r="AF69" s="227" t="s">
        <v>43</v>
      </c>
      <c r="AG69" s="227"/>
      <c r="AH69" s="227"/>
      <c r="AI69" s="227"/>
      <c r="AJ69" s="227"/>
      <c r="AK69" s="109"/>
      <c r="AL69" s="109"/>
      <c r="AM69" s="109"/>
      <c r="AN69" s="109"/>
      <c r="AO69" s="109" t="s">
        <v>43</v>
      </c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10"/>
      <c r="BA69" s="111"/>
      <c r="BB69" s="112"/>
      <c r="BC69" s="112"/>
      <c r="BD69" s="113"/>
      <c r="BE69" s="113"/>
      <c r="BF69" s="109" t="s">
        <v>43</v>
      </c>
      <c r="BG69" s="112"/>
      <c r="BH69" s="112"/>
      <c r="BI69" s="112"/>
      <c r="BJ69" s="112"/>
      <c r="BK69" s="109"/>
      <c r="BL69" s="112"/>
      <c r="BM69" s="112" t="s">
        <v>43</v>
      </c>
      <c r="BN69" s="109"/>
      <c r="BO69" s="112"/>
      <c r="BP69" s="109"/>
      <c r="BQ69" s="109"/>
      <c r="BR69" s="112"/>
      <c r="BS69" s="112"/>
      <c r="BT69" s="109"/>
      <c r="BU69" s="112"/>
      <c r="BV69" s="109"/>
      <c r="BW69" s="112"/>
      <c r="BX69" s="109"/>
      <c r="BY69" s="109"/>
      <c r="BZ69" s="109"/>
      <c r="CA69" s="109"/>
      <c r="CB69" s="109"/>
      <c r="CC69" s="112"/>
      <c r="CD69" s="109"/>
      <c r="CE69" s="112"/>
      <c r="CF69" s="109"/>
      <c r="CG69" s="109"/>
      <c r="CH69" s="112"/>
      <c r="CI69" s="109"/>
      <c r="CJ69" s="109"/>
      <c r="CK69" s="109"/>
      <c r="CL69" s="109"/>
      <c r="CM69" s="109"/>
      <c r="CN69" s="109"/>
      <c r="CO69" s="109"/>
      <c r="CP69" s="147"/>
      <c r="CQ69" s="109"/>
      <c r="CR69" s="109"/>
      <c r="CS69" s="109"/>
      <c r="CT69" s="109"/>
      <c r="CU69" s="109"/>
      <c r="CV69" s="109"/>
      <c r="CW69" s="109" t="s">
        <v>43</v>
      </c>
      <c r="CX69" s="109"/>
      <c r="CY69" s="109"/>
      <c r="CZ69" s="109"/>
      <c r="DA69" s="109"/>
      <c r="DB69" s="109"/>
      <c r="DC69" s="112"/>
      <c r="DD69" s="109"/>
      <c r="DE69" s="112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12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77">
        <f t="shared" si="18"/>
        <v>6</v>
      </c>
      <c r="HO69" s="13">
        <f t="shared" si="19"/>
        <v>0</v>
      </c>
      <c r="HP69" s="13">
        <f t="shared" si="20"/>
        <v>0</v>
      </c>
      <c r="HQ69" s="13">
        <f t="shared" si="21"/>
        <v>0</v>
      </c>
      <c r="HR69" s="13">
        <f t="shared" si="22"/>
        <v>0</v>
      </c>
      <c r="HS69" s="13">
        <f t="shared" si="23"/>
        <v>0</v>
      </c>
      <c r="HT69" s="13">
        <f t="shared" si="24"/>
        <v>0</v>
      </c>
      <c r="HU69" s="21">
        <f t="shared" si="25"/>
        <v>0</v>
      </c>
      <c r="HW69" s="44" t="str">
        <f t="shared" si="26"/>
        <v/>
      </c>
      <c r="HX69" s="51" t="str">
        <f t="shared" si="27"/>
        <v/>
      </c>
      <c r="HY69" s="51" t="str">
        <f t="shared" si="28"/>
        <v/>
      </c>
      <c r="HZ69" s="51" t="str">
        <f t="shared" si="17"/>
        <v/>
      </c>
      <c r="IA69" s="52" t="str">
        <f t="shared" si="29"/>
        <v/>
      </c>
    </row>
    <row r="70" spans="1:235" ht="15.5">
      <c r="A70" s="5" t="s">
        <v>776</v>
      </c>
      <c r="B70" s="35" t="s">
        <v>75</v>
      </c>
      <c r="C70" s="85"/>
      <c r="D70" s="85"/>
      <c r="E70" s="85"/>
      <c r="F70" s="85"/>
      <c r="G70" s="86"/>
      <c r="H70" s="108"/>
      <c r="I70" s="108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10"/>
      <c r="BA70" s="109" t="s">
        <v>43</v>
      </c>
      <c r="BB70" s="112"/>
      <c r="BC70" s="112"/>
      <c r="BD70" s="113"/>
      <c r="BE70" s="113"/>
      <c r="BF70" s="109" t="s">
        <v>43</v>
      </c>
      <c r="BG70" s="112" t="s">
        <v>43</v>
      </c>
      <c r="BH70" s="112"/>
      <c r="BI70" s="112"/>
      <c r="BJ70" s="112"/>
      <c r="BK70" s="109"/>
      <c r="BL70" s="112"/>
      <c r="BM70" s="112"/>
      <c r="BN70" s="109"/>
      <c r="BO70" s="112"/>
      <c r="BP70" s="109"/>
      <c r="BQ70" s="109"/>
      <c r="BR70" s="112"/>
      <c r="BS70" s="112"/>
      <c r="BT70" s="109"/>
      <c r="BU70" s="112"/>
      <c r="BV70" s="109"/>
      <c r="BW70" s="112"/>
      <c r="BX70" s="109"/>
      <c r="BY70" s="109"/>
      <c r="BZ70" s="109"/>
      <c r="CA70" s="109"/>
      <c r="CB70" s="109"/>
      <c r="CC70" s="112"/>
      <c r="CD70" s="109"/>
      <c r="CE70" s="112"/>
      <c r="CF70" s="109"/>
      <c r="CG70" s="109"/>
      <c r="CH70" s="112"/>
      <c r="CI70" s="109"/>
      <c r="CJ70" s="109"/>
      <c r="CK70" s="109"/>
      <c r="CL70" s="109"/>
      <c r="CM70" s="109"/>
      <c r="CN70" s="109"/>
      <c r="CO70" s="109"/>
      <c r="CP70" s="147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12"/>
      <c r="DD70" s="109"/>
      <c r="DE70" s="112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12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77">
        <f t="shared" si="18"/>
        <v>5</v>
      </c>
      <c r="HO70" s="13">
        <f t="shared" si="19"/>
        <v>2</v>
      </c>
      <c r="HP70" s="13">
        <f t="shared" si="20"/>
        <v>0</v>
      </c>
      <c r="HQ70" s="13">
        <f t="shared" si="21"/>
        <v>0</v>
      </c>
      <c r="HR70" s="13">
        <f t="shared" si="22"/>
        <v>0</v>
      </c>
      <c r="HS70" s="13">
        <f t="shared" si="23"/>
        <v>0</v>
      </c>
      <c r="HT70" s="13">
        <f t="shared" si="24"/>
        <v>0</v>
      </c>
      <c r="HU70" s="21">
        <f t="shared" si="25"/>
        <v>524</v>
      </c>
      <c r="HW70" s="44" t="str">
        <f t="shared" si="26"/>
        <v/>
      </c>
      <c r="HX70" s="51" t="str">
        <f t="shared" si="27"/>
        <v/>
      </c>
      <c r="HY70" s="51" t="str">
        <f t="shared" si="28"/>
        <v/>
      </c>
      <c r="HZ70" s="51" t="str">
        <f t="shared" ref="HZ70:HZ89" si="30">IF(ISBLANK(F70),IF(HY70="x",IF(AND(((HO70+(HP70-$IE$5))&gt;=$ID$5),(HP70&gt;=$IE$5),OR(HQ70&gt;=$IF$5,H70="x"),HS70),"Yes!",""),IF(AND(HY70="Yes!",HX70="x"),IF(AND(((HO70+(HP70-($IE67+$IE68)))&gt;=$ID$5+$ID$4),(HP70&gt;=$IE$5+$IE$4),OR(HQ70&gt;=($IF$5+$IF$4),H70="x"),HR70,HS70),"Yes!",""),IF(AND(HY70="Yes!",HX70="Yes!"),IF(AND((HO70+(HP70-($IE$5+$IE$4+$IE$3))&gt;=$ID$5+$ID$4+$ID$3),(HP70&gt;=$IE$5+$IE$4+$IE$3),OR(HQ70&gt;=($IF$5+$IF$4+$IF$3),H70="x"),HR70,HS70),"Yes!",""),""))),"x")</f>
        <v/>
      </c>
      <c r="IA70" s="52" t="str">
        <f t="shared" si="29"/>
        <v/>
      </c>
    </row>
    <row r="71" spans="1:235" ht="15.5">
      <c r="A71" s="5" t="s">
        <v>107</v>
      </c>
      <c r="B71" s="35" t="s">
        <v>108</v>
      </c>
      <c r="C71" s="85" t="s">
        <v>43</v>
      </c>
      <c r="D71" s="85"/>
      <c r="E71" s="85"/>
      <c r="F71" s="85"/>
      <c r="G71" s="86"/>
      <c r="H71" s="108"/>
      <c r="I71" s="108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 t="s">
        <v>43</v>
      </c>
      <c r="Z71" s="227"/>
      <c r="AA71" s="227" t="s">
        <v>43</v>
      </c>
      <c r="AB71" s="227"/>
      <c r="AC71" s="227"/>
      <c r="AD71" s="227"/>
      <c r="AE71" s="227"/>
      <c r="AF71" s="227"/>
      <c r="AG71" s="227"/>
      <c r="AH71" s="227"/>
      <c r="AI71" s="227" t="s">
        <v>43</v>
      </c>
      <c r="AJ71" s="227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 t="s">
        <v>43</v>
      </c>
      <c r="AZ71" s="110"/>
      <c r="BA71" s="111"/>
      <c r="BB71" s="112"/>
      <c r="BC71" s="112"/>
      <c r="BD71" s="113"/>
      <c r="BE71" s="113"/>
      <c r="BF71" s="109" t="s">
        <v>43</v>
      </c>
      <c r="BG71" s="112" t="s">
        <v>43</v>
      </c>
      <c r="BH71" s="112"/>
      <c r="BI71" s="112"/>
      <c r="BJ71" s="112" t="s">
        <v>43</v>
      </c>
      <c r="BK71" s="109"/>
      <c r="BL71" s="112"/>
      <c r="BM71" s="112" t="s">
        <v>43</v>
      </c>
      <c r="BN71" s="109"/>
      <c r="BO71" s="112"/>
      <c r="BP71" s="109"/>
      <c r="BQ71" s="109"/>
      <c r="BR71" s="112"/>
      <c r="BS71" s="112"/>
      <c r="BT71" s="109"/>
      <c r="BU71" s="112"/>
      <c r="BV71" s="109"/>
      <c r="BW71" s="112"/>
      <c r="BX71" s="109"/>
      <c r="BY71" s="109"/>
      <c r="BZ71" s="109"/>
      <c r="CA71" s="109"/>
      <c r="CB71" s="109"/>
      <c r="CC71" s="112"/>
      <c r="CD71" s="109" t="s">
        <v>43</v>
      </c>
      <c r="CE71" s="112" t="s">
        <v>43</v>
      </c>
      <c r="CF71" s="109"/>
      <c r="CG71" s="109"/>
      <c r="CH71" s="112"/>
      <c r="CI71" s="109"/>
      <c r="CJ71" s="109" t="s">
        <v>43</v>
      </c>
      <c r="CK71" s="109"/>
      <c r="CL71" s="109"/>
      <c r="CM71" s="109"/>
      <c r="CN71" s="109"/>
      <c r="CO71" s="109"/>
      <c r="CP71" s="147"/>
      <c r="CQ71" s="109"/>
      <c r="CR71" s="109"/>
      <c r="CS71" s="109" t="s">
        <v>43</v>
      </c>
      <c r="CT71" s="109"/>
      <c r="CU71" s="109"/>
      <c r="CV71" s="109"/>
      <c r="CW71" s="109"/>
      <c r="CX71" s="109"/>
      <c r="CY71" s="109"/>
      <c r="CZ71" s="109"/>
      <c r="DA71" s="109"/>
      <c r="DB71" s="109"/>
      <c r="DC71" s="112"/>
      <c r="DD71" s="109"/>
      <c r="DE71" s="112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12" t="s">
        <v>43</v>
      </c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 t="s">
        <v>43</v>
      </c>
      <c r="EE71" s="109"/>
      <c r="EF71" s="109"/>
      <c r="EG71" s="109"/>
      <c r="EH71" s="109"/>
      <c r="EI71" s="109"/>
      <c r="EJ71" s="109"/>
      <c r="EK71" s="109" t="s">
        <v>43</v>
      </c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 t="s">
        <v>43</v>
      </c>
      <c r="FK71" s="109" t="s">
        <v>43</v>
      </c>
      <c r="FL71" s="109"/>
      <c r="FM71" s="109"/>
      <c r="FN71" s="109"/>
      <c r="FO71" s="109" t="s">
        <v>43</v>
      </c>
      <c r="FP71" s="109"/>
      <c r="FQ71" s="109" t="s">
        <v>43</v>
      </c>
      <c r="FR71" s="109"/>
      <c r="FS71" s="109"/>
      <c r="FT71" s="109"/>
      <c r="FU71" s="109"/>
      <c r="FV71" s="109" t="s">
        <v>43</v>
      </c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 t="s">
        <v>43</v>
      </c>
      <c r="GM71" s="109" t="s">
        <v>43</v>
      </c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 t="s">
        <v>43</v>
      </c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77">
        <f t="shared" si="18"/>
        <v>34</v>
      </c>
      <c r="HO71" s="13">
        <f t="shared" si="19"/>
        <v>5</v>
      </c>
      <c r="HP71" s="13">
        <f t="shared" si="20"/>
        <v>3</v>
      </c>
      <c r="HQ71" s="13">
        <f t="shared" si="21"/>
        <v>3</v>
      </c>
      <c r="HR71" s="13">
        <f t="shared" si="22"/>
        <v>0</v>
      </c>
      <c r="HS71" s="13">
        <f t="shared" si="23"/>
        <v>0</v>
      </c>
      <c r="HT71" s="13">
        <f t="shared" si="24"/>
        <v>0</v>
      </c>
      <c r="HU71" s="21">
        <f t="shared" si="25"/>
        <v>2023</v>
      </c>
      <c r="HW71" s="44" t="str">
        <f t="shared" si="26"/>
        <v>x</v>
      </c>
      <c r="HX71" s="51" t="str">
        <f t="shared" si="27"/>
        <v/>
      </c>
      <c r="HY71" s="51" t="str">
        <f t="shared" si="28"/>
        <v/>
      </c>
      <c r="HZ71" s="51" t="str">
        <f t="shared" si="30"/>
        <v/>
      </c>
      <c r="IA71" s="52" t="str">
        <f t="shared" si="29"/>
        <v/>
      </c>
    </row>
    <row r="72" spans="1:235" ht="15.5">
      <c r="A72" s="5" t="s">
        <v>107</v>
      </c>
      <c r="B72" s="35" t="s">
        <v>109</v>
      </c>
      <c r="C72" s="85" t="s">
        <v>43</v>
      </c>
      <c r="D72" s="85"/>
      <c r="E72" s="85"/>
      <c r="F72" s="85"/>
      <c r="G72" s="86"/>
      <c r="H72" s="108" t="s">
        <v>43</v>
      </c>
      <c r="I72" s="108"/>
      <c r="J72" s="108" t="s">
        <v>43</v>
      </c>
      <c r="K72" s="108" t="s">
        <v>43</v>
      </c>
      <c r="L72" s="227"/>
      <c r="M72" s="227"/>
      <c r="N72" s="227"/>
      <c r="O72" s="227"/>
      <c r="P72" s="227"/>
      <c r="Q72" s="227" t="s">
        <v>43</v>
      </c>
      <c r="R72" s="227"/>
      <c r="S72" s="227"/>
      <c r="T72" s="227"/>
      <c r="U72" s="227"/>
      <c r="V72" s="227"/>
      <c r="W72" s="227"/>
      <c r="X72" s="227" t="s">
        <v>43</v>
      </c>
      <c r="Y72" s="227" t="s">
        <v>43</v>
      </c>
      <c r="Z72" s="227"/>
      <c r="AA72" s="227" t="s">
        <v>43</v>
      </c>
      <c r="AB72" s="227"/>
      <c r="AC72" s="227"/>
      <c r="AD72" s="227"/>
      <c r="AE72" s="227"/>
      <c r="AF72" s="227" t="s">
        <v>43</v>
      </c>
      <c r="AG72" s="227"/>
      <c r="AH72" s="227" t="s">
        <v>43</v>
      </c>
      <c r="AI72" s="227"/>
      <c r="AJ72" s="227" t="s">
        <v>43</v>
      </c>
      <c r="AK72" s="109"/>
      <c r="AL72" s="109"/>
      <c r="AM72" s="109"/>
      <c r="AN72" s="109"/>
      <c r="AO72" s="109"/>
      <c r="AP72" s="109"/>
      <c r="AQ72" s="109"/>
      <c r="AR72" s="109"/>
      <c r="AS72" s="109" t="s">
        <v>43</v>
      </c>
      <c r="AT72" s="109"/>
      <c r="AU72" s="109"/>
      <c r="AV72" s="109" t="s">
        <v>43</v>
      </c>
      <c r="AW72" s="109" t="s">
        <v>43</v>
      </c>
      <c r="AX72" s="109"/>
      <c r="AY72" s="109" t="s">
        <v>43</v>
      </c>
      <c r="AZ72" s="110" t="s">
        <v>43</v>
      </c>
      <c r="BA72" s="111"/>
      <c r="BB72" s="112"/>
      <c r="BC72" s="112"/>
      <c r="BD72" s="113"/>
      <c r="BE72" s="113"/>
      <c r="BF72" s="109" t="s">
        <v>43</v>
      </c>
      <c r="BG72" s="112" t="s">
        <v>43</v>
      </c>
      <c r="BH72" s="112"/>
      <c r="BI72" s="112" t="s">
        <v>43</v>
      </c>
      <c r="BJ72" s="112" t="s">
        <v>43</v>
      </c>
      <c r="BK72" s="109"/>
      <c r="BL72" s="112"/>
      <c r="BM72" s="112" t="s">
        <v>43</v>
      </c>
      <c r="BN72" s="109"/>
      <c r="BO72" s="112"/>
      <c r="BP72" s="109"/>
      <c r="BQ72" s="109"/>
      <c r="BR72" s="112"/>
      <c r="BS72" s="112"/>
      <c r="BT72" s="109"/>
      <c r="BU72" s="112"/>
      <c r="BV72" s="109"/>
      <c r="BW72" s="112"/>
      <c r="BX72" s="109"/>
      <c r="BY72" s="109"/>
      <c r="BZ72" s="109"/>
      <c r="CA72" s="109"/>
      <c r="CB72" s="109"/>
      <c r="CC72" s="112" t="s">
        <v>43</v>
      </c>
      <c r="CD72" s="109"/>
      <c r="CE72" s="112" t="s">
        <v>43</v>
      </c>
      <c r="CF72" s="109"/>
      <c r="CG72" s="109"/>
      <c r="CH72" s="112"/>
      <c r="CI72" s="109"/>
      <c r="CJ72" s="109" t="s">
        <v>43</v>
      </c>
      <c r="CK72" s="109"/>
      <c r="CL72" s="109"/>
      <c r="CM72" s="109"/>
      <c r="CN72" s="109" t="s">
        <v>43</v>
      </c>
      <c r="CO72" s="109"/>
      <c r="CP72" s="147"/>
      <c r="CQ72" s="109"/>
      <c r="CR72" s="109"/>
      <c r="CS72" s="109" t="s">
        <v>43</v>
      </c>
      <c r="CT72" s="109" t="s">
        <v>43</v>
      </c>
      <c r="CU72" s="109"/>
      <c r="CV72" s="109"/>
      <c r="CW72" s="109" t="s">
        <v>43</v>
      </c>
      <c r="CX72" s="109"/>
      <c r="CY72" s="109"/>
      <c r="CZ72" s="109"/>
      <c r="DA72" s="109"/>
      <c r="DB72" s="109"/>
      <c r="DC72" s="112"/>
      <c r="DD72" s="109"/>
      <c r="DE72" s="112"/>
      <c r="DF72" s="109"/>
      <c r="DG72" s="109"/>
      <c r="DH72" s="109"/>
      <c r="DI72" s="109" t="s">
        <v>43</v>
      </c>
      <c r="DJ72" s="109"/>
      <c r="DK72" s="109"/>
      <c r="DL72" s="109"/>
      <c r="DM72" s="109"/>
      <c r="DN72" s="109"/>
      <c r="DO72" s="109"/>
      <c r="DP72" s="112" t="s">
        <v>43</v>
      </c>
      <c r="DQ72" s="109"/>
      <c r="DR72" s="109"/>
      <c r="DS72" s="109"/>
      <c r="DT72" s="109"/>
      <c r="DU72" s="109"/>
      <c r="DV72" s="109"/>
      <c r="DW72" s="109"/>
      <c r="DX72" s="109"/>
      <c r="DY72" s="109"/>
      <c r="DZ72" s="109" t="s">
        <v>43</v>
      </c>
      <c r="EA72" s="109" t="s">
        <v>43</v>
      </c>
      <c r="EB72" s="109"/>
      <c r="EC72" s="109"/>
      <c r="ED72" s="109" t="s">
        <v>43</v>
      </c>
      <c r="EE72" s="109"/>
      <c r="EF72" s="109"/>
      <c r="EG72" s="109"/>
      <c r="EH72" s="109"/>
      <c r="EI72" s="109"/>
      <c r="EJ72" s="109"/>
      <c r="EK72" s="109" t="s">
        <v>43</v>
      </c>
      <c r="EL72" s="109"/>
      <c r="EM72" s="109"/>
      <c r="EN72" s="109" t="s">
        <v>43</v>
      </c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 t="s">
        <v>43</v>
      </c>
      <c r="FK72" s="109" t="s">
        <v>43</v>
      </c>
      <c r="FL72" s="109"/>
      <c r="FM72" s="109"/>
      <c r="FN72" s="109"/>
      <c r="FO72" s="109" t="s">
        <v>43</v>
      </c>
      <c r="FP72" s="109" t="s">
        <v>43</v>
      </c>
      <c r="FQ72" s="109" t="s">
        <v>43</v>
      </c>
      <c r="FR72" s="109" t="s">
        <v>43</v>
      </c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 t="s">
        <v>43</v>
      </c>
      <c r="GM72" s="109" t="s">
        <v>43</v>
      </c>
      <c r="GN72" s="109" t="s">
        <v>43</v>
      </c>
      <c r="GO72" s="109" t="s">
        <v>43</v>
      </c>
      <c r="GP72" s="109" t="s">
        <v>43</v>
      </c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 t="s">
        <v>43</v>
      </c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77">
        <f t="shared" ref="HN72:HN89" si="31">SUMIF(H72:HM72,"x",$H$2:$HM$2)</f>
        <v>64</v>
      </c>
      <c r="HO72" s="13">
        <f t="shared" ref="HO72:HO89" si="32">COUNTIFS(H72:HM72,"x",H$4:HM$4,"d")</f>
        <v>12</v>
      </c>
      <c r="HP72" s="13">
        <f t="shared" ref="HP72:HP89" si="33">COUNTIFS(H72:HM72,"x",H$4:HM$4,"w")</f>
        <v>4</v>
      </c>
      <c r="HQ72" s="13">
        <f t="shared" ref="HQ72:HQ89" si="34">COUNTIFS(H72:HM72,"x",H$4:HM$4,"v")</f>
        <v>14</v>
      </c>
      <c r="HR72" s="13">
        <f t="shared" ref="HR72:HR89" si="35">COUNTIFS(H72:HM72,"x",H$4:HM$4,"s")</f>
        <v>0</v>
      </c>
      <c r="HS72" s="13">
        <f t="shared" ref="HS72:HS89" si="36">COUNTIFS(H72:HM72,"x",H$4:HM$4,"m")</f>
        <v>1</v>
      </c>
      <c r="HT72" s="13">
        <f t="shared" ref="HT72:HT89" si="37">COUNTIFS(H72:HM72,"x",H$4:HM$4,"r")</f>
        <v>0</v>
      </c>
      <c r="HU72" s="21">
        <f t="shared" ref="HU72:HU89" si="38">SUMIF(H72:HM72,"x",$H$3:$HM$3)</f>
        <v>3689</v>
      </c>
      <c r="HW72" s="44" t="str">
        <f t="shared" ref="HW72:HW89" si="39">IF(ISBLANK(C72),IF(AND((HO72+HP72)&gt;=($ID$2+$IE$2),OR(HQ72&gt;=$IF$2,H72="x")),"Yes!",""),"x")</f>
        <v>x</v>
      </c>
      <c r="HX72" s="140" t="str">
        <f t="shared" ref="HX72:HX89" si="40">IF(ISBLANK(D72),IF(HW72="x",IF(AND((HO72+HP72)&gt;=($ID$3+$IE$3),OR(HQ72&gt;=$IF$3,H72="x")),"Yes!",""),IF(HW72="Yes!",IF(AND((HO72+HP72)&gt;=($ID$2+$ID$3+$IE$2+$IE$3),OR(HQ72&gt;=($IF$3+$IF$2),H72="x")),"Yes!",""),"")),"x")</f>
        <v>Yes!</v>
      </c>
      <c r="HY72" s="51" t="str">
        <f t="shared" ref="HY72:HY89" si="41">IF(ISBLANK(E72),IF(HX72="x",IF(AND((HO72+(HP72-$IE$4)&gt;=$ID$4),(HP72&gt;=$IE$4),OR(HQ72&gt;=$IF$4,H72="x"),OR(HR72,HS72)),"Yes!",""),IF(AND(HX72="Yes!",HW72="x"),IF(AND((HO72+(HP72-($IE$4+$IE$3))&gt;=$ID$3+$ID$4),(HP72&gt;=$IE$4),OR(HQ72&gt;=($IF$3+$IF$4),H72="x"),OR(HR72,HS72)),"Yes!",""),IF(AND(HX72="Yes!",HW72="Yes!"),IF(AND((HO72+(HP72-($IE$4+$IE$3+$IE$2))&gt;=$ID$2+$ID$3+$ID$4),(HP72&gt;=$IE$2+$IE$3+$IE$4),OR(HQ72&gt;=($IF$2+$IF$3+$IF$4),H72="x"),OR(HR72,HS72)),"Yes!",""),""))),"x")</f>
        <v/>
      </c>
      <c r="HZ72" s="51" t="str">
        <f t="shared" si="30"/>
        <v/>
      </c>
      <c r="IA72" s="52" t="str">
        <f t="shared" ref="IA72:IA89" si="42">IF(ISBLANK(G72),IF(HZ72="x",IF(AND((HO72+(HP72-$ID$6)&gt;=$ID$6),(HP72&gt;=$IE$6),OR(HQ72&gt;=$IF$6,H72="x"),HT72),"Yes!",""),IF(AND(HZ72="Yes!",HY72="x"),IF(AND((HO72+(HP72-($ID$6+$ID$5))&gt;=$ID$6+$ID$5),(HP72&gt;=$IE$6+$IE$5),OR(HQ72&gt;=($IF$6+$IF$5),H72="x"),HS72,HT72),"Yes!",""),IF(AND(HZ72="Yes!",HY72="Yes!"),IF(AND((HO72+(HP72-($ID$6+$ID$5+$ID$4))&gt;=$ID$6+$ID$5+$ID$4),(HP72&gt;=$IE$6+$IE$5+$IE$4),OR(HQ72&gt;=($IF$6+$IF$5+$IF$4),H72="x"),HS72,HT72),"Yes!",""),""))),"x")</f>
        <v/>
      </c>
    </row>
    <row r="73" spans="1:235" ht="15.5">
      <c r="A73" s="5" t="s">
        <v>779</v>
      </c>
      <c r="B73" s="35" t="s">
        <v>780</v>
      </c>
      <c r="C73" s="85"/>
      <c r="D73" s="85"/>
      <c r="E73" s="85"/>
      <c r="F73" s="85"/>
      <c r="G73" s="86"/>
      <c r="H73" s="108"/>
      <c r="I73" s="108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10"/>
      <c r="BA73" s="111"/>
      <c r="BB73" s="112"/>
      <c r="BC73" s="112"/>
      <c r="BD73" s="113"/>
      <c r="BE73" s="113"/>
      <c r="BF73" s="109"/>
      <c r="BG73" s="112"/>
      <c r="BH73" s="112"/>
      <c r="BI73" s="112"/>
      <c r="BJ73" s="112"/>
      <c r="BK73" s="109"/>
      <c r="BL73" s="112"/>
      <c r="BM73" s="112"/>
      <c r="BN73" s="109"/>
      <c r="BO73" s="112"/>
      <c r="BP73" s="109"/>
      <c r="BQ73" s="109"/>
      <c r="BR73" s="112"/>
      <c r="BS73" s="112"/>
      <c r="BT73" s="109"/>
      <c r="BU73" s="112"/>
      <c r="BV73" s="109"/>
      <c r="BW73" s="112"/>
      <c r="BX73" s="109"/>
      <c r="BY73" s="109"/>
      <c r="BZ73" s="109"/>
      <c r="CA73" s="109"/>
      <c r="CB73" s="109"/>
      <c r="CC73" s="112"/>
      <c r="CD73" s="109"/>
      <c r="CE73" s="112"/>
      <c r="CF73" s="109"/>
      <c r="CG73" s="109"/>
      <c r="CH73" s="112"/>
      <c r="CI73" s="109"/>
      <c r="CJ73" s="109"/>
      <c r="CK73" s="109"/>
      <c r="CL73" s="109"/>
      <c r="CM73" s="109"/>
      <c r="CN73" s="109"/>
      <c r="CO73" s="109"/>
      <c r="CP73" s="147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12"/>
      <c r="DD73" s="109"/>
      <c r="DE73" s="112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12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77">
        <f t="shared" si="31"/>
        <v>0</v>
      </c>
      <c r="HO73" s="13">
        <f t="shared" si="32"/>
        <v>0</v>
      </c>
      <c r="HP73" s="13">
        <f t="shared" si="33"/>
        <v>0</v>
      </c>
      <c r="HQ73" s="13">
        <f t="shared" si="34"/>
        <v>0</v>
      </c>
      <c r="HR73" s="13">
        <f t="shared" si="35"/>
        <v>0</v>
      </c>
      <c r="HS73" s="13">
        <f t="shared" si="36"/>
        <v>0</v>
      </c>
      <c r="HT73" s="13">
        <f t="shared" si="37"/>
        <v>0</v>
      </c>
      <c r="HU73" s="21">
        <f t="shared" si="38"/>
        <v>0</v>
      </c>
      <c r="HW73" s="44" t="str">
        <f t="shared" si="39"/>
        <v/>
      </c>
      <c r="HX73" s="51" t="str">
        <f t="shared" si="40"/>
        <v/>
      </c>
      <c r="HY73" s="51" t="str">
        <f t="shared" si="41"/>
        <v/>
      </c>
      <c r="HZ73" s="51" t="str">
        <f t="shared" si="30"/>
        <v/>
      </c>
      <c r="IA73" s="52" t="str">
        <f t="shared" si="42"/>
        <v/>
      </c>
    </row>
    <row r="74" spans="1:235" ht="15.5">
      <c r="A74" s="6" t="s">
        <v>781</v>
      </c>
      <c r="B74" s="37" t="s">
        <v>543</v>
      </c>
      <c r="C74" s="87"/>
      <c r="D74" s="87"/>
      <c r="E74" s="87"/>
      <c r="F74" s="87"/>
      <c r="G74" s="88"/>
      <c r="H74" s="108"/>
      <c r="I74" s="108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10"/>
      <c r="BA74" s="111"/>
      <c r="BB74" s="112"/>
      <c r="BC74" s="112"/>
      <c r="BD74" s="113"/>
      <c r="BE74" s="113"/>
      <c r="BF74" s="109"/>
      <c r="BG74" s="112"/>
      <c r="BH74" s="112"/>
      <c r="BI74" s="112"/>
      <c r="BJ74" s="112"/>
      <c r="BK74" s="109"/>
      <c r="BL74" s="112"/>
      <c r="BM74" s="112"/>
      <c r="BN74" s="109"/>
      <c r="BO74" s="112"/>
      <c r="BP74" s="109"/>
      <c r="BQ74" s="109"/>
      <c r="BR74" s="112"/>
      <c r="BS74" s="112"/>
      <c r="BT74" s="109"/>
      <c r="BU74" s="112"/>
      <c r="BV74" s="109"/>
      <c r="BW74" s="112"/>
      <c r="BX74" s="109"/>
      <c r="BY74" s="109"/>
      <c r="BZ74" s="109"/>
      <c r="CA74" s="109"/>
      <c r="CB74" s="109"/>
      <c r="CC74" s="112"/>
      <c r="CD74" s="109"/>
      <c r="CE74" s="112"/>
      <c r="CF74" s="109"/>
      <c r="CG74" s="109"/>
      <c r="CH74" s="112"/>
      <c r="CI74" s="109"/>
      <c r="CJ74" s="109"/>
      <c r="CK74" s="109"/>
      <c r="CL74" s="109"/>
      <c r="CM74" s="109"/>
      <c r="CN74" s="109"/>
      <c r="CO74" s="109"/>
      <c r="CP74" s="147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12"/>
      <c r="DD74" s="109"/>
      <c r="DE74" s="112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12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 t="s">
        <v>43</v>
      </c>
      <c r="FP74" s="109"/>
      <c r="FQ74" s="109" t="s">
        <v>43</v>
      </c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77">
        <f t="shared" si="31"/>
        <v>5</v>
      </c>
      <c r="HO74" s="13">
        <f t="shared" si="32"/>
        <v>1</v>
      </c>
      <c r="HP74" s="13">
        <f t="shared" si="33"/>
        <v>1</v>
      </c>
      <c r="HQ74" s="13">
        <f t="shared" si="34"/>
        <v>0</v>
      </c>
      <c r="HR74" s="13">
        <f t="shared" si="35"/>
        <v>0</v>
      </c>
      <c r="HS74" s="13">
        <f t="shared" si="36"/>
        <v>0</v>
      </c>
      <c r="HT74" s="13">
        <f t="shared" si="37"/>
        <v>0</v>
      </c>
      <c r="HU74" s="21">
        <f t="shared" si="38"/>
        <v>576</v>
      </c>
      <c r="HW74" s="44" t="str">
        <f t="shared" si="39"/>
        <v/>
      </c>
      <c r="HX74" s="51" t="str">
        <f t="shared" si="40"/>
        <v/>
      </c>
      <c r="HY74" s="51" t="str">
        <f t="shared" si="41"/>
        <v/>
      </c>
      <c r="HZ74" s="51" t="str">
        <f t="shared" si="30"/>
        <v/>
      </c>
      <c r="IA74" s="52" t="str">
        <f t="shared" si="42"/>
        <v/>
      </c>
    </row>
    <row r="75" spans="1:235" ht="15.5">
      <c r="A75" s="5" t="s">
        <v>555</v>
      </c>
      <c r="B75" s="35" t="s">
        <v>556</v>
      </c>
      <c r="C75" s="85"/>
      <c r="D75" s="85"/>
      <c r="E75" s="85"/>
      <c r="F75" s="85"/>
      <c r="G75" s="86"/>
      <c r="H75" s="108"/>
      <c r="I75" s="108"/>
      <c r="J75" s="108"/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 t="s">
        <v>43</v>
      </c>
      <c r="AG75" s="227"/>
      <c r="AH75" s="227"/>
      <c r="AI75" s="227"/>
      <c r="AJ75" s="227"/>
      <c r="AK75" s="109"/>
      <c r="AL75" s="109"/>
      <c r="AM75" s="109"/>
      <c r="AN75" s="109"/>
      <c r="AO75" s="109" t="s">
        <v>43</v>
      </c>
      <c r="AP75" s="109"/>
      <c r="AQ75" s="109"/>
      <c r="AR75" s="109"/>
      <c r="AS75" s="109"/>
      <c r="AT75" s="109"/>
      <c r="AU75" s="109"/>
      <c r="AV75" s="109"/>
      <c r="AW75" s="109"/>
      <c r="AX75" s="109" t="s">
        <v>43</v>
      </c>
      <c r="AY75" s="109"/>
      <c r="AZ75" s="110"/>
      <c r="BA75" s="111"/>
      <c r="BB75" s="112"/>
      <c r="BC75" s="112"/>
      <c r="BD75" s="113"/>
      <c r="BE75" s="113"/>
      <c r="BF75" s="109"/>
      <c r="BG75" s="112"/>
      <c r="BH75" s="112"/>
      <c r="BI75" s="112"/>
      <c r="BJ75" s="112"/>
      <c r="BK75" s="109"/>
      <c r="BL75" s="112"/>
      <c r="BM75" s="112" t="s">
        <v>43</v>
      </c>
      <c r="BN75" s="109"/>
      <c r="BO75" s="112"/>
      <c r="BP75" s="109"/>
      <c r="BQ75" s="109"/>
      <c r="BR75" s="112"/>
      <c r="BS75" s="112"/>
      <c r="BT75" s="109"/>
      <c r="BU75" s="112"/>
      <c r="BV75" s="109"/>
      <c r="BW75" s="112"/>
      <c r="BX75" s="109"/>
      <c r="BY75" s="109"/>
      <c r="BZ75" s="109"/>
      <c r="CA75" s="109"/>
      <c r="CB75" s="109"/>
      <c r="CC75" s="112"/>
      <c r="CD75" s="109"/>
      <c r="CE75" s="112"/>
      <c r="CF75" s="109"/>
      <c r="CG75" s="109"/>
      <c r="CH75" s="112"/>
      <c r="CI75" s="109"/>
      <c r="CJ75" s="109"/>
      <c r="CK75" s="109"/>
      <c r="CL75" s="109"/>
      <c r="CM75" s="109"/>
      <c r="CN75" s="109"/>
      <c r="CO75" s="109"/>
      <c r="CP75" s="147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12"/>
      <c r="DD75" s="109"/>
      <c r="DE75" s="112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12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 t="s">
        <v>43</v>
      </c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 t="s">
        <v>43</v>
      </c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 t="s">
        <v>43</v>
      </c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77">
        <f t="shared" si="31"/>
        <v>10</v>
      </c>
      <c r="HO75" s="13">
        <f t="shared" si="32"/>
        <v>1</v>
      </c>
      <c r="HP75" s="13">
        <f t="shared" si="33"/>
        <v>1</v>
      </c>
      <c r="HQ75" s="13">
        <f t="shared" si="34"/>
        <v>0</v>
      </c>
      <c r="HR75" s="13">
        <f t="shared" si="35"/>
        <v>0</v>
      </c>
      <c r="HS75" s="13">
        <f t="shared" si="36"/>
        <v>0</v>
      </c>
      <c r="HT75" s="13">
        <f t="shared" si="37"/>
        <v>0</v>
      </c>
      <c r="HU75" s="21">
        <f t="shared" si="38"/>
        <v>448</v>
      </c>
      <c r="HW75" s="44" t="str">
        <f t="shared" si="39"/>
        <v/>
      </c>
      <c r="HX75" s="51" t="str">
        <f t="shared" si="40"/>
        <v/>
      </c>
      <c r="HY75" s="51" t="str">
        <f t="shared" si="41"/>
        <v/>
      </c>
      <c r="HZ75" s="51" t="str">
        <f t="shared" si="30"/>
        <v/>
      </c>
      <c r="IA75" s="52" t="str">
        <f t="shared" si="42"/>
        <v/>
      </c>
    </row>
    <row r="76" spans="1:235" ht="15.5">
      <c r="A76" s="5" t="s">
        <v>557</v>
      </c>
      <c r="B76" s="35" t="s">
        <v>56</v>
      </c>
      <c r="C76" s="85"/>
      <c r="D76" s="85"/>
      <c r="E76" s="85"/>
      <c r="F76" s="85"/>
      <c r="G76" s="86"/>
      <c r="H76" s="108"/>
      <c r="I76" s="108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10"/>
      <c r="BA76" s="111"/>
      <c r="BB76" s="112"/>
      <c r="BC76" s="112"/>
      <c r="BD76" s="113"/>
      <c r="BE76" s="113"/>
      <c r="BF76" s="109"/>
      <c r="BG76" s="112"/>
      <c r="BH76" s="112"/>
      <c r="BI76" s="112"/>
      <c r="BJ76" s="112"/>
      <c r="BK76" s="109"/>
      <c r="BL76" s="112"/>
      <c r="BM76" s="112"/>
      <c r="BN76" s="109"/>
      <c r="BO76" s="112"/>
      <c r="BP76" s="109"/>
      <c r="BQ76" s="109"/>
      <c r="BR76" s="112"/>
      <c r="BS76" s="112"/>
      <c r="BT76" s="109"/>
      <c r="BU76" s="112"/>
      <c r="BV76" s="109"/>
      <c r="BW76" s="112"/>
      <c r="BX76" s="109"/>
      <c r="BY76" s="109"/>
      <c r="BZ76" s="109"/>
      <c r="CA76" s="109"/>
      <c r="CB76" s="109"/>
      <c r="CC76" s="112"/>
      <c r="CD76" s="109"/>
      <c r="CE76" s="112"/>
      <c r="CF76" s="109"/>
      <c r="CG76" s="109"/>
      <c r="CH76" s="112"/>
      <c r="CI76" s="109"/>
      <c r="CJ76" s="109"/>
      <c r="CK76" s="109"/>
      <c r="CL76" s="109"/>
      <c r="CM76" s="109"/>
      <c r="CN76" s="109"/>
      <c r="CO76" s="109"/>
      <c r="CP76" s="147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 t="s">
        <v>43</v>
      </c>
      <c r="DB76" s="109"/>
      <c r="DC76" s="112"/>
      <c r="DD76" s="109"/>
      <c r="DE76" s="112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12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77">
        <f t="shared" si="31"/>
        <v>2</v>
      </c>
      <c r="HO76" s="13">
        <f t="shared" si="32"/>
        <v>0</v>
      </c>
      <c r="HP76" s="13">
        <f t="shared" si="33"/>
        <v>0</v>
      </c>
      <c r="HQ76" s="13">
        <f t="shared" si="34"/>
        <v>0</v>
      </c>
      <c r="HR76" s="13">
        <f t="shared" si="35"/>
        <v>0</v>
      </c>
      <c r="HS76" s="13">
        <f t="shared" si="36"/>
        <v>0</v>
      </c>
      <c r="HT76" s="13">
        <f t="shared" si="37"/>
        <v>0</v>
      </c>
      <c r="HU76" s="21">
        <f t="shared" si="38"/>
        <v>42</v>
      </c>
      <c r="HW76" s="44" t="str">
        <f t="shared" si="39"/>
        <v/>
      </c>
      <c r="HX76" s="51" t="str">
        <f t="shared" si="40"/>
        <v/>
      </c>
      <c r="HY76" s="51" t="str">
        <f t="shared" si="41"/>
        <v/>
      </c>
      <c r="HZ76" s="51" t="str">
        <f t="shared" si="30"/>
        <v/>
      </c>
      <c r="IA76" s="52" t="str">
        <f t="shared" si="42"/>
        <v/>
      </c>
    </row>
    <row r="77" spans="1:235" ht="15.5">
      <c r="A77" s="5" t="s">
        <v>782</v>
      </c>
      <c r="B77" s="35" t="s">
        <v>104</v>
      </c>
      <c r="C77" s="85"/>
      <c r="D77" s="85"/>
      <c r="E77" s="85"/>
      <c r="F77" s="85"/>
      <c r="G77" s="86"/>
      <c r="H77" s="108"/>
      <c r="I77" s="108"/>
      <c r="J77" s="108"/>
      <c r="K77" s="108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 t="s">
        <v>43</v>
      </c>
      <c r="AW77" s="109"/>
      <c r="AX77" s="109"/>
      <c r="AY77" s="109"/>
      <c r="AZ77" s="110"/>
      <c r="BA77" s="111"/>
      <c r="BB77" s="112"/>
      <c r="BC77" s="112"/>
      <c r="BD77" s="113"/>
      <c r="BE77" s="113"/>
      <c r="BF77" s="109"/>
      <c r="BG77" s="112"/>
      <c r="BH77" s="112"/>
      <c r="BI77" s="112"/>
      <c r="BJ77" s="112"/>
      <c r="BK77" s="109"/>
      <c r="BL77" s="112"/>
      <c r="BM77" s="112" t="s">
        <v>43</v>
      </c>
      <c r="BN77" s="109"/>
      <c r="BO77" s="112"/>
      <c r="BP77" s="109"/>
      <c r="BQ77" s="109"/>
      <c r="BR77" s="112"/>
      <c r="BS77" s="112"/>
      <c r="BT77" s="109"/>
      <c r="BU77" s="112"/>
      <c r="BV77" s="109"/>
      <c r="BW77" s="112"/>
      <c r="BX77" s="109"/>
      <c r="BY77" s="109"/>
      <c r="BZ77" s="109"/>
      <c r="CA77" s="109"/>
      <c r="CB77" s="109"/>
      <c r="CC77" s="112"/>
      <c r="CD77" s="109"/>
      <c r="CE77" s="112"/>
      <c r="CF77" s="109"/>
      <c r="CG77" s="109"/>
      <c r="CH77" s="112"/>
      <c r="CI77" s="109"/>
      <c r="CJ77" s="109" t="s">
        <v>43</v>
      </c>
      <c r="CK77" s="109"/>
      <c r="CL77" s="109"/>
      <c r="CM77" s="109"/>
      <c r="CN77" s="109"/>
      <c r="CO77" s="109"/>
      <c r="CP77" s="147"/>
      <c r="CQ77" s="109"/>
      <c r="CR77" s="109"/>
      <c r="CS77" s="109"/>
      <c r="CT77" s="109"/>
      <c r="CU77" s="109" t="s">
        <v>43</v>
      </c>
      <c r="CV77" s="109"/>
      <c r="CW77" s="109"/>
      <c r="CX77" s="109"/>
      <c r="CY77" s="109"/>
      <c r="CZ77" s="109"/>
      <c r="DA77" s="109"/>
      <c r="DB77" s="109"/>
      <c r="DC77" s="112"/>
      <c r="DD77" s="109"/>
      <c r="DE77" s="112"/>
      <c r="DF77" s="109" t="s">
        <v>43</v>
      </c>
      <c r="DG77" s="109"/>
      <c r="DH77" s="109"/>
      <c r="DI77" s="109"/>
      <c r="DJ77" s="109"/>
      <c r="DK77" s="109"/>
      <c r="DL77" s="109" t="s">
        <v>43</v>
      </c>
      <c r="DM77" s="109"/>
      <c r="DN77" s="109"/>
      <c r="DO77" s="109"/>
      <c r="DP77" s="112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 t="s">
        <v>43</v>
      </c>
      <c r="EG77" s="109"/>
      <c r="EH77" s="109"/>
      <c r="EI77" s="109"/>
      <c r="EJ77" s="109"/>
      <c r="EK77" s="109"/>
      <c r="EL77" s="109"/>
      <c r="EM77" s="109"/>
      <c r="EN77" s="109"/>
      <c r="EO77" s="109"/>
      <c r="EP77" s="109" t="s">
        <v>43</v>
      </c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77">
        <f t="shared" si="31"/>
        <v>14</v>
      </c>
      <c r="HO77" s="13">
        <f t="shared" si="32"/>
        <v>6</v>
      </c>
      <c r="HP77" s="13">
        <f t="shared" si="33"/>
        <v>0</v>
      </c>
      <c r="HQ77" s="13">
        <f t="shared" si="34"/>
        <v>0</v>
      </c>
      <c r="HR77" s="13">
        <f t="shared" si="35"/>
        <v>0</v>
      </c>
      <c r="HS77" s="13">
        <f t="shared" si="36"/>
        <v>0</v>
      </c>
      <c r="HT77" s="13">
        <f t="shared" si="37"/>
        <v>0</v>
      </c>
      <c r="HU77" s="21">
        <f t="shared" si="38"/>
        <v>1357</v>
      </c>
      <c r="HW77" s="44" t="str">
        <f t="shared" si="39"/>
        <v/>
      </c>
      <c r="HX77" s="51" t="str">
        <f t="shared" si="40"/>
        <v/>
      </c>
      <c r="HY77" s="51" t="str">
        <f t="shared" si="41"/>
        <v/>
      </c>
      <c r="HZ77" s="51" t="str">
        <f t="shared" si="30"/>
        <v/>
      </c>
      <c r="IA77" s="52" t="str">
        <f t="shared" si="42"/>
        <v/>
      </c>
    </row>
    <row r="78" spans="1:235" ht="15.5">
      <c r="A78" s="5" t="s">
        <v>111</v>
      </c>
      <c r="B78" s="35" t="s">
        <v>49</v>
      </c>
      <c r="C78" s="85"/>
      <c r="D78" s="85"/>
      <c r="E78" s="85"/>
      <c r="F78" s="85"/>
      <c r="G78" s="86"/>
      <c r="H78" s="108"/>
      <c r="I78" s="108"/>
      <c r="J78" s="108" t="s">
        <v>43</v>
      </c>
      <c r="K78" s="108"/>
      <c r="L78" s="227" t="s">
        <v>43</v>
      </c>
      <c r="M78" s="227"/>
      <c r="N78" s="227"/>
      <c r="O78" s="227"/>
      <c r="P78" s="227" t="s">
        <v>43</v>
      </c>
      <c r="Q78" s="227" t="s">
        <v>43</v>
      </c>
      <c r="R78" s="227"/>
      <c r="S78" s="227"/>
      <c r="T78" s="227"/>
      <c r="U78" s="227" t="s">
        <v>43</v>
      </c>
      <c r="V78" s="227"/>
      <c r="W78" s="227"/>
      <c r="X78" s="227" t="s">
        <v>43</v>
      </c>
      <c r="Y78" s="227" t="s">
        <v>43</v>
      </c>
      <c r="Z78" s="227" t="s">
        <v>43</v>
      </c>
      <c r="AA78" s="227"/>
      <c r="AB78" s="227" t="s">
        <v>43</v>
      </c>
      <c r="AC78" s="227"/>
      <c r="AD78" s="227"/>
      <c r="AE78" s="227"/>
      <c r="AF78" s="227" t="s">
        <v>43</v>
      </c>
      <c r="AG78" s="227"/>
      <c r="AH78" s="227"/>
      <c r="AI78" s="227"/>
      <c r="AJ78" s="227"/>
      <c r="AK78" s="109"/>
      <c r="AL78" s="109"/>
      <c r="AM78" s="109"/>
      <c r="AN78" s="109"/>
      <c r="AO78" s="109"/>
      <c r="AP78" s="109" t="s">
        <v>43</v>
      </c>
      <c r="AQ78" s="109" t="s">
        <v>43</v>
      </c>
      <c r="AR78" s="109"/>
      <c r="AS78" s="109"/>
      <c r="AT78" s="109"/>
      <c r="AU78" s="109"/>
      <c r="AV78" s="109"/>
      <c r="AW78" s="109"/>
      <c r="AX78" s="109"/>
      <c r="AY78" s="109"/>
      <c r="AZ78" s="110"/>
      <c r="BA78" s="111"/>
      <c r="BB78" s="112"/>
      <c r="BC78" s="112"/>
      <c r="BD78" s="113"/>
      <c r="BE78" s="113"/>
      <c r="BF78" s="109" t="s">
        <v>43</v>
      </c>
      <c r="BG78" s="112"/>
      <c r="BH78" s="112" t="s">
        <v>43</v>
      </c>
      <c r="BI78" s="112"/>
      <c r="BJ78" s="112" t="s">
        <v>43</v>
      </c>
      <c r="BK78" s="109"/>
      <c r="BL78" s="112"/>
      <c r="BM78" s="112"/>
      <c r="BN78" s="109"/>
      <c r="BO78" s="112"/>
      <c r="BP78" s="109"/>
      <c r="BQ78" s="109"/>
      <c r="BR78" s="112" t="s">
        <v>43</v>
      </c>
      <c r="BS78" s="112"/>
      <c r="BT78" s="109"/>
      <c r="BU78" s="112"/>
      <c r="BV78" s="109"/>
      <c r="BW78" s="112"/>
      <c r="BX78" s="109"/>
      <c r="BY78" s="109"/>
      <c r="BZ78" s="109"/>
      <c r="CA78" s="109"/>
      <c r="CB78" s="109"/>
      <c r="CC78" s="112" t="s">
        <v>43</v>
      </c>
      <c r="CD78" s="109"/>
      <c r="CE78" s="112"/>
      <c r="CF78" s="109"/>
      <c r="CG78" s="109"/>
      <c r="CH78" s="112"/>
      <c r="CI78" s="109"/>
      <c r="CJ78" s="109" t="s">
        <v>43</v>
      </c>
      <c r="CK78" s="109"/>
      <c r="CL78" s="109"/>
      <c r="CM78" s="109"/>
      <c r="CN78" s="109"/>
      <c r="CO78" s="109"/>
      <c r="CP78" s="147"/>
      <c r="CQ78" s="109" t="s">
        <v>43</v>
      </c>
      <c r="CR78" s="109"/>
      <c r="CS78" s="109"/>
      <c r="CT78" s="109"/>
      <c r="CU78" s="109"/>
      <c r="CV78" s="109"/>
      <c r="CW78" s="109" t="s">
        <v>43</v>
      </c>
      <c r="CX78" s="109"/>
      <c r="CY78" s="109"/>
      <c r="CZ78" s="109"/>
      <c r="DA78" s="109" t="s">
        <v>43</v>
      </c>
      <c r="DB78" s="109"/>
      <c r="DC78" s="112"/>
      <c r="DD78" s="109"/>
      <c r="DE78" s="112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12" t="s">
        <v>43</v>
      </c>
      <c r="DQ78" s="109"/>
      <c r="DR78" s="109"/>
      <c r="DS78" s="109"/>
      <c r="DT78" s="109"/>
      <c r="DU78" s="109"/>
      <c r="DV78" s="109" t="s">
        <v>43</v>
      </c>
      <c r="DW78" s="109"/>
      <c r="DX78" s="109"/>
      <c r="DY78" s="109"/>
      <c r="DZ78" s="109"/>
      <c r="EA78" s="109"/>
      <c r="EB78" s="109"/>
      <c r="EC78" s="109"/>
      <c r="ED78" s="109" t="s">
        <v>43</v>
      </c>
      <c r="EE78" s="109"/>
      <c r="EF78" s="109"/>
      <c r="EG78" s="109"/>
      <c r="EH78" s="109"/>
      <c r="EI78" s="109"/>
      <c r="EJ78" s="109"/>
      <c r="EK78" s="109" t="s">
        <v>43</v>
      </c>
      <c r="EL78" s="109"/>
      <c r="EM78" s="109"/>
      <c r="EN78" s="109" t="s">
        <v>43</v>
      </c>
      <c r="EO78" s="109" t="s">
        <v>43</v>
      </c>
      <c r="EP78" s="109" t="s">
        <v>43</v>
      </c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 t="s">
        <v>43</v>
      </c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 t="s">
        <v>43</v>
      </c>
      <c r="FV78" s="109" t="s">
        <v>43</v>
      </c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 t="s">
        <v>43</v>
      </c>
      <c r="GM78" s="109"/>
      <c r="GN78" s="109"/>
      <c r="GO78" s="109"/>
      <c r="GP78" s="109"/>
      <c r="GQ78" s="109"/>
      <c r="GR78" s="109" t="s">
        <v>43</v>
      </c>
      <c r="GS78" s="109" t="s">
        <v>43</v>
      </c>
      <c r="GT78" s="109"/>
      <c r="GU78" s="109"/>
      <c r="GV78" s="109"/>
      <c r="GW78" s="109"/>
      <c r="GX78" s="109"/>
      <c r="GY78" s="109"/>
      <c r="GZ78" s="109"/>
      <c r="HA78" s="109"/>
      <c r="HB78" s="109"/>
      <c r="HC78" s="109" t="s">
        <v>43</v>
      </c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77">
        <f t="shared" si="31"/>
        <v>49</v>
      </c>
      <c r="HO78" s="13">
        <f t="shared" si="32"/>
        <v>15</v>
      </c>
      <c r="HP78" s="13">
        <f t="shared" si="33"/>
        <v>0</v>
      </c>
      <c r="HQ78" s="13">
        <f t="shared" si="34"/>
        <v>1</v>
      </c>
      <c r="HR78" s="13">
        <f t="shared" si="35"/>
        <v>3</v>
      </c>
      <c r="HS78" s="13">
        <f t="shared" si="36"/>
        <v>0</v>
      </c>
      <c r="HT78" s="13">
        <f t="shared" si="37"/>
        <v>0</v>
      </c>
      <c r="HU78" s="21">
        <f t="shared" si="38"/>
        <v>1762</v>
      </c>
      <c r="HW78" s="139" t="str">
        <f t="shared" si="39"/>
        <v>Yes!</v>
      </c>
      <c r="HX78" s="51" t="str">
        <f t="shared" si="40"/>
        <v/>
      </c>
      <c r="HY78" s="51" t="str">
        <f t="shared" si="41"/>
        <v/>
      </c>
      <c r="HZ78" s="51" t="str">
        <f t="shared" si="30"/>
        <v/>
      </c>
      <c r="IA78" s="52" t="str">
        <f t="shared" si="42"/>
        <v/>
      </c>
    </row>
    <row r="79" spans="1:235" ht="15.5">
      <c r="A79" s="5" t="s">
        <v>112</v>
      </c>
      <c r="B79" s="35" t="s">
        <v>113</v>
      </c>
      <c r="C79" s="85"/>
      <c r="D79" s="85"/>
      <c r="E79" s="85"/>
      <c r="F79" s="85"/>
      <c r="G79" s="86"/>
      <c r="H79" s="108"/>
      <c r="I79" s="108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 t="s">
        <v>43</v>
      </c>
      <c r="Y79" s="227"/>
      <c r="Z79" s="227"/>
      <c r="AA79" s="227" t="s">
        <v>43</v>
      </c>
      <c r="AB79" s="227"/>
      <c r="AC79" s="227"/>
      <c r="AD79" s="227"/>
      <c r="AE79" s="227"/>
      <c r="AF79" s="227" t="s">
        <v>43</v>
      </c>
      <c r="AG79" s="227"/>
      <c r="AH79" s="227"/>
      <c r="AI79" s="227"/>
      <c r="AJ79" s="227"/>
      <c r="AK79" s="109"/>
      <c r="AL79" s="109"/>
      <c r="AM79" s="109"/>
      <c r="AN79" s="109"/>
      <c r="AO79" s="109" t="s">
        <v>43</v>
      </c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10"/>
      <c r="BA79" s="111"/>
      <c r="BB79" s="112"/>
      <c r="BC79" s="112"/>
      <c r="BD79" s="113"/>
      <c r="BE79" s="113"/>
      <c r="BF79" s="109" t="s">
        <v>43</v>
      </c>
      <c r="BG79" s="112"/>
      <c r="BH79" s="112"/>
      <c r="BI79" s="112"/>
      <c r="BJ79" s="112"/>
      <c r="BK79" s="109"/>
      <c r="BL79" s="112"/>
      <c r="BM79" s="112"/>
      <c r="BN79" s="109"/>
      <c r="BO79" s="112"/>
      <c r="BP79" s="109"/>
      <c r="BQ79" s="109"/>
      <c r="BR79" s="112"/>
      <c r="BS79" s="112"/>
      <c r="BT79" s="109"/>
      <c r="BU79" s="112"/>
      <c r="BV79" s="109"/>
      <c r="BW79" s="112"/>
      <c r="BX79" s="109"/>
      <c r="BY79" s="109"/>
      <c r="BZ79" s="109"/>
      <c r="CA79" s="109"/>
      <c r="CB79" s="109"/>
      <c r="CC79" s="112"/>
      <c r="CD79" s="109"/>
      <c r="CE79" s="112"/>
      <c r="CF79" s="109"/>
      <c r="CG79" s="109"/>
      <c r="CH79" s="112"/>
      <c r="CI79" s="109"/>
      <c r="CJ79" s="109"/>
      <c r="CK79" s="109"/>
      <c r="CL79" s="109"/>
      <c r="CM79" s="109"/>
      <c r="CN79" s="109"/>
      <c r="CO79" s="109"/>
      <c r="CP79" s="147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12"/>
      <c r="DD79" s="109"/>
      <c r="DE79" s="112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12" t="s">
        <v>43</v>
      </c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 t="s">
        <v>43</v>
      </c>
      <c r="EE79" s="109"/>
      <c r="EF79" s="109"/>
      <c r="EG79" s="109"/>
      <c r="EH79" s="109"/>
      <c r="EI79" s="109"/>
      <c r="EJ79" s="109"/>
      <c r="EK79" s="109"/>
      <c r="EL79" s="109"/>
      <c r="EM79" s="109"/>
      <c r="EN79" s="109" t="s">
        <v>43</v>
      </c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 t="s">
        <v>43</v>
      </c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 t="s">
        <v>43</v>
      </c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 t="s">
        <v>43</v>
      </c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 t="s">
        <v>43</v>
      </c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77">
        <f t="shared" si="31"/>
        <v>16</v>
      </c>
      <c r="HO79" s="13">
        <f t="shared" si="32"/>
        <v>0</v>
      </c>
      <c r="HP79" s="13">
        <f t="shared" si="33"/>
        <v>2</v>
      </c>
      <c r="HQ79" s="13">
        <f t="shared" si="34"/>
        <v>0</v>
      </c>
      <c r="HR79" s="13">
        <f t="shared" si="35"/>
        <v>0</v>
      </c>
      <c r="HS79" s="13">
        <f t="shared" si="36"/>
        <v>0</v>
      </c>
      <c r="HT79" s="13">
        <f t="shared" si="37"/>
        <v>0</v>
      </c>
      <c r="HU79" s="21">
        <f t="shared" si="38"/>
        <v>1186</v>
      </c>
      <c r="HW79" s="44" t="str">
        <f t="shared" si="39"/>
        <v/>
      </c>
      <c r="HX79" s="51" t="str">
        <f t="shared" si="40"/>
        <v/>
      </c>
      <c r="HY79" s="51" t="str">
        <f t="shared" si="41"/>
        <v/>
      </c>
      <c r="HZ79" s="51" t="str">
        <f t="shared" si="30"/>
        <v/>
      </c>
      <c r="IA79" s="52" t="str">
        <f t="shared" si="42"/>
        <v/>
      </c>
    </row>
    <row r="80" spans="1:235" ht="15.5">
      <c r="A80" s="5" t="s">
        <v>112</v>
      </c>
      <c r="B80" s="35" t="s">
        <v>114</v>
      </c>
      <c r="C80" s="85"/>
      <c r="D80" s="85"/>
      <c r="E80" s="85"/>
      <c r="F80" s="85"/>
      <c r="G80" s="86"/>
      <c r="H80" s="108"/>
      <c r="I80" s="108"/>
      <c r="J80" s="108"/>
      <c r="K80" s="108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 t="s">
        <v>43</v>
      </c>
      <c r="Y80" s="227"/>
      <c r="Z80" s="227"/>
      <c r="AA80" s="227" t="s">
        <v>43</v>
      </c>
      <c r="AB80" s="227"/>
      <c r="AC80" s="227"/>
      <c r="AD80" s="227"/>
      <c r="AE80" s="227"/>
      <c r="AF80" s="227" t="s">
        <v>43</v>
      </c>
      <c r="AG80" s="227"/>
      <c r="AH80" s="227"/>
      <c r="AI80" s="227"/>
      <c r="AJ80" s="227"/>
      <c r="AK80" s="109"/>
      <c r="AL80" s="109"/>
      <c r="AM80" s="109"/>
      <c r="AN80" s="109"/>
      <c r="AO80" s="109" t="s">
        <v>43</v>
      </c>
      <c r="AP80" s="109" t="s">
        <v>43</v>
      </c>
      <c r="AQ80" s="109" t="s">
        <v>43</v>
      </c>
      <c r="AR80" s="109"/>
      <c r="AS80" s="109" t="s">
        <v>43</v>
      </c>
      <c r="AT80" s="109"/>
      <c r="AU80" s="109"/>
      <c r="AV80" s="109" t="s">
        <v>43</v>
      </c>
      <c r="AW80" s="109"/>
      <c r="AX80" s="109"/>
      <c r="AY80" s="109"/>
      <c r="AZ80" s="110"/>
      <c r="BA80" s="111"/>
      <c r="BB80" s="112"/>
      <c r="BC80" s="112"/>
      <c r="BD80" s="113"/>
      <c r="BE80" s="113"/>
      <c r="BF80" s="109" t="s">
        <v>43</v>
      </c>
      <c r="BG80" s="112"/>
      <c r="BH80" s="112"/>
      <c r="BI80" s="112"/>
      <c r="BJ80" s="112"/>
      <c r="BK80" s="109"/>
      <c r="BL80" s="112"/>
      <c r="BM80" s="112"/>
      <c r="BN80" s="109"/>
      <c r="BO80" s="112"/>
      <c r="BP80" s="109"/>
      <c r="BQ80" s="109"/>
      <c r="BR80" s="112"/>
      <c r="BS80" s="112"/>
      <c r="BT80" s="109"/>
      <c r="BU80" s="112"/>
      <c r="BV80" s="109"/>
      <c r="BW80" s="112"/>
      <c r="BX80" s="109"/>
      <c r="BY80" s="109"/>
      <c r="BZ80" s="109"/>
      <c r="CA80" s="109"/>
      <c r="CB80" s="109"/>
      <c r="CC80" s="112" t="s">
        <v>43</v>
      </c>
      <c r="CD80" s="109"/>
      <c r="CE80" s="112"/>
      <c r="CF80" s="109"/>
      <c r="CG80" s="109"/>
      <c r="CH80" s="112"/>
      <c r="CI80" s="109"/>
      <c r="CJ80" s="109"/>
      <c r="CK80" s="109"/>
      <c r="CL80" s="109"/>
      <c r="CM80" s="109"/>
      <c r="CN80" s="109" t="s">
        <v>43</v>
      </c>
      <c r="CO80" s="109"/>
      <c r="CP80" s="147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12"/>
      <c r="DD80" s="109"/>
      <c r="DE80" s="112"/>
      <c r="DF80" s="109"/>
      <c r="DG80" s="109"/>
      <c r="DH80" s="109"/>
      <c r="DI80" s="109" t="s">
        <v>43</v>
      </c>
      <c r="DJ80" s="109"/>
      <c r="DK80" s="109"/>
      <c r="DL80" s="109"/>
      <c r="DM80" s="109"/>
      <c r="DN80" s="109"/>
      <c r="DO80" s="109"/>
      <c r="DP80" s="112" t="s">
        <v>43</v>
      </c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 t="s">
        <v>43</v>
      </c>
      <c r="EE80" s="109"/>
      <c r="EF80" s="109"/>
      <c r="EG80" s="109"/>
      <c r="EH80" s="109"/>
      <c r="EI80" s="109"/>
      <c r="EJ80" s="109"/>
      <c r="EK80" s="109"/>
      <c r="EL80" s="109"/>
      <c r="EM80" s="109"/>
      <c r="EN80" s="109" t="s">
        <v>43</v>
      </c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 t="s">
        <v>43</v>
      </c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 t="s">
        <v>43</v>
      </c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 t="s">
        <v>43</v>
      </c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 t="s">
        <v>43</v>
      </c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77">
        <f t="shared" si="31"/>
        <v>25</v>
      </c>
      <c r="HO80" s="13">
        <f t="shared" si="32"/>
        <v>2</v>
      </c>
      <c r="HP80" s="13">
        <f t="shared" si="33"/>
        <v>2</v>
      </c>
      <c r="HQ80" s="13">
        <f t="shared" si="34"/>
        <v>2</v>
      </c>
      <c r="HR80" s="13">
        <f t="shared" si="35"/>
        <v>2</v>
      </c>
      <c r="HS80" s="13">
        <f t="shared" si="36"/>
        <v>1</v>
      </c>
      <c r="HT80" s="13">
        <f t="shared" si="37"/>
        <v>0</v>
      </c>
      <c r="HU80" s="21">
        <f t="shared" si="38"/>
        <v>1428</v>
      </c>
      <c r="HW80" s="44" t="str">
        <f t="shared" si="39"/>
        <v/>
      </c>
      <c r="HX80" s="51" t="str">
        <f t="shared" si="40"/>
        <v/>
      </c>
      <c r="HY80" s="51" t="str">
        <f t="shared" si="41"/>
        <v/>
      </c>
      <c r="HZ80" s="51" t="str">
        <f t="shared" si="30"/>
        <v/>
      </c>
      <c r="IA80" s="52" t="str">
        <f t="shared" si="42"/>
        <v/>
      </c>
    </row>
    <row r="81" spans="1:235" ht="15.5">
      <c r="A81" s="5" t="s">
        <v>785</v>
      </c>
      <c r="B81" s="35" t="s">
        <v>130</v>
      </c>
      <c r="C81" s="85"/>
      <c r="D81" s="85"/>
      <c r="E81" s="85"/>
      <c r="F81" s="85"/>
      <c r="G81" s="86"/>
      <c r="H81" s="108"/>
      <c r="I81" s="108"/>
      <c r="J81" s="108"/>
      <c r="K81" s="108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10"/>
      <c r="BA81" s="111"/>
      <c r="BB81" s="112"/>
      <c r="BC81" s="112"/>
      <c r="BD81" s="113"/>
      <c r="BE81" s="113"/>
      <c r="BF81" s="109"/>
      <c r="BG81" s="112"/>
      <c r="BH81" s="112"/>
      <c r="BI81" s="112"/>
      <c r="BJ81" s="112"/>
      <c r="BK81" s="109"/>
      <c r="BL81" s="112"/>
      <c r="BM81" s="112"/>
      <c r="BN81" s="109"/>
      <c r="BO81" s="112"/>
      <c r="BP81" s="109"/>
      <c r="BQ81" s="109"/>
      <c r="BR81" s="112"/>
      <c r="BS81" s="112"/>
      <c r="BT81" s="109"/>
      <c r="BU81" s="112"/>
      <c r="BV81" s="109"/>
      <c r="BW81" s="112"/>
      <c r="BX81" s="109"/>
      <c r="BY81" s="109"/>
      <c r="BZ81" s="109"/>
      <c r="CA81" s="109"/>
      <c r="CB81" s="109"/>
      <c r="CC81" s="112"/>
      <c r="CD81" s="109"/>
      <c r="CE81" s="112"/>
      <c r="CF81" s="109"/>
      <c r="CG81" s="109"/>
      <c r="CH81" s="112"/>
      <c r="CI81" s="109"/>
      <c r="CJ81" s="109"/>
      <c r="CK81" s="109"/>
      <c r="CL81" s="109"/>
      <c r="CM81" s="109"/>
      <c r="CN81" s="109"/>
      <c r="CO81" s="109"/>
      <c r="CP81" s="147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12"/>
      <c r="DD81" s="109"/>
      <c r="DE81" s="112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12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77">
        <f t="shared" si="31"/>
        <v>0</v>
      </c>
      <c r="HO81" s="13">
        <f t="shared" si="32"/>
        <v>0</v>
      </c>
      <c r="HP81" s="13">
        <f t="shared" si="33"/>
        <v>0</v>
      </c>
      <c r="HQ81" s="13">
        <f t="shared" si="34"/>
        <v>0</v>
      </c>
      <c r="HR81" s="13">
        <f t="shared" si="35"/>
        <v>0</v>
      </c>
      <c r="HS81" s="13">
        <f t="shared" si="36"/>
        <v>0</v>
      </c>
      <c r="HT81" s="13">
        <f t="shared" si="37"/>
        <v>0</v>
      </c>
      <c r="HU81" s="21">
        <f t="shared" si="38"/>
        <v>0</v>
      </c>
      <c r="HW81" s="44" t="str">
        <f t="shared" si="39"/>
        <v/>
      </c>
      <c r="HX81" s="51" t="str">
        <f t="shared" si="40"/>
        <v/>
      </c>
      <c r="HY81" s="51" t="str">
        <f t="shared" si="41"/>
        <v/>
      </c>
      <c r="HZ81" s="51" t="str">
        <f t="shared" si="30"/>
        <v/>
      </c>
      <c r="IA81" s="52" t="str">
        <f t="shared" si="42"/>
        <v/>
      </c>
    </row>
    <row r="82" spans="1:235" ht="15.5">
      <c r="A82" s="5" t="s">
        <v>785</v>
      </c>
      <c r="B82" s="35" t="s">
        <v>786</v>
      </c>
      <c r="C82" s="85"/>
      <c r="D82" s="85"/>
      <c r="E82" s="85"/>
      <c r="F82" s="85"/>
      <c r="G82" s="86"/>
      <c r="H82" s="108"/>
      <c r="I82" s="108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10"/>
      <c r="BA82" s="111"/>
      <c r="BB82" s="112"/>
      <c r="BC82" s="112"/>
      <c r="BD82" s="113"/>
      <c r="BE82" s="113"/>
      <c r="BF82" s="109"/>
      <c r="BG82" s="112"/>
      <c r="BH82" s="112"/>
      <c r="BI82" s="112"/>
      <c r="BJ82" s="112"/>
      <c r="BK82" s="109"/>
      <c r="BL82" s="112"/>
      <c r="BM82" s="112"/>
      <c r="BN82" s="109"/>
      <c r="BO82" s="112"/>
      <c r="BP82" s="109"/>
      <c r="BQ82" s="109"/>
      <c r="BR82" s="112"/>
      <c r="BS82" s="112"/>
      <c r="BT82" s="109"/>
      <c r="BU82" s="112"/>
      <c r="BV82" s="109"/>
      <c r="BW82" s="112"/>
      <c r="BX82" s="109"/>
      <c r="BY82" s="109"/>
      <c r="BZ82" s="109"/>
      <c r="CA82" s="109"/>
      <c r="CB82" s="109"/>
      <c r="CC82" s="112"/>
      <c r="CD82" s="109"/>
      <c r="CE82" s="112"/>
      <c r="CF82" s="109"/>
      <c r="CG82" s="109"/>
      <c r="CH82" s="112"/>
      <c r="CI82" s="109"/>
      <c r="CJ82" s="109"/>
      <c r="CK82" s="109"/>
      <c r="CL82" s="109"/>
      <c r="CM82" s="109"/>
      <c r="CN82" s="109"/>
      <c r="CO82" s="109"/>
      <c r="CP82" s="147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12"/>
      <c r="DD82" s="109"/>
      <c r="DE82" s="112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12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77">
        <f t="shared" si="31"/>
        <v>0</v>
      </c>
      <c r="HO82" s="13">
        <f t="shared" si="32"/>
        <v>0</v>
      </c>
      <c r="HP82" s="13">
        <f t="shared" si="33"/>
        <v>0</v>
      </c>
      <c r="HQ82" s="13">
        <f t="shared" si="34"/>
        <v>0</v>
      </c>
      <c r="HR82" s="13">
        <f t="shared" si="35"/>
        <v>0</v>
      </c>
      <c r="HS82" s="13">
        <f t="shared" si="36"/>
        <v>0</v>
      </c>
      <c r="HT82" s="13">
        <f t="shared" si="37"/>
        <v>0</v>
      </c>
      <c r="HU82" s="21">
        <f t="shared" si="38"/>
        <v>0</v>
      </c>
      <c r="HW82" s="44" t="str">
        <f t="shared" si="39"/>
        <v/>
      </c>
      <c r="HX82" s="51" t="str">
        <f t="shared" si="40"/>
        <v/>
      </c>
      <c r="HY82" s="51" t="str">
        <f t="shared" si="41"/>
        <v/>
      </c>
      <c r="HZ82" s="51" t="str">
        <f t="shared" si="30"/>
        <v/>
      </c>
      <c r="IA82" s="52" t="str">
        <f t="shared" si="42"/>
        <v/>
      </c>
    </row>
    <row r="83" spans="1:235" ht="15.5">
      <c r="A83" s="5" t="s">
        <v>787</v>
      </c>
      <c r="B83" s="35" t="s">
        <v>138</v>
      </c>
      <c r="C83" s="85"/>
      <c r="D83" s="85"/>
      <c r="E83" s="85"/>
      <c r="F83" s="85"/>
      <c r="G83" s="86"/>
      <c r="H83" s="108"/>
      <c r="I83" s="108"/>
      <c r="J83" s="108"/>
      <c r="K83" s="108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109"/>
      <c r="AL83" s="109"/>
      <c r="AM83" s="109"/>
      <c r="AN83" s="109"/>
      <c r="AO83" s="109"/>
      <c r="AP83" s="109"/>
      <c r="AQ83" s="109"/>
      <c r="AR83" s="109"/>
      <c r="AS83" s="109" t="s">
        <v>43</v>
      </c>
      <c r="AT83" s="109"/>
      <c r="AU83" s="109"/>
      <c r="AV83" s="109"/>
      <c r="AW83" s="109"/>
      <c r="AX83" s="109"/>
      <c r="AY83" s="109"/>
      <c r="AZ83" s="110"/>
      <c r="BA83" s="111"/>
      <c r="BB83" s="112"/>
      <c r="BC83" s="112"/>
      <c r="BD83" s="113"/>
      <c r="BE83" s="113"/>
      <c r="BF83" s="109"/>
      <c r="BG83" s="112"/>
      <c r="BH83" s="112"/>
      <c r="BI83" s="112"/>
      <c r="BJ83" s="112"/>
      <c r="BK83" s="109"/>
      <c r="BL83" s="112"/>
      <c r="BM83" s="112"/>
      <c r="BN83" s="109"/>
      <c r="BO83" s="112"/>
      <c r="BP83" s="109"/>
      <c r="BQ83" s="109"/>
      <c r="BR83" s="112"/>
      <c r="BS83" s="112"/>
      <c r="BT83" s="109"/>
      <c r="BU83" s="112"/>
      <c r="BV83" s="109"/>
      <c r="BW83" s="112"/>
      <c r="BX83" s="109"/>
      <c r="BY83" s="109"/>
      <c r="BZ83" s="109"/>
      <c r="CA83" s="109"/>
      <c r="CB83" s="109"/>
      <c r="CC83" s="112"/>
      <c r="CD83" s="109"/>
      <c r="CE83" s="112"/>
      <c r="CF83" s="109"/>
      <c r="CG83" s="109"/>
      <c r="CH83" s="112"/>
      <c r="CI83" s="109"/>
      <c r="CJ83" s="109"/>
      <c r="CK83" s="109"/>
      <c r="CL83" s="109"/>
      <c r="CM83" s="109"/>
      <c r="CN83" s="109"/>
      <c r="CO83" s="109"/>
      <c r="CP83" s="147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12"/>
      <c r="DD83" s="109"/>
      <c r="DE83" s="112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12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77">
        <f t="shared" si="31"/>
        <v>1</v>
      </c>
      <c r="HO83" s="13">
        <f t="shared" si="32"/>
        <v>0</v>
      </c>
      <c r="HP83" s="13">
        <f t="shared" si="33"/>
        <v>0</v>
      </c>
      <c r="HQ83" s="13">
        <f t="shared" si="34"/>
        <v>0</v>
      </c>
      <c r="HR83" s="13">
        <f t="shared" si="35"/>
        <v>0</v>
      </c>
      <c r="HS83" s="13">
        <f t="shared" si="36"/>
        <v>1</v>
      </c>
      <c r="HT83" s="13">
        <f t="shared" si="37"/>
        <v>0</v>
      </c>
      <c r="HU83" s="21">
        <f t="shared" si="38"/>
        <v>0</v>
      </c>
      <c r="HW83" s="44" t="str">
        <f t="shared" si="39"/>
        <v/>
      </c>
      <c r="HX83" s="51" t="str">
        <f t="shared" si="40"/>
        <v/>
      </c>
      <c r="HY83" s="51" t="str">
        <f t="shared" si="41"/>
        <v/>
      </c>
      <c r="HZ83" s="51" t="str">
        <f t="shared" si="30"/>
        <v/>
      </c>
      <c r="IA83" s="52" t="str">
        <f t="shared" si="42"/>
        <v/>
      </c>
    </row>
    <row r="84" spans="1:235" ht="15.5">
      <c r="A84" s="6" t="s">
        <v>750</v>
      </c>
      <c r="B84" s="37" t="s">
        <v>94</v>
      </c>
      <c r="C84" s="87"/>
      <c r="D84" s="87"/>
      <c r="E84" s="87"/>
      <c r="F84" s="87"/>
      <c r="G84" s="88"/>
      <c r="H84" s="108"/>
      <c r="I84" s="108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10"/>
      <c r="BA84" s="111"/>
      <c r="BB84" s="112"/>
      <c r="BC84" s="112"/>
      <c r="BD84" s="113"/>
      <c r="BE84" s="113"/>
      <c r="BF84" s="109"/>
      <c r="BG84" s="112"/>
      <c r="BH84" s="112"/>
      <c r="BI84" s="112"/>
      <c r="BJ84" s="112"/>
      <c r="BK84" s="109"/>
      <c r="BL84" s="112"/>
      <c r="BM84" s="112"/>
      <c r="BN84" s="109"/>
      <c r="BO84" s="112"/>
      <c r="BP84" s="109"/>
      <c r="BQ84" s="109"/>
      <c r="BR84" s="112"/>
      <c r="BS84" s="112"/>
      <c r="BT84" s="109"/>
      <c r="BU84" s="112"/>
      <c r="BV84" s="109"/>
      <c r="BW84" s="112"/>
      <c r="BX84" s="109"/>
      <c r="BY84" s="109"/>
      <c r="BZ84" s="109"/>
      <c r="CA84" s="109"/>
      <c r="CB84" s="109"/>
      <c r="CC84" s="112"/>
      <c r="CD84" s="109"/>
      <c r="CE84" s="112"/>
      <c r="CF84" s="109"/>
      <c r="CG84" s="109"/>
      <c r="CH84" s="112"/>
      <c r="CI84" s="109"/>
      <c r="CJ84" s="109"/>
      <c r="CK84" s="109"/>
      <c r="CL84" s="109"/>
      <c r="CM84" s="109"/>
      <c r="CN84" s="109"/>
      <c r="CO84" s="109"/>
      <c r="CP84" s="147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12"/>
      <c r="DD84" s="109"/>
      <c r="DE84" s="112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12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77">
        <f t="shared" si="31"/>
        <v>0</v>
      </c>
      <c r="HO84" s="13">
        <f t="shared" si="32"/>
        <v>0</v>
      </c>
      <c r="HP84" s="13">
        <f t="shared" si="33"/>
        <v>0</v>
      </c>
      <c r="HQ84" s="13">
        <f t="shared" si="34"/>
        <v>0</v>
      </c>
      <c r="HR84" s="13">
        <f t="shared" si="35"/>
        <v>0</v>
      </c>
      <c r="HS84" s="13">
        <f t="shared" si="36"/>
        <v>0</v>
      </c>
      <c r="HT84" s="13">
        <f t="shared" si="37"/>
        <v>0</v>
      </c>
      <c r="HU84" s="21">
        <f t="shared" si="38"/>
        <v>0</v>
      </c>
      <c r="HW84" s="44" t="str">
        <f t="shared" si="39"/>
        <v/>
      </c>
      <c r="HX84" s="51" t="str">
        <f t="shared" si="40"/>
        <v/>
      </c>
      <c r="HY84" s="51" t="str">
        <f t="shared" si="41"/>
        <v/>
      </c>
      <c r="HZ84" s="51" t="str">
        <f t="shared" si="30"/>
        <v/>
      </c>
      <c r="IA84" s="52" t="str">
        <f t="shared" si="42"/>
        <v/>
      </c>
    </row>
    <row r="85" spans="1:235" ht="15.5">
      <c r="A85" s="6" t="s">
        <v>788</v>
      </c>
      <c r="B85" s="37" t="s">
        <v>789</v>
      </c>
      <c r="C85" s="87"/>
      <c r="D85" s="87"/>
      <c r="E85" s="87"/>
      <c r="F85" s="87"/>
      <c r="G85" s="88"/>
      <c r="H85" s="108"/>
      <c r="I85" s="108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10"/>
      <c r="BA85" s="111"/>
      <c r="BB85" s="112"/>
      <c r="BC85" s="112"/>
      <c r="BD85" s="113"/>
      <c r="BE85" s="113"/>
      <c r="BF85" s="109"/>
      <c r="BG85" s="112"/>
      <c r="BH85" s="112"/>
      <c r="BI85" s="112"/>
      <c r="BJ85" s="112"/>
      <c r="BK85" s="109"/>
      <c r="BL85" s="112"/>
      <c r="BM85" s="112"/>
      <c r="BN85" s="109"/>
      <c r="BO85" s="112"/>
      <c r="BP85" s="109"/>
      <c r="BQ85" s="109"/>
      <c r="BR85" s="112"/>
      <c r="BS85" s="112"/>
      <c r="BT85" s="109"/>
      <c r="BU85" s="112"/>
      <c r="BV85" s="109"/>
      <c r="BW85" s="112"/>
      <c r="BX85" s="109"/>
      <c r="BY85" s="109"/>
      <c r="BZ85" s="109"/>
      <c r="CA85" s="109"/>
      <c r="CB85" s="109"/>
      <c r="CC85" s="112"/>
      <c r="CD85" s="109"/>
      <c r="CE85" s="112"/>
      <c r="CF85" s="109"/>
      <c r="CG85" s="109"/>
      <c r="CH85" s="112"/>
      <c r="CI85" s="109"/>
      <c r="CJ85" s="109"/>
      <c r="CK85" s="109"/>
      <c r="CL85" s="109"/>
      <c r="CM85" s="109"/>
      <c r="CN85" s="109"/>
      <c r="CO85" s="109"/>
      <c r="CP85" s="147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12"/>
      <c r="DD85" s="109"/>
      <c r="DE85" s="112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12" t="s">
        <v>43</v>
      </c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77">
        <f t="shared" si="31"/>
        <v>1</v>
      </c>
      <c r="HO85" s="13">
        <f t="shared" si="32"/>
        <v>0</v>
      </c>
      <c r="HP85" s="13">
        <f t="shared" si="33"/>
        <v>0</v>
      </c>
      <c r="HQ85" s="13">
        <f t="shared" si="34"/>
        <v>0</v>
      </c>
      <c r="HR85" s="13">
        <f t="shared" si="35"/>
        <v>0</v>
      </c>
      <c r="HS85" s="13">
        <f t="shared" si="36"/>
        <v>0</v>
      </c>
      <c r="HT85" s="13">
        <f t="shared" si="37"/>
        <v>0</v>
      </c>
      <c r="HU85" s="21">
        <f t="shared" si="38"/>
        <v>0</v>
      </c>
      <c r="HW85" s="44" t="str">
        <f t="shared" si="39"/>
        <v/>
      </c>
      <c r="HX85" s="51" t="str">
        <f t="shared" si="40"/>
        <v/>
      </c>
      <c r="HY85" s="51" t="str">
        <f t="shared" si="41"/>
        <v/>
      </c>
      <c r="HZ85" s="51" t="str">
        <f t="shared" si="30"/>
        <v/>
      </c>
      <c r="IA85" s="52" t="str">
        <f t="shared" si="42"/>
        <v/>
      </c>
    </row>
    <row r="86" spans="1:235" ht="15.5">
      <c r="A86" s="5" t="s">
        <v>117</v>
      </c>
      <c r="B86" s="35" t="s">
        <v>118</v>
      </c>
      <c r="C86" s="85"/>
      <c r="D86" s="85"/>
      <c r="E86" s="85"/>
      <c r="F86" s="85"/>
      <c r="G86" s="86"/>
      <c r="H86" s="108"/>
      <c r="I86" s="108"/>
      <c r="J86" s="108"/>
      <c r="K86" s="108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10"/>
      <c r="BA86" s="111"/>
      <c r="BB86" s="112"/>
      <c r="BC86" s="112"/>
      <c r="BD86" s="113"/>
      <c r="BE86" s="113"/>
      <c r="BF86" s="109"/>
      <c r="BG86" s="112"/>
      <c r="BH86" s="112"/>
      <c r="BI86" s="112"/>
      <c r="BJ86" s="112"/>
      <c r="BK86" s="109"/>
      <c r="BL86" s="112"/>
      <c r="BM86" s="112"/>
      <c r="BN86" s="109"/>
      <c r="BO86" s="112"/>
      <c r="BP86" s="109"/>
      <c r="BQ86" s="109"/>
      <c r="BR86" s="112"/>
      <c r="BS86" s="112"/>
      <c r="BT86" s="109"/>
      <c r="BU86" s="112"/>
      <c r="BV86" s="109"/>
      <c r="BW86" s="112"/>
      <c r="BX86" s="109"/>
      <c r="BY86" s="109"/>
      <c r="BZ86" s="109"/>
      <c r="CA86" s="109"/>
      <c r="CB86" s="109"/>
      <c r="CC86" s="112"/>
      <c r="CD86" s="109"/>
      <c r="CE86" s="112"/>
      <c r="CF86" s="109"/>
      <c r="CG86" s="109"/>
      <c r="CH86" s="112"/>
      <c r="CI86" s="109"/>
      <c r="CJ86" s="109"/>
      <c r="CK86" s="109"/>
      <c r="CL86" s="109"/>
      <c r="CM86" s="109"/>
      <c r="CN86" s="109"/>
      <c r="CO86" s="109"/>
      <c r="CP86" s="147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12"/>
      <c r="DD86" s="109"/>
      <c r="DE86" s="112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12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 t="s">
        <v>43</v>
      </c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77">
        <f t="shared" si="31"/>
        <v>1</v>
      </c>
      <c r="HO86" s="13">
        <f t="shared" si="32"/>
        <v>0</v>
      </c>
      <c r="HP86" s="13">
        <f t="shared" si="33"/>
        <v>0</v>
      </c>
      <c r="HQ86" s="13">
        <f t="shared" si="34"/>
        <v>0</v>
      </c>
      <c r="HR86" s="13">
        <f t="shared" si="35"/>
        <v>0</v>
      </c>
      <c r="HS86" s="13">
        <f t="shared" si="36"/>
        <v>0</v>
      </c>
      <c r="HT86" s="13">
        <f t="shared" si="37"/>
        <v>0</v>
      </c>
      <c r="HU86" s="21">
        <f t="shared" si="38"/>
        <v>0</v>
      </c>
      <c r="HW86" s="44" t="str">
        <f t="shared" si="39"/>
        <v/>
      </c>
      <c r="HX86" s="51" t="str">
        <f t="shared" si="40"/>
        <v/>
      </c>
      <c r="HY86" s="51" t="str">
        <f t="shared" si="41"/>
        <v/>
      </c>
      <c r="HZ86" s="51" t="str">
        <f t="shared" si="30"/>
        <v/>
      </c>
      <c r="IA86" s="52" t="str">
        <f t="shared" si="42"/>
        <v/>
      </c>
    </row>
    <row r="87" spans="1:235" ht="15.5">
      <c r="A87" s="5" t="s">
        <v>560</v>
      </c>
      <c r="B87" s="35" t="s">
        <v>561</v>
      </c>
      <c r="C87" s="85"/>
      <c r="D87" s="85"/>
      <c r="E87" s="85"/>
      <c r="F87" s="85"/>
      <c r="G87" s="86"/>
      <c r="H87" s="108"/>
      <c r="I87" s="108"/>
      <c r="J87" s="108"/>
      <c r="K87" s="108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10"/>
      <c r="BA87" s="111"/>
      <c r="BB87" s="112"/>
      <c r="BC87" s="112"/>
      <c r="BD87" s="113"/>
      <c r="BE87" s="113"/>
      <c r="BF87" s="109"/>
      <c r="BG87" s="112"/>
      <c r="BH87" s="112"/>
      <c r="BI87" s="112"/>
      <c r="BJ87" s="112"/>
      <c r="BK87" s="109"/>
      <c r="BL87" s="112"/>
      <c r="BM87" s="112"/>
      <c r="BN87" s="109"/>
      <c r="BO87" s="112"/>
      <c r="BP87" s="109"/>
      <c r="BQ87" s="109"/>
      <c r="BR87" s="112"/>
      <c r="BS87" s="112"/>
      <c r="BT87" s="109"/>
      <c r="BU87" s="112"/>
      <c r="BV87" s="109"/>
      <c r="BW87" s="112"/>
      <c r="BX87" s="109"/>
      <c r="BY87" s="109"/>
      <c r="BZ87" s="109"/>
      <c r="CA87" s="109"/>
      <c r="CB87" s="109"/>
      <c r="CC87" s="112"/>
      <c r="CD87" s="109"/>
      <c r="CE87" s="112"/>
      <c r="CF87" s="109"/>
      <c r="CG87" s="109"/>
      <c r="CH87" s="112"/>
      <c r="CI87" s="109"/>
      <c r="CJ87" s="109"/>
      <c r="CK87" s="109"/>
      <c r="CL87" s="109"/>
      <c r="CM87" s="109"/>
      <c r="CN87" s="109"/>
      <c r="CO87" s="109"/>
      <c r="CP87" s="147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12"/>
      <c r="DD87" s="109"/>
      <c r="DE87" s="112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12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77">
        <f t="shared" si="31"/>
        <v>0</v>
      </c>
      <c r="HO87" s="13">
        <f t="shared" si="32"/>
        <v>0</v>
      </c>
      <c r="HP87" s="13">
        <f t="shared" si="33"/>
        <v>0</v>
      </c>
      <c r="HQ87" s="13">
        <f t="shared" si="34"/>
        <v>0</v>
      </c>
      <c r="HR87" s="13">
        <f t="shared" si="35"/>
        <v>0</v>
      </c>
      <c r="HS87" s="13">
        <f t="shared" si="36"/>
        <v>0</v>
      </c>
      <c r="HT87" s="13">
        <f t="shared" si="37"/>
        <v>0</v>
      </c>
      <c r="HU87" s="21">
        <f t="shared" si="38"/>
        <v>0</v>
      </c>
      <c r="HW87" s="44" t="str">
        <f t="shared" si="39"/>
        <v/>
      </c>
      <c r="HX87" s="51" t="str">
        <f t="shared" si="40"/>
        <v/>
      </c>
      <c r="HY87" s="51" t="str">
        <f t="shared" si="41"/>
        <v/>
      </c>
      <c r="HZ87" s="51" t="str">
        <f t="shared" si="30"/>
        <v/>
      </c>
      <c r="IA87" s="52" t="str">
        <f t="shared" si="42"/>
        <v/>
      </c>
    </row>
    <row r="88" spans="1:235" ht="15.5">
      <c r="A88" s="5" t="s">
        <v>119</v>
      </c>
      <c r="B88" s="35" t="s">
        <v>790</v>
      </c>
      <c r="C88" s="85"/>
      <c r="D88" s="85"/>
      <c r="E88" s="85"/>
      <c r="F88" s="85"/>
      <c r="G88" s="86"/>
      <c r="H88" s="108"/>
      <c r="I88" s="108"/>
      <c r="J88" s="108" t="s">
        <v>43</v>
      </c>
      <c r="K88" s="108"/>
      <c r="L88" s="227" t="s">
        <v>43</v>
      </c>
      <c r="M88" s="227"/>
      <c r="N88" s="227"/>
      <c r="O88" s="227"/>
      <c r="P88" s="227" t="s">
        <v>43</v>
      </c>
      <c r="Q88" s="227" t="s">
        <v>43</v>
      </c>
      <c r="R88" s="227"/>
      <c r="S88" s="227"/>
      <c r="T88" s="227"/>
      <c r="U88" s="227"/>
      <c r="V88" s="227"/>
      <c r="W88" s="227"/>
      <c r="X88" s="227"/>
      <c r="Y88" s="227" t="s">
        <v>43</v>
      </c>
      <c r="Z88" s="227"/>
      <c r="AA88" s="227"/>
      <c r="AB88" s="227" t="s">
        <v>43</v>
      </c>
      <c r="AC88" s="227"/>
      <c r="AD88" s="227"/>
      <c r="AE88" s="227"/>
      <c r="AF88" s="227" t="s">
        <v>43</v>
      </c>
      <c r="AG88" s="227"/>
      <c r="AH88" s="227" t="s">
        <v>43</v>
      </c>
      <c r="AI88" s="227"/>
      <c r="AJ88" s="227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 t="s">
        <v>43</v>
      </c>
      <c r="AZ88" s="110"/>
      <c r="BA88" s="111"/>
      <c r="BB88" s="112"/>
      <c r="BC88" s="112" t="s">
        <v>43</v>
      </c>
      <c r="BD88" s="113"/>
      <c r="BE88" s="113"/>
      <c r="BF88" s="109" t="s">
        <v>43</v>
      </c>
      <c r="BG88" s="112"/>
      <c r="BH88" s="112" t="s">
        <v>43</v>
      </c>
      <c r="BI88" s="112"/>
      <c r="BJ88" s="112"/>
      <c r="BK88" s="109"/>
      <c r="BL88" s="112" t="s">
        <v>43</v>
      </c>
      <c r="BM88" s="112" t="s">
        <v>43</v>
      </c>
      <c r="BN88" s="109"/>
      <c r="BO88" s="112"/>
      <c r="BP88" s="109"/>
      <c r="BQ88" s="109"/>
      <c r="BR88" s="112"/>
      <c r="BS88" s="112"/>
      <c r="BT88" s="109"/>
      <c r="BU88" s="112"/>
      <c r="BV88" s="109"/>
      <c r="BW88" s="112" t="s">
        <v>43</v>
      </c>
      <c r="BX88" s="109"/>
      <c r="BY88" s="109"/>
      <c r="BZ88" s="109"/>
      <c r="CA88" s="109"/>
      <c r="CB88" s="109"/>
      <c r="CC88" s="112"/>
      <c r="CD88" s="109"/>
      <c r="CE88" s="112"/>
      <c r="CF88" s="109"/>
      <c r="CG88" s="109"/>
      <c r="CH88" s="112"/>
      <c r="CI88" s="109"/>
      <c r="CJ88" s="109"/>
      <c r="CK88" s="109" t="s">
        <v>43</v>
      </c>
      <c r="CL88" s="109"/>
      <c r="CM88" s="109"/>
      <c r="CN88" s="109"/>
      <c r="CO88" s="109" t="s">
        <v>43</v>
      </c>
      <c r="CP88" s="147"/>
      <c r="CQ88" s="109"/>
      <c r="CR88" s="109"/>
      <c r="CS88" s="109"/>
      <c r="CT88" s="109"/>
      <c r="CU88" s="109" t="s">
        <v>43</v>
      </c>
      <c r="CV88" s="109"/>
      <c r="CW88" s="109" t="s">
        <v>43</v>
      </c>
      <c r="CX88" s="109"/>
      <c r="CY88" s="109"/>
      <c r="CZ88" s="109"/>
      <c r="DA88" s="109"/>
      <c r="DB88" s="109"/>
      <c r="DC88" s="112" t="s">
        <v>43</v>
      </c>
      <c r="DD88" s="109"/>
      <c r="DE88" s="112"/>
      <c r="DF88" s="109" t="s">
        <v>43</v>
      </c>
      <c r="DG88" s="109"/>
      <c r="DH88" s="109" t="s">
        <v>43</v>
      </c>
      <c r="DI88" s="109"/>
      <c r="DJ88" s="109"/>
      <c r="DK88" s="109"/>
      <c r="DL88" s="109" t="s">
        <v>43</v>
      </c>
      <c r="DM88" s="109"/>
      <c r="DN88" s="109"/>
      <c r="DO88" s="109"/>
      <c r="DP88" s="112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 t="s">
        <v>43</v>
      </c>
      <c r="EG88" s="109"/>
      <c r="EH88" s="109"/>
      <c r="EI88" s="109"/>
      <c r="EJ88" s="109"/>
      <c r="EK88" s="109"/>
      <c r="EL88" s="109"/>
      <c r="EM88" s="109"/>
      <c r="EN88" s="109" t="s">
        <v>43</v>
      </c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 t="s">
        <v>43</v>
      </c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 t="s">
        <v>43</v>
      </c>
      <c r="HC88" s="109" t="s">
        <v>43</v>
      </c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77">
        <f t="shared" si="31"/>
        <v>48</v>
      </c>
      <c r="HO88" s="13">
        <f t="shared" si="32"/>
        <v>12</v>
      </c>
      <c r="HP88" s="13">
        <f t="shared" si="33"/>
        <v>4</v>
      </c>
      <c r="HQ88" s="13">
        <f t="shared" si="34"/>
        <v>1</v>
      </c>
      <c r="HR88" s="13">
        <f t="shared" si="35"/>
        <v>0</v>
      </c>
      <c r="HS88" s="13">
        <f t="shared" si="36"/>
        <v>0</v>
      </c>
      <c r="HT88" s="13">
        <f t="shared" si="37"/>
        <v>1</v>
      </c>
      <c r="HU88" s="21">
        <f t="shared" si="38"/>
        <v>4665</v>
      </c>
      <c r="HW88" s="44" t="str">
        <f t="shared" si="39"/>
        <v>Yes!</v>
      </c>
      <c r="HX88" s="51" t="str">
        <f t="shared" si="40"/>
        <v/>
      </c>
      <c r="HY88" s="51" t="str">
        <f t="shared" si="41"/>
        <v/>
      </c>
      <c r="HZ88" s="51" t="str">
        <f t="shared" si="30"/>
        <v/>
      </c>
      <c r="IA88" s="52" t="str">
        <f t="shared" si="42"/>
        <v/>
      </c>
    </row>
    <row r="89" spans="1:235" ht="15.5">
      <c r="A89" s="5" t="s">
        <v>119</v>
      </c>
      <c r="B89" s="35" t="s">
        <v>64</v>
      </c>
      <c r="C89" s="85"/>
      <c r="D89" s="85"/>
      <c r="E89" s="85"/>
      <c r="F89" s="85"/>
      <c r="G89" s="86"/>
      <c r="H89" s="108"/>
      <c r="I89" s="108"/>
      <c r="J89" s="108"/>
      <c r="K89" s="108"/>
      <c r="L89" s="227"/>
      <c r="M89" s="227"/>
      <c r="N89" s="227"/>
      <c r="O89" s="227"/>
      <c r="P89" s="227" t="s">
        <v>43</v>
      </c>
      <c r="Q89" s="227" t="s">
        <v>43</v>
      </c>
      <c r="R89" s="227"/>
      <c r="S89" s="227"/>
      <c r="T89" s="227"/>
      <c r="U89" s="227"/>
      <c r="V89" s="227"/>
      <c r="W89" s="227"/>
      <c r="X89" s="227"/>
      <c r="Y89" s="227" t="s">
        <v>43</v>
      </c>
      <c r="Z89" s="227"/>
      <c r="AA89" s="227"/>
      <c r="AB89" s="227" t="s">
        <v>43</v>
      </c>
      <c r="AC89" s="227"/>
      <c r="AD89" s="227"/>
      <c r="AE89" s="227"/>
      <c r="AF89" s="227" t="s">
        <v>43</v>
      </c>
      <c r="AG89" s="227"/>
      <c r="AH89" s="227" t="s">
        <v>43</v>
      </c>
      <c r="AI89" s="227"/>
      <c r="AJ89" s="227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 t="s">
        <v>43</v>
      </c>
      <c r="AW89" s="109"/>
      <c r="AX89" s="109"/>
      <c r="AY89" s="109" t="s">
        <v>43</v>
      </c>
      <c r="AZ89" s="110"/>
      <c r="BA89" s="111"/>
      <c r="BB89" s="112"/>
      <c r="BC89" s="112" t="s">
        <v>43</v>
      </c>
      <c r="BD89" s="113"/>
      <c r="BE89" s="113"/>
      <c r="BF89" s="109" t="s">
        <v>43</v>
      </c>
      <c r="BG89" s="112"/>
      <c r="BH89" s="112" t="s">
        <v>43</v>
      </c>
      <c r="BI89" s="112"/>
      <c r="BJ89" s="112"/>
      <c r="BK89" s="109"/>
      <c r="BL89" s="112" t="s">
        <v>43</v>
      </c>
      <c r="BM89" s="112" t="s">
        <v>43</v>
      </c>
      <c r="BN89" s="109"/>
      <c r="BO89" s="112"/>
      <c r="BP89" s="109"/>
      <c r="BQ89" s="109"/>
      <c r="BR89" s="112"/>
      <c r="BS89" s="112"/>
      <c r="BT89" s="109"/>
      <c r="BU89" s="112"/>
      <c r="BV89" s="109"/>
      <c r="BW89" s="112" t="s">
        <v>43</v>
      </c>
      <c r="BX89" s="109"/>
      <c r="BY89" s="109"/>
      <c r="BZ89" s="109"/>
      <c r="CA89" s="109"/>
      <c r="CB89" s="109"/>
      <c r="CC89" s="112"/>
      <c r="CD89" s="109"/>
      <c r="CE89" s="112"/>
      <c r="CF89" s="109"/>
      <c r="CG89" s="109"/>
      <c r="CH89" s="112"/>
      <c r="CI89" s="109"/>
      <c r="CJ89" s="109"/>
      <c r="CK89" s="109" t="s">
        <v>43</v>
      </c>
      <c r="CL89" s="109"/>
      <c r="CM89" s="109"/>
      <c r="CN89" s="109"/>
      <c r="CO89" s="109" t="s">
        <v>43</v>
      </c>
      <c r="CP89" s="147"/>
      <c r="CQ89" s="109"/>
      <c r="CR89" s="109"/>
      <c r="CS89" s="109"/>
      <c r="CT89" s="109"/>
      <c r="CU89" s="109" t="s">
        <v>43</v>
      </c>
      <c r="CV89" s="109"/>
      <c r="CW89" s="109" t="s">
        <v>43</v>
      </c>
      <c r="CX89" s="109"/>
      <c r="CY89" s="109"/>
      <c r="CZ89" s="109"/>
      <c r="DA89" s="109" t="s">
        <v>43</v>
      </c>
      <c r="DB89" s="109"/>
      <c r="DC89" s="112" t="s">
        <v>43</v>
      </c>
      <c r="DD89" s="109"/>
      <c r="DE89" s="112"/>
      <c r="DF89" s="109" t="s">
        <v>43</v>
      </c>
      <c r="DG89" s="109"/>
      <c r="DH89" s="109" t="s">
        <v>43</v>
      </c>
      <c r="DI89" s="109"/>
      <c r="DJ89" s="109"/>
      <c r="DK89" s="109"/>
      <c r="DL89" s="109" t="s">
        <v>43</v>
      </c>
      <c r="DM89" s="109"/>
      <c r="DN89" s="109"/>
      <c r="DO89" s="109"/>
      <c r="DP89" s="112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 t="s">
        <v>43</v>
      </c>
      <c r="EG89" s="109"/>
      <c r="EH89" s="109"/>
      <c r="EI89" s="109"/>
      <c r="EJ89" s="109"/>
      <c r="EK89" s="109"/>
      <c r="EL89" s="109"/>
      <c r="EM89" s="109"/>
      <c r="EN89" s="109" t="s">
        <v>43</v>
      </c>
      <c r="EO89" s="109"/>
      <c r="EP89" s="109" t="s">
        <v>43</v>
      </c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 t="s">
        <v>43</v>
      </c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 t="s">
        <v>43</v>
      </c>
      <c r="GX89" s="109"/>
      <c r="GY89" s="109"/>
      <c r="GZ89" s="109"/>
      <c r="HA89" s="109"/>
      <c r="HB89" s="109" t="s">
        <v>43</v>
      </c>
      <c r="HC89" s="109" t="s">
        <v>43</v>
      </c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77">
        <f t="shared" si="31"/>
        <v>53</v>
      </c>
      <c r="HO89" s="13">
        <f t="shared" si="32"/>
        <v>14</v>
      </c>
      <c r="HP89" s="13">
        <f t="shared" si="33"/>
        <v>4</v>
      </c>
      <c r="HQ89" s="13">
        <f t="shared" si="34"/>
        <v>1</v>
      </c>
      <c r="HR89" s="13">
        <f t="shared" si="35"/>
        <v>0</v>
      </c>
      <c r="HS89" s="13">
        <f t="shared" si="36"/>
        <v>0</v>
      </c>
      <c r="HT89" s="13">
        <f t="shared" si="37"/>
        <v>1</v>
      </c>
      <c r="HU89" s="21">
        <f t="shared" si="38"/>
        <v>5317</v>
      </c>
      <c r="HW89" s="44" t="str">
        <f t="shared" si="39"/>
        <v>Yes!</v>
      </c>
      <c r="HX89" s="51" t="str">
        <f t="shared" si="40"/>
        <v/>
      </c>
      <c r="HY89" s="51" t="str">
        <f t="shared" si="41"/>
        <v/>
      </c>
      <c r="HZ89" s="51" t="str">
        <f t="shared" si="30"/>
        <v/>
      </c>
      <c r="IA89" s="52" t="str">
        <f t="shared" si="42"/>
        <v/>
      </c>
    </row>
    <row r="90" spans="1:235" ht="15.5">
      <c r="A90" s="5" t="s">
        <v>119</v>
      </c>
      <c r="B90" s="35" t="s">
        <v>120</v>
      </c>
      <c r="C90" s="85"/>
      <c r="D90" s="85"/>
      <c r="E90" s="85"/>
      <c r="F90" s="85"/>
      <c r="G90" s="86"/>
      <c r="H90" s="108"/>
      <c r="I90" s="108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10"/>
      <c r="BA90" s="111"/>
      <c r="BB90" s="112"/>
      <c r="BC90" s="112"/>
      <c r="BD90" s="113"/>
      <c r="BE90" s="113"/>
      <c r="BF90" s="109"/>
      <c r="BG90" s="112"/>
      <c r="BH90" s="112"/>
      <c r="BI90" s="112"/>
      <c r="BJ90" s="112"/>
      <c r="BK90" s="109"/>
      <c r="BL90" s="112"/>
      <c r="BM90" s="112"/>
      <c r="BN90" s="109"/>
      <c r="BO90" s="112"/>
      <c r="BP90" s="109"/>
      <c r="BQ90" s="109"/>
      <c r="BR90" s="112"/>
      <c r="BS90" s="112"/>
      <c r="BT90" s="109"/>
      <c r="BU90" s="112"/>
      <c r="BV90" s="109"/>
      <c r="BW90" s="112"/>
      <c r="BX90" s="109"/>
      <c r="BY90" s="109"/>
      <c r="BZ90" s="109"/>
      <c r="CA90" s="109"/>
      <c r="CB90" s="109"/>
      <c r="CC90" s="112"/>
      <c r="CD90" s="109"/>
      <c r="CE90" s="112"/>
      <c r="CF90" s="109"/>
      <c r="CG90" s="109"/>
      <c r="CH90" s="112"/>
      <c r="CI90" s="109"/>
      <c r="CJ90" s="109"/>
      <c r="CK90" s="109"/>
      <c r="CL90" s="109"/>
      <c r="CM90" s="109"/>
      <c r="CN90" s="109"/>
      <c r="CO90" s="109"/>
      <c r="CP90" s="147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12"/>
      <c r="DD90" s="109"/>
      <c r="DE90" s="112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12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 t="s">
        <v>43</v>
      </c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77"/>
      <c r="HO90" s="13"/>
      <c r="HP90" s="13"/>
      <c r="HQ90" s="13"/>
      <c r="HR90" s="13"/>
      <c r="HS90" s="13"/>
      <c r="HT90" s="13"/>
      <c r="HU90" s="21"/>
      <c r="HW90" s="44"/>
      <c r="HX90" s="51"/>
      <c r="HY90" s="51"/>
      <c r="HZ90" s="51"/>
      <c r="IA90" s="52"/>
    </row>
    <row r="91" spans="1:235" ht="15.5">
      <c r="A91" s="5" t="s">
        <v>121</v>
      </c>
      <c r="B91" s="35" t="s">
        <v>122</v>
      </c>
      <c r="C91" s="85"/>
      <c r="D91" s="85"/>
      <c r="E91" s="85"/>
      <c r="F91" s="85"/>
      <c r="G91" s="86"/>
      <c r="H91" s="108"/>
      <c r="I91" s="108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10"/>
      <c r="BA91" s="111"/>
      <c r="BB91" s="112"/>
      <c r="BC91" s="112"/>
      <c r="BD91" s="113"/>
      <c r="BE91" s="113"/>
      <c r="BF91" s="109"/>
      <c r="BG91" s="112"/>
      <c r="BH91" s="112"/>
      <c r="BI91" s="112"/>
      <c r="BJ91" s="112"/>
      <c r="BK91" s="109"/>
      <c r="BL91" s="112"/>
      <c r="BM91" s="112"/>
      <c r="BN91" s="109"/>
      <c r="BO91" s="112"/>
      <c r="BP91" s="109"/>
      <c r="BQ91" s="109"/>
      <c r="BR91" s="112"/>
      <c r="BS91" s="112"/>
      <c r="BT91" s="109"/>
      <c r="BU91" s="112"/>
      <c r="BV91" s="109"/>
      <c r="BW91" s="112"/>
      <c r="BX91" s="109"/>
      <c r="BY91" s="109"/>
      <c r="BZ91" s="109"/>
      <c r="CA91" s="109"/>
      <c r="CB91" s="109"/>
      <c r="CC91" s="112"/>
      <c r="CD91" s="109"/>
      <c r="CE91" s="112"/>
      <c r="CF91" s="109"/>
      <c r="CG91" s="109"/>
      <c r="CH91" s="112"/>
      <c r="CI91" s="109"/>
      <c r="CJ91" s="109"/>
      <c r="CK91" s="109"/>
      <c r="CL91" s="109"/>
      <c r="CM91" s="109"/>
      <c r="CN91" s="109"/>
      <c r="CO91" s="109"/>
      <c r="CP91" s="147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12"/>
      <c r="DD91" s="109"/>
      <c r="DE91" s="112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12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 t="s">
        <v>43</v>
      </c>
      <c r="FT91" s="109"/>
      <c r="FU91" s="109" t="s">
        <v>43</v>
      </c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 t="s">
        <v>43</v>
      </c>
      <c r="GJ91" s="109"/>
      <c r="GK91" s="109"/>
      <c r="GL91" s="109" t="s">
        <v>43</v>
      </c>
      <c r="GM91" s="109"/>
      <c r="GN91" s="109" t="s">
        <v>43</v>
      </c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 t="s">
        <v>43</v>
      </c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77">
        <f t="shared" ref="HN91:HN106" si="43">SUMIF(H91:HM91,"x",$H$2:$HM$2)</f>
        <v>9</v>
      </c>
      <c r="HO91" s="13">
        <f t="shared" ref="HO91:HO106" si="44">COUNTIFS(H91:HM91,"x",H$4:HM$4,"d")</f>
        <v>3</v>
      </c>
      <c r="HP91" s="13">
        <f t="shared" ref="HP91:HP106" si="45">COUNTIFS(H91:HM91,"x",H$4:HM$4,"w")</f>
        <v>0</v>
      </c>
      <c r="HQ91" s="13">
        <f t="shared" ref="HQ91:HQ106" si="46">COUNTIFS(H91:HM91,"x",H$4:HM$4,"v")</f>
        <v>0</v>
      </c>
      <c r="HR91" s="13">
        <f t="shared" ref="HR91:HR106" si="47">COUNTIFS(H91:HM91,"x",H$4:HM$4,"s")</f>
        <v>0</v>
      </c>
      <c r="HS91" s="13">
        <f t="shared" ref="HS91:HS106" si="48">COUNTIFS(H91:HM91,"x",H$4:HM$4,"m")</f>
        <v>0</v>
      </c>
      <c r="HT91" s="13">
        <f t="shared" ref="HT91:HT106" si="49">COUNTIFS(H91:HM91,"x",H$4:HM$4,"r")</f>
        <v>0</v>
      </c>
      <c r="HU91" s="21">
        <f t="shared" ref="HU91:HU106" si="50">SUMIF(H91:HM91,"x",$H$3:$HM$3)</f>
        <v>479</v>
      </c>
      <c r="HW91" s="44" t="str">
        <f t="shared" ref="HW91:HW106" si="51">IF(ISBLANK(C91),IF(AND((HO91+HP91)&gt;=($ID$2+$IE$2),OR(HQ91&gt;=$IF$2,H91="x")),"Yes!",""),"x")</f>
        <v/>
      </c>
      <c r="HX91" s="51" t="str">
        <f t="shared" ref="HX91:HX106" si="52">IF(ISBLANK(D91),IF(HW91="x",IF(AND((HO91+HP91)&gt;=($ID$3+$IE$3),OR(HQ91&gt;=$IF$3,H91="x")),"Yes!",""),IF(HW91="Yes!",IF(AND((HO91+HP91)&gt;=($ID$2+$ID$3+$IE$2+$IE$3),OR(HQ91&gt;=($IF$3+$IF$2),H91="x")),"Yes!",""),"")),"x")</f>
        <v/>
      </c>
      <c r="HY91" s="51" t="str">
        <f t="shared" ref="HY91:HY106" si="53">IF(ISBLANK(E91),IF(HX91="x",IF(AND((HO91+(HP91-$IE$4)&gt;=$ID$4),(HP91&gt;=$IE$4),OR(HQ91&gt;=$IF$4,H91="x"),OR(HR91,HS91)),"Yes!",""),IF(AND(HX91="Yes!",HW91="x"),IF(AND((HO91+(HP91-($IE$4+$IE$3))&gt;=$ID$3+$ID$4),(HP91&gt;=$IE$4),OR(HQ91&gt;=($IF$3+$IF$4),H91="x"),OR(HR91,HS91)),"Yes!",""),IF(AND(HX91="Yes!",HW91="Yes!"),IF(AND((HO91+(HP91-($IE$4+$IE$3+$IE$2))&gt;=$ID$2+$ID$3+$ID$4),(HP91&gt;=$IE$2+$IE$3+$IE$4),OR(HQ91&gt;=($IF$2+$IF$3+$IF$4),H91="x"),OR(HR91,HS91)),"Yes!",""),""))),"x")</f>
        <v/>
      </c>
      <c r="HZ91" s="51" t="str">
        <f>IF(ISBLANK(F91),IF(HY91="x",IF(AND(((HO91+(HP91-$IE$5))&gt;=$ID$5),(HP91&gt;=$IE$5),OR(HQ91&gt;=$IF$5,H91="x"),HS91),"Yes!",""),IF(AND(HY91="Yes!",HX91="x"),IF(AND(((HO91+(HP91-($IE87+$IE88)))&gt;=$ID$5+$ID$4),(HP91&gt;=$IE$5+$IE$4),OR(HQ91&gt;=($IF$5+$IF$4),H91="x"),HR91,HS91),"Yes!",""),IF(AND(HY91="Yes!",HX91="Yes!"),IF(AND((HO91+(HP91-($IE$5+$IE$4+$IE$3))&gt;=$ID$5+$ID$4+$ID$3),(HP91&gt;=$IE$5+$IE$4+$IE$3),OR(HQ91&gt;=($IF$5+$IF$4+$IF$3),H91="x"),HR91,HS91),"Yes!",""),""))),"x")</f>
        <v/>
      </c>
      <c r="IA91" s="52" t="str">
        <f t="shared" ref="IA91:IA106" si="54">IF(ISBLANK(G91),IF(HZ91="x",IF(AND((HO91+(HP91-$ID$6)&gt;=$ID$6),(HP91&gt;=$IE$6),OR(HQ91&gt;=$IF$6,H91="x"),HT91),"Yes!",""),IF(AND(HZ91="Yes!",HY91="x"),IF(AND((HO91+(HP91-($ID$6+$ID$5))&gt;=$ID$6+$ID$5),(HP91&gt;=$IE$6+$IE$5),OR(HQ91&gt;=($IF$6+$IF$5),H91="x"),HS91,HT91),"Yes!",""),IF(AND(HZ91="Yes!",HY91="Yes!"),IF(AND((HO91+(HP91-($ID$6+$ID$5+$ID$4))&gt;=$ID$6+$ID$5+$ID$4),(HP91&gt;=$IE$6+$IE$5+$IE$4),OR(HQ91&gt;=($IF$6+$IF$5+$IF$4),H91="x"),HS91,HT91),"Yes!",""),""))),"x")</f>
        <v/>
      </c>
    </row>
    <row r="92" spans="1:235" ht="15.5">
      <c r="A92" s="5" t="s">
        <v>123</v>
      </c>
      <c r="B92" s="35" t="s">
        <v>124</v>
      </c>
      <c r="C92" s="85"/>
      <c r="D92" s="85"/>
      <c r="E92" s="85"/>
      <c r="F92" s="85"/>
      <c r="G92" s="86"/>
      <c r="H92" s="108"/>
      <c r="I92" s="108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10"/>
      <c r="BA92" s="111"/>
      <c r="BB92" s="112"/>
      <c r="BC92" s="112"/>
      <c r="BD92" s="113"/>
      <c r="BE92" s="113"/>
      <c r="BF92" s="109"/>
      <c r="BG92" s="112"/>
      <c r="BH92" s="112"/>
      <c r="BI92" s="112"/>
      <c r="BJ92" s="112"/>
      <c r="BK92" s="109"/>
      <c r="BL92" s="112"/>
      <c r="BM92" s="112"/>
      <c r="BN92" s="109"/>
      <c r="BO92" s="112"/>
      <c r="BP92" s="109"/>
      <c r="BQ92" s="109"/>
      <c r="BR92" s="112"/>
      <c r="BS92" s="112"/>
      <c r="BT92" s="109"/>
      <c r="BU92" s="112"/>
      <c r="BV92" s="109"/>
      <c r="BW92" s="112"/>
      <c r="BX92" s="109"/>
      <c r="BY92" s="109"/>
      <c r="BZ92" s="109"/>
      <c r="CA92" s="109"/>
      <c r="CB92" s="109"/>
      <c r="CC92" s="112"/>
      <c r="CD92" s="109"/>
      <c r="CE92" s="112"/>
      <c r="CF92" s="109"/>
      <c r="CG92" s="109"/>
      <c r="CH92" s="112"/>
      <c r="CI92" s="109"/>
      <c r="CJ92" s="109"/>
      <c r="CK92" s="109"/>
      <c r="CL92" s="109"/>
      <c r="CM92" s="109"/>
      <c r="CN92" s="109"/>
      <c r="CO92" s="109"/>
      <c r="CP92" s="147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12"/>
      <c r="DD92" s="109"/>
      <c r="DE92" s="112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12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77">
        <f t="shared" si="43"/>
        <v>0</v>
      </c>
      <c r="HO92" s="13">
        <f t="shared" si="44"/>
        <v>0</v>
      </c>
      <c r="HP92" s="13">
        <f t="shared" si="45"/>
        <v>0</v>
      </c>
      <c r="HQ92" s="13">
        <f t="shared" si="46"/>
        <v>0</v>
      </c>
      <c r="HR92" s="13">
        <f t="shared" si="47"/>
        <v>0</v>
      </c>
      <c r="HS92" s="13">
        <f t="shared" si="48"/>
        <v>0</v>
      </c>
      <c r="HT92" s="13">
        <f t="shared" si="49"/>
        <v>0</v>
      </c>
      <c r="HU92" s="21">
        <f t="shared" si="50"/>
        <v>0</v>
      </c>
      <c r="HW92" s="44" t="str">
        <f t="shared" si="51"/>
        <v/>
      </c>
      <c r="HX92" s="51" t="str">
        <f t="shared" si="52"/>
        <v/>
      </c>
      <c r="HY92" s="51" t="str">
        <f t="shared" si="53"/>
        <v/>
      </c>
      <c r="HZ92" s="51" t="str">
        <f>IF(ISBLANK(F92),IF(HY92="x",IF(AND(((HO92+(HP92-$IE$5))&gt;=$ID$5),(HP92&gt;=$IE$5),OR(HQ92&gt;=$IF$5,H92="x"),HS92),"Yes!",""),IF(AND(HY92="Yes!",HX92="x"),IF(AND(((HO92+(HP92-($IE88+$IE89)))&gt;=$ID$5+$ID$4),(HP92&gt;=$IE$5+$IE$4),OR(HQ92&gt;=($IF$5+$IF$4),H92="x"),HR92,HS92),"Yes!",""),IF(AND(HY92="Yes!",HX92="Yes!"),IF(AND((HO92+(HP92-($IE$5+$IE$4+$IE$3))&gt;=$ID$5+$ID$4+$ID$3),(HP92&gt;=$IE$5+$IE$4+$IE$3),OR(HQ92&gt;=($IF$5+$IF$4+$IF$3),H92="x"),HR92,HS92),"Yes!",""),""))),"x")</f>
        <v/>
      </c>
      <c r="IA92" s="52" t="str">
        <f t="shared" si="54"/>
        <v/>
      </c>
    </row>
    <row r="93" spans="1:235" ht="15.5">
      <c r="A93" s="5" t="s">
        <v>562</v>
      </c>
      <c r="B93" s="35" t="s">
        <v>44</v>
      </c>
      <c r="C93" s="85"/>
      <c r="D93" s="85"/>
      <c r="E93" s="85"/>
      <c r="F93" s="85"/>
      <c r="G93" s="86"/>
      <c r="H93" s="108"/>
      <c r="I93" s="108"/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10"/>
      <c r="BA93" s="111"/>
      <c r="BB93" s="112"/>
      <c r="BC93" s="112"/>
      <c r="BD93" s="113"/>
      <c r="BE93" s="113"/>
      <c r="BF93" s="109"/>
      <c r="BG93" s="112"/>
      <c r="BH93" s="112"/>
      <c r="BI93" s="112"/>
      <c r="BJ93" s="112"/>
      <c r="BK93" s="109"/>
      <c r="BL93" s="112"/>
      <c r="BM93" s="112"/>
      <c r="BN93" s="109"/>
      <c r="BO93" s="112"/>
      <c r="BP93" s="109"/>
      <c r="BQ93" s="109"/>
      <c r="BR93" s="112"/>
      <c r="BS93" s="112"/>
      <c r="BT93" s="109"/>
      <c r="BU93" s="112"/>
      <c r="BV93" s="109"/>
      <c r="BW93" s="112"/>
      <c r="BX93" s="109"/>
      <c r="BY93" s="109"/>
      <c r="BZ93" s="109"/>
      <c r="CA93" s="109"/>
      <c r="CB93" s="109"/>
      <c r="CC93" s="112"/>
      <c r="CD93" s="109"/>
      <c r="CE93" s="112"/>
      <c r="CF93" s="109"/>
      <c r="CG93" s="109"/>
      <c r="CH93" s="112"/>
      <c r="CI93" s="109"/>
      <c r="CJ93" s="109"/>
      <c r="CK93" s="109"/>
      <c r="CL93" s="109"/>
      <c r="CM93" s="109"/>
      <c r="CN93" s="109"/>
      <c r="CO93" s="109"/>
      <c r="CP93" s="147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12"/>
      <c r="DD93" s="109"/>
      <c r="DE93" s="112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12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77">
        <f t="shared" si="43"/>
        <v>0</v>
      </c>
      <c r="HO93" s="13">
        <f t="shared" si="44"/>
        <v>0</v>
      </c>
      <c r="HP93" s="13">
        <f t="shared" si="45"/>
        <v>0</v>
      </c>
      <c r="HQ93" s="13">
        <f t="shared" si="46"/>
        <v>0</v>
      </c>
      <c r="HR93" s="13">
        <f t="shared" si="47"/>
        <v>0</v>
      </c>
      <c r="HS93" s="13">
        <f t="shared" si="48"/>
        <v>0</v>
      </c>
      <c r="HT93" s="13">
        <f t="shared" si="49"/>
        <v>0</v>
      </c>
      <c r="HU93" s="21">
        <f t="shared" si="50"/>
        <v>0</v>
      </c>
      <c r="HW93" s="44" t="str">
        <f t="shared" si="51"/>
        <v/>
      </c>
      <c r="HX93" s="51" t="str">
        <f t="shared" si="52"/>
        <v/>
      </c>
      <c r="HY93" s="51" t="str">
        <f t="shared" si="53"/>
        <v/>
      </c>
      <c r="HZ93" s="51" t="str">
        <f>IF(ISBLANK(F93),IF(HY93="x",IF(AND(((HO93+(HP93-$IE$5))&gt;=$ID$5),(HP93&gt;=$IE$5),OR(HQ93&gt;=$IF$5,H93="x"),HS93),"Yes!",""),IF(AND(HY93="Yes!",HX93="x"),IF(AND(((HO93+(HP93-($IE89+$IE91)))&gt;=$ID$5+$ID$4),(HP93&gt;=$IE$5+$IE$4),OR(HQ93&gt;=($IF$5+$IF$4),H93="x"),HR93,HS93),"Yes!",""),IF(AND(HY93="Yes!",HX93="Yes!"),IF(AND((HO93+(HP93-($IE$5+$IE$4+$IE$3))&gt;=$ID$5+$ID$4+$ID$3),(HP93&gt;=$IE$5+$IE$4+$IE$3),OR(HQ93&gt;=($IF$5+$IF$4+$IF$3),H93="x"),HR93,HS93),"Yes!",""),""))),"x")</f>
        <v/>
      </c>
      <c r="IA93" s="52" t="str">
        <f t="shared" si="54"/>
        <v/>
      </c>
    </row>
    <row r="94" spans="1:235" ht="15.5">
      <c r="A94" s="6" t="s">
        <v>791</v>
      </c>
      <c r="B94" s="37" t="s">
        <v>580</v>
      </c>
      <c r="C94" s="87" t="s">
        <v>43</v>
      </c>
      <c r="D94" s="87"/>
      <c r="E94" s="87"/>
      <c r="F94" s="87"/>
      <c r="G94" s="88"/>
      <c r="H94" s="108"/>
      <c r="I94" s="108" t="s">
        <v>43</v>
      </c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109"/>
      <c r="AL94" s="109"/>
      <c r="AM94" s="109"/>
      <c r="AN94" s="109"/>
      <c r="AO94" s="109"/>
      <c r="AP94" s="109"/>
      <c r="AQ94" s="109"/>
      <c r="AR94" s="109" t="s">
        <v>43</v>
      </c>
      <c r="AS94" s="109"/>
      <c r="AT94" s="109"/>
      <c r="AU94" s="109"/>
      <c r="AV94" s="109"/>
      <c r="AW94" s="109"/>
      <c r="AX94" s="109" t="s">
        <v>43</v>
      </c>
      <c r="AY94" s="109"/>
      <c r="AZ94" s="110"/>
      <c r="BA94" s="111"/>
      <c r="BB94" s="112"/>
      <c r="BC94" s="112"/>
      <c r="BD94" s="113"/>
      <c r="BE94" s="113"/>
      <c r="BF94" s="109"/>
      <c r="BG94" s="112"/>
      <c r="BH94" s="112"/>
      <c r="BI94" s="112"/>
      <c r="BJ94" s="112"/>
      <c r="BK94" s="109"/>
      <c r="BL94" s="112"/>
      <c r="BM94" s="112"/>
      <c r="BN94" s="109"/>
      <c r="BO94" s="112"/>
      <c r="BP94" s="109"/>
      <c r="BQ94" s="109"/>
      <c r="BR94" s="112"/>
      <c r="BS94" s="112"/>
      <c r="BT94" s="109"/>
      <c r="BU94" s="112"/>
      <c r="BV94" s="109"/>
      <c r="BW94" s="112"/>
      <c r="BX94" s="109"/>
      <c r="BY94" s="109"/>
      <c r="BZ94" s="109"/>
      <c r="CA94" s="109"/>
      <c r="CB94" s="109"/>
      <c r="CC94" s="112"/>
      <c r="CD94" s="109"/>
      <c r="CE94" s="112"/>
      <c r="CF94" s="109"/>
      <c r="CG94" s="109"/>
      <c r="CH94" s="112"/>
      <c r="CI94" s="109"/>
      <c r="CJ94" s="109"/>
      <c r="CK94" s="109"/>
      <c r="CL94" s="109"/>
      <c r="CM94" s="109"/>
      <c r="CN94" s="109"/>
      <c r="CO94" s="109"/>
      <c r="CP94" s="147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12"/>
      <c r="DD94" s="109"/>
      <c r="DE94" s="112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12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 t="s">
        <v>43</v>
      </c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 t="s">
        <v>43</v>
      </c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77">
        <f t="shared" si="43"/>
        <v>7</v>
      </c>
      <c r="HO94" s="13">
        <f t="shared" si="44"/>
        <v>2</v>
      </c>
      <c r="HP94" s="13">
        <f t="shared" si="45"/>
        <v>0</v>
      </c>
      <c r="HQ94" s="13">
        <f t="shared" si="46"/>
        <v>1</v>
      </c>
      <c r="HR94" s="13">
        <f t="shared" si="47"/>
        <v>0</v>
      </c>
      <c r="HS94" s="13">
        <f t="shared" si="48"/>
        <v>1</v>
      </c>
      <c r="HT94" s="13">
        <f t="shared" si="49"/>
        <v>0</v>
      </c>
      <c r="HU94" s="21">
        <f t="shared" si="50"/>
        <v>519</v>
      </c>
      <c r="HW94" s="44" t="str">
        <f t="shared" si="51"/>
        <v>x</v>
      </c>
      <c r="HX94" s="51" t="str">
        <f t="shared" si="52"/>
        <v/>
      </c>
      <c r="HY94" s="51" t="str">
        <f t="shared" si="53"/>
        <v/>
      </c>
      <c r="HZ94" s="51" t="str">
        <f t="shared" ref="HZ94:HZ102" si="55">IF(ISBLANK(F94),IF(HY94="x",IF(AND(((HO94+(HP94-$IE$5))&gt;=$ID$5),(HP94&gt;=$IE$5),OR(HQ94&gt;=$IF$5,H94="x"),HS94),"Yes!",""),IF(AND(HY94="Yes!",HX94="x"),IF(AND(((HO94+(HP94-($IE91+$IE92)))&gt;=$ID$5+$ID$4),(HP94&gt;=$IE$5+$IE$4),OR(HQ94&gt;=($IF$5+$IF$4),H94="x"),HR94,HS94),"Yes!",""),IF(AND(HY94="Yes!",HX94="Yes!"),IF(AND((HO94+(HP94-($IE$5+$IE$4+$IE$3))&gt;=$ID$5+$ID$4+$ID$3),(HP94&gt;=$IE$5+$IE$4+$IE$3),OR(HQ94&gt;=($IF$5+$IF$4+$IF$3),H94="x"),HR94,HS94),"Yes!",""),""))),"x")</f>
        <v/>
      </c>
      <c r="IA94" s="52" t="str">
        <f t="shared" si="54"/>
        <v/>
      </c>
    </row>
    <row r="95" spans="1:235">
      <c r="A95" s="5" t="s">
        <v>563</v>
      </c>
      <c r="B95" s="35" t="s">
        <v>71</v>
      </c>
      <c r="C95" s="85"/>
      <c r="D95" s="85"/>
      <c r="E95" s="85"/>
      <c r="F95" s="85"/>
      <c r="G95" s="86"/>
      <c r="H95" s="108"/>
      <c r="I95" s="108"/>
      <c r="J95" s="108"/>
      <c r="K95" s="108"/>
      <c r="L95" s="227"/>
      <c r="M95" s="227"/>
      <c r="N95" s="227"/>
      <c r="O95" s="227"/>
      <c r="P95" s="227"/>
      <c r="Q95" s="227" t="s">
        <v>43</v>
      </c>
      <c r="R95" s="227"/>
      <c r="S95" s="227" t="s">
        <v>43</v>
      </c>
      <c r="T95" s="227"/>
      <c r="U95" s="227"/>
      <c r="V95" s="227"/>
      <c r="W95" s="227"/>
      <c r="X95" s="227"/>
      <c r="Y95" s="227"/>
      <c r="Z95" s="227"/>
      <c r="AA95" s="227"/>
      <c r="AB95" s="227" t="s">
        <v>43</v>
      </c>
      <c r="AC95" s="227"/>
      <c r="AD95" s="227"/>
      <c r="AE95" s="227"/>
      <c r="AF95" s="227"/>
      <c r="AG95" s="227"/>
      <c r="AH95" s="227"/>
      <c r="AI95" s="227"/>
      <c r="AJ95" s="227"/>
      <c r="AK95" s="109"/>
      <c r="AL95" s="109"/>
      <c r="AM95" s="109"/>
      <c r="AN95" s="109"/>
      <c r="AO95" s="109"/>
      <c r="AP95" s="109"/>
      <c r="AQ95" s="109"/>
      <c r="AR95" s="109" t="s">
        <v>43</v>
      </c>
      <c r="AS95" s="109"/>
      <c r="AT95" s="109"/>
      <c r="AU95" s="109"/>
      <c r="AV95" s="109" t="s">
        <v>43</v>
      </c>
      <c r="AW95" s="109"/>
      <c r="AX95" s="109"/>
      <c r="AY95" s="109"/>
      <c r="AZ95" s="109"/>
      <c r="BA95" s="109" t="s">
        <v>43</v>
      </c>
      <c r="BB95" s="109"/>
      <c r="BC95" s="109"/>
      <c r="BD95" s="109"/>
      <c r="BE95" s="109"/>
      <c r="BF95" s="109"/>
      <c r="BG95" s="109" t="s">
        <v>43</v>
      </c>
      <c r="BH95" s="109"/>
      <c r="BI95" s="109"/>
      <c r="BJ95" s="109"/>
      <c r="BK95" s="109"/>
      <c r="BL95" s="109"/>
      <c r="BM95" s="109"/>
      <c r="BN95" s="109" t="s">
        <v>43</v>
      </c>
      <c r="BO95" s="109"/>
      <c r="BP95" s="109"/>
      <c r="BQ95" s="109"/>
      <c r="BR95" s="109"/>
      <c r="BS95" s="109"/>
      <c r="BT95" s="109"/>
      <c r="BU95" s="109"/>
      <c r="BV95" s="109"/>
      <c r="BW95" s="109" t="s">
        <v>43</v>
      </c>
      <c r="BX95" s="109"/>
      <c r="BY95" s="109"/>
      <c r="BZ95" s="109"/>
      <c r="CA95" s="109"/>
      <c r="CB95" s="109"/>
      <c r="CC95" s="109"/>
      <c r="CD95" s="109"/>
      <c r="CE95" s="152"/>
      <c r="CF95" s="109"/>
      <c r="CG95" s="109"/>
      <c r="CH95" s="114"/>
      <c r="CI95" s="109"/>
      <c r="CJ95" s="109"/>
      <c r="CK95" s="109"/>
      <c r="CL95" s="109"/>
      <c r="CM95" s="109"/>
      <c r="CN95" s="109"/>
      <c r="CO95" s="109"/>
      <c r="CP95" s="147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52"/>
      <c r="DF95" s="109"/>
      <c r="DG95" s="109"/>
      <c r="DH95" s="109"/>
      <c r="DI95" s="109"/>
      <c r="DJ95" s="109" t="s">
        <v>43</v>
      </c>
      <c r="DK95" s="109"/>
      <c r="DL95" s="109" t="s">
        <v>43</v>
      </c>
      <c r="DM95" s="109"/>
      <c r="DN95" s="109"/>
      <c r="DO95" s="109"/>
      <c r="DP95" s="114" t="s">
        <v>43</v>
      </c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 t="s">
        <v>43</v>
      </c>
      <c r="EO95" s="109" t="s">
        <v>43</v>
      </c>
      <c r="EP95" s="109" t="s">
        <v>43</v>
      </c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 t="s">
        <v>43</v>
      </c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 t="s">
        <v>43</v>
      </c>
      <c r="FY95" s="109"/>
      <c r="FZ95" s="109"/>
      <c r="GA95" s="109"/>
      <c r="GB95" s="109"/>
      <c r="GC95" s="109"/>
      <c r="GD95" s="109" t="s">
        <v>43</v>
      </c>
      <c r="GE95" s="109"/>
      <c r="GF95" s="109"/>
      <c r="GG95" s="109"/>
      <c r="GH95" s="109"/>
      <c r="GI95" s="109" t="s">
        <v>43</v>
      </c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77">
        <f t="shared" si="43"/>
        <v>34</v>
      </c>
      <c r="HO95" s="13">
        <f t="shared" si="44"/>
        <v>15</v>
      </c>
      <c r="HP95" s="13">
        <f t="shared" si="45"/>
        <v>1</v>
      </c>
      <c r="HQ95" s="13">
        <f t="shared" si="46"/>
        <v>1</v>
      </c>
      <c r="HR95" s="13">
        <f t="shared" si="47"/>
        <v>0</v>
      </c>
      <c r="HS95" s="13">
        <f t="shared" si="48"/>
        <v>0</v>
      </c>
      <c r="HT95" s="13">
        <f t="shared" si="49"/>
        <v>0</v>
      </c>
      <c r="HU95" s="21">
        <f t="shared" si="50"/>
        <v>4154</v>
      </c>
      <c r="HW95" s="139" t="str">
        <f t="shared" si="51"/>
        <v>Yes!</v>
      </c>
      <c r="HX95" s="51" t="str">
        <f t="shared" si="52"/>
        <v/>
      </c>
      <c r="HY95" s="51" t="str">
        <f t="shared" si="53"/>
        <v/>
      </c>
      <c r="HZ95" s="51" t="str">
        <f t="shared" si="55"/>
        <v/>
      </c>
      <c r="IA95" s="52" t="str">
        <f t="shared" si="54"/>
        <v/>
      </c>
    </row>
    <row r="96" spans="1:235" ht="15.5">
      <c r="A96" s="5" t="s">
        <v>128</v>
      </c>
      <c r="B96" s="35" t="s">
        <v>124</v>
      </c>
      <c r="C96" s="85"/>
      <c r="D96" s="85"/>
      <c r="E96" s="85"/>
      <c r="F96" s="85"/>
      <c r="G96" s="86"/>
      <c r="H96" s="108"/>
      <c r="I96" s="108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10"/>
      <c r="BA96" s="111"/>
      <c r="BB96" s="112"/>
      <c r="BC96" s="112"/>
      <c r="BD96" s="113"/>
      <c r="BE96" s="113"/>
      <c r="BF96" s="109"/>
      <c r="BG96" s="112"/>
      <c r="BH96" s="112"/>
      <c r="BI96" s="112"/>
      <c r="BJ96" s="112"/>
      <c r="BK96" s="109"/>
      <c r="BL96" s="112"/>
      <c r="BM96" s="112"/>
      <c r="BN96" s="109"/>
      <c r="BO96" s="112"/>
      <c r="BP96" s="109"/>
      <c r="BQ96" s="109"/>
      <c r="BR96" s="112"/>
      <c r="BS96" s="112"/>
      <c r="BT96" s="109"/>
      <c r="BU96" s="112"/>
      <c r="BV96" s="109"/>
      <c r="BW96" s="112"/>
      <c r="BX96" s="109"/>
      <c r="BY96" s="109"/>
      <c r="BZ96" s="109"/>
      <c r="CA96" s="109"/>
      <c r="CB96" s="109"/>
      <c r="CC96" s="112"/>
      <c r="CD96" s="109"/>
      <c r="CE96" s="112"/>
      <c r="CF96" s="109"/>
      <c r="CG96" s="109"/>
      <c r="CH96" s="112"/>
      <c r="CI96" s="109"/>
      <c r="CJ96" s="109"/>
      <c r="CK96" s="109"/>
      <c r="CL96" s="109"/>
      <c r="CM96" s="109"/>
      <c r="CN96" s="109"/>
      <c r="CO96" s="109"/>
      <c r="CP96" s="147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12"/>
      <c r="DD96" s="109"/>
      <c r="DE96" s="112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12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77">
        <f t="shared" si="43"/>
        <v>0</v>
      </c>
      <c r="HO96" s="13">
        <f t="shared" si="44"/>
        <v>0</v>
      </c>
      <c r="HP96" s="13">
        <f t="shared" si="45"/>
        <v>0</v>
      </c>
      <c r="HQ96" s="13">
        <f t="shared" si="46"/>
        <v>0</v>
      </c>
      <c r="HR96" s="13">
        <f t="shared" si="47"/>
        <v>0</v>
      </c>
      <c r="HS96" s="13">
        <f t="shared" si="48"/>
        <v>0</v>
      </c>
      <c r="HT96" s="13">
        <f t="shared" si="49"/>
        <v>0</v>
      </c>
      <c r="HU96" s="21">
        <f t="shared" si="50"/>
        <v>0</v>
      </c>
      <c r="HW96" s="44" t="str">
        <f t="shared" si="51"/>
        <v/>
      </c>
      <c r="HX96" s="51" t="str">
        <f t="shared" si="52"/>
        <v/>
      </c>
      <c r="HY96" s="51" t="str">
        <f t="shared" si="53"/>
        <v/>
      </c>
      <c r="HZ96" s="51" t="str">
        <f t="shared" si="55"/>
        <v/>
      </c>
      <c r="IA96" s="52" t="str">
        <f t="shared" si="54"/>
        <v/>
      </c>
    </row>
    <row r="97" spans="1:235" ht="15.5">
      <c r="A97" s="5" t="s">
        <v>129</v>
      </c>
      <c r="B97" s="35" t="s">
        <v>130</v>
      </c>
      <c r="C97" s="85" t="s">
        <v>43</v>
      </c>
      <c r="D97" s="85" t="s">
        <v>43</v>
      </c>
      <c r="E97" s="85"/>
      <c r="F97" s="85"/>
      <c r="G97" s="86"/>
      <c r="H97" s="108"/>
      <c r="I97" s="108"/>
      <c r="J97" s="108" t="s">
        <v>43</v>
      </c>
      <c r="K97" s="108"/>
      <c r="L97" s="227" t="s">
        <v>43</v>
      </c>
      <c r="M97" s="227" t="s">
        <v>43</v>
      </c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 t="s">
        <v>43</v>
      </c>
      <c r="Y97" s="227"/>
      <c r="Z97" s="227"/>
      <c r="AA97" s="227"/>
      <c r="AB97" s="227"/>
      <c r="AC97" s="227"/>
      <c r="AD97" s="227" t="s">
        <v>43</v>
      </c>
      <c r="AE97" s="227"/>
      <c r="AF97" s="227" t="s">
        <v>43</v>
      </c>
      <c r="AG97" s="227"/>
      <c r="AH97" s="227"/>
      <c r="AI97" s="227"/>
      <c r="AJ97" s="227"/>
      <c r="AK97" s="109"/>
      <c r="AL97" s="109"/>
      <c r="AM97" s="109" t="s">
        <v>43</v>
      </c>
      <c r="AN97" s="109"/>
      <c r="AO97" s="109"/>
      <c r="AP97" s="109" t="s">
        <v>43</v>
      </c>
      <c r="AQ97" s="109" t="s">
        <v>43</v>
      </c>
      <c r="AR97" s="109" t="s">
        <v>43</v>
      </c>
      <c r="AS97" s="109" t="s">
        <v>43</v>
      </c>
      <c r="AT97" s="109" t="s">
        <v>43</v>
      </c>
      <c r="AU97" s="109"/>
      <c r="AV97" s="109" t="s">
        <v>43</v>
      </c>
      <c r="AW97" s="109"/>
      <c r="AX97" s="109" t="s">
        <v>43</v>
      </c>
      <c r="AY97" s="109"/>
      <c r="AZ97" s="110"/>
      <c r="BA97" s="109"/>
      <c r="BB97" s="112"/>
      <c r="BC97" s="112" t="s">
        <v>43</v>
      </c>
      <c r="BD97" s="113"/>
      <c r="BE97" s="158" t="s">
        <v>43</v>
      </c>
      <c r="BF97" s="109" t="s">
        <v>43</v>
      </c>
      <c r="BG97" s="112"/>
      <c r="BH97" s="112" t="s">
        <v>43</v>
      </c>
      <c r="BI97" s="112"/>
      <c r="BJ97" s="112" t="s">
        <v>43</v>
      </c>
      <c r="BK97" s="109"/>
      <c r="BL97" s="112"/>
      <c r="BM97" s="112" t="s">
        <v>43</v>
      </c>
      <c r="BN97" s="109" t="s">
        <v>43</v>
      </c>
      <c r="BO97" s="112" t="s">
        <v>43</v>
      </c>
      <c r="BP97" s="109"/>
      <c r="BQ97" s="109"/>
      <c r="BR97" s="112"/>
      <c r="BS97" s="112" t="s">
        <v>43</v>
      </c>
      <c r="BT97" s="109"/>
      <c r="BU97" s="112" t="s">
        <v>43</v>
      </c>
      <c r="BV97" s="109" t="s">
        <v>43</v>
      </c>
      <c r="BW97" s="112"/>
      <c r="BX97" s="109"/>
      <c r="BY97" s="109" t="s">
        <v>43</v>
      </c>
      <c r="BZ97" s="109" t="s">
        <v>43</v>
      </c>
      <c r="CA97" s="109" t="s">
        <v>43</v>
      </c>
      <c r="CB97" s="109" t="s">
        <v>43</v>
      </c>
      <c r="CC97" s="112" t="s">
        <v>43</v>
      </c>
      <c r="CD97" s="109"/>
      <c r="CE97" s="112" t="s">
        <v>43</v>
      </c>
      <c r="CF97" s="109" t="s">
        <v>43</v>
      </c>
      <c r="CG97" s="109"/>
      <c r="CH97" s="112"/>
      <c r="CI97" s="109"/>
      <c r="CJ97" s="109" t="s">
        <v>43</v>
      </c>
      <c r="CK97" s="109"/>
      <c r="CL97" s="109"/>
      <c r="CM97" s="109" t="s">
        <v>43</v>
      </c>
      <c r="CN97" s="109" t="s">
        <v>43</v>
      </c>
      <c r="CO97" s="109" t="s">
        <v>43</v>
      </c>
      <c r="CP97" s="147"/>
      <c r="CQ97" s="109"/>
      <c r="CR97" s="109"/>
      <c r="CS97" s="109"/>
      <c r="CT97" s="109"/>
      <c r="CU97" s="109" t="s">
        <v>43</v>
      </c>
      <c r="CV97" s="109" t="s">
        <v>43</v>
      </c>
      <c r="CW97" s="109" t="s">
        <v>43</v>
      </c>
      <c r="CX97" s="109" t="s">
        <v>43</v>
      </c>
      <c r="CY97" s="109"/>
      <c r="CZ97" s="109"/>
      <c r="DA97" s="109"/>
      <c r="DB97" s="109"/>
      <c r="DC97" s="112" t="s">
        <v>43</v>
      </c>
      <c r="DD97" s="109"/>
      <c r="DE97" s="112"/>
      <c r="DF97" s="109"/>
      <c r="DG97" s="109"/>
      <c r="DH97" s="109"/>
      <c r="DI97" s="109" t="s">
        <v>43</v>
      </c>
      <c r="DJ97" s="109" t="s">
        <v>43</v>
      </c>
      <c r="DK97" s="109" t="s">
        <v>43</v>
      </c>
      <c r="DL97" s="109"/>
      <c r="DM97" s="109"/>
      <c r="DN97" s="109" t="s">
        <v>43</v>
      </c>
      <c r="DO97" s="109" t="s">
        <v>43</v>
      </c>
      <c r="DP97" s="112" t="s">
        <v>43</v>
      </c>
      <c r="DQ97" s="109"/>
      <c r="DR97" s="109"/>
      <c r="DS97" s="109" t="s">
        <v>43</v>
      </c>
      <c r="DT97" s="109"/>
      <c r="DU97" s="109"/>
      <c r="DV97" s="109" t="s">
        <v>43</v>
      </c>
      <c r="DW97" s="109"/>
      <c r="DX97" s="109"/>
      <c r="DY97" s="109" t="s">
        <v>43</v>
      </c>
      <c r="DZ97" s="109" t="s">
        <v>43</v>
      </c>
      <c r="EA97" s="109"/>
      <c r="EB97" s="109" t="s">
        <v>43</v>
      </c>
      <c r="EC97" s="109" t="s">
        <v>43</v>
      </c>
      <c r="ED97" s="109" t="s">
        <v>43</v>
      </c>
      <c r="EE97" s="109"/>
      <c r="EF97" s="109" t="s">
        <v>43</v>
      </c>
      <c r="EG97" s="109"/>
      <c r="EH97" s="109"/>
      <c r="EI97" s="109"/>
      <c r="EJ97" s="109"/>
      <c r="EK97" s="109" t="s">
        <v>43</v>
      </c>
      <c r="EL97" s="109"/>
      <c r="EM97" s="109"/>
      <c r="EN97" s="109"/>
      <c r="EO97" s="109"/>
      <c r="EP97" s="109" t="s">
        <v>43</v>
      </c>
      <c r="EQ97" s="109"/>
      <c r="ER97" s="109"/>
      <c r="ES97" s="109"/>
      <c r="ET97" s="109"/>
      <c r="EU97" s="109"/>
      <c r="EV97" s="109"/>
      <c r="EW97" s="109"/>
      <c r="EX97" s="109" t="s">
        <v>43</v>
      </c>
      <c r="EY97" s="109" t="s">
        <v>43</v>
      </c>
      <c r="EZ97" s="109" t="s">
        <v>43</v>
      </c>
      <c r="FA97" s="109"/>
      <c r="FB97" s="109"/>
      <c r="FC97" s="109"/>
      <c r="FD97" s="109" t="s">
        <v>43</v>
      </c>
      <c r="FE97" s="109" t="s">
        <v>43</v>
      </c>
      <c r="FF97" s="109"/>
      <c r="FG97" s="109"/>
      <c r="FH97" s="109"/>
      <c r="FI97" s="109"/>
      <c r="FJ97" s="109" t="s">
        <v>43</v>
      </c>
      <c r="FK97" s="109" t="s">
        <v>43</v>
      </c>
      <c r="FL97" s="109"/>
      <c r="FM97" s="109"/>
      <c r="FN97" s="109"/>
      <c r="FO97" s="109" t="s">
        <v>43</v>
      </c>
      <c r="FP97" s="109"/>
      <c r="FQ97" s="109" t="s">
        <v>43</v>
      </c>
      <c r="FR97" s="109"/>
      <c r="FS97" s="109"/>
      <c r="FT97" s="109"/>
      <c r="FU97" s="109" t="s">
        <v>43</v>
      </c>
      <c r="FV97" s="109"/>
      <c r="FW97" s="109"/>
      <c r="FX97" s="109" t="s">
        <v>43</v>
      </c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 t="s">
        <v>43</v>
      </c>
      <c r="GM97" s="109"/>
      <c r="GN97" s="109"/>
      <c r="GO97" s="109"/>
      <c r="GP97" s="109"/>
      <c r="GQ97" s="109"/>
      <c r="GR97" s="109" t="s">
        <v>43</v>
      </c>
      <c r="GS97" s="109" t="s">
        <v>43</v>
      </c>
      <c r="GT97" s="109"/>
      <c r="GU97" s="109"/>
      <c r="GV97" s="109"/>
      <c r="GW97" s="109" t="s">
        <v>43</v>
      </c>
      <c r="GX97" s="109"/>
      <c r="GY97" s="109"/>
      <c r="GZ97" s="109"/>
      <c r="HA97" s="109"/>
      <c r="HB97" s="109"/>
      <c r="HC97" s="109" t="s">
        <v>43</v>
      </c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77">
        <f t="shared" si="43"/>
        <v>112</v>
      </c>
      <c r="HO97" s="13">
        <f t="shared" si="44"/>
        <v>32</v>
      </c>
      <c r="HP97" s="13">
        <f t="shared" si="45"/>
        <v>4</v>
      </c>
      <c r="HQ97" s="13">
        <f t="shared" si="46"/>
        <v>15</v>
      </c>
      <c r="HR97" s="13">
        <f t="shared" si="47"/>
        <v>3</v>
      </c>
      <c r="HS97" s="13">
        <f t="shared" si="48"/>
        <v>1</v>
      </c>
      <c r="HT97" s="13">
        <f t="shared" si="49"/>
        <v>2</v>
      </c>
      <c r="HU97" s="21">
        <f t="shared" si="50"/>
        <v>7594</v>
      </c>
      <c r="HW97" s="44" t="str">
        <f t="shared" si="51"/>
        <v>x</v>
      </c>
      <c r="HX97" s="51" t="str">
        <f t="shared" si="52"/>
        <v>x</v>
      </c>
      <c r="HY97" s="140" t="str">
        <f t="shared" si="53"/>
        <v>Yes!</v>
      </c>
      <c r="HZ97" s="140" t="str">
        <f t="shared" si="55"/>
        <v>Yes!</v>
      </c>
      <c r="IA97" s="52" t="str">
        <f t="shared" si="54"/>
        <v/>
      </c>
    </row>
    <row r="98" spans="1:235" ht="15.5">
      <c r="A98" s="5" t="s">
        <v>792</v>
      </c>
      <c r="B98" s="35" t="s">
        <v>536</v>
      </c>
      <c r="C98" s="85"/>
      <c r="D98" s="85"/>
      <c r="E98" s="85"/>
      <c r="F98" s="85"/>
      <c r="G98" s="86"/>
      <c r="H98" s="108"/>
      <c r="I98" s="108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10"/>
      <c r="BA98" s="111"/>
      <c r="BB98" s="112"/>
      <c r="BC98" s="112"/>
      <c r="BD98" s="113"/>
      <c r="BE98" s="113"/>
      <c r="BF98" s="109"/>
      <c r="BG98" s="112"/>
      <c r="BH98" s="112"/>
      <c r="BI98" s="112"/>
      <c r="BJ98" s="112"/>
      <c r="BK98" s="109"/>
      <c r="BL98" s="112"/>
      <c r="BM98" s="112"/>
      <c r="BN98" s="109"/>
      <c r="BO98" s="112"/>
      <c r="BP98" s="109"/>
      <c r="BQ98" s="109"/>
      <c r="BR98" s="112"/>
      <c r="BS98" s="112"/>
      <c r="BT98" s="109"/>
      <c r="BU98" s="112"/>
      <c r="BV98" s="109"/>
      <c r="BW98" s="112"/>
      <c r="BX98" s="109"/>
      <c r="BY98" s="109"/>
      <c r="BZ98" s="109"/>
      <c r="CA98" s="109"/>
      <c r="CB98" s="109"/>
      <c r="CC98" s="112"/>
      <c r="CD98" s="109"/>
      <c r="CE98" s="112"/>
      <c r="CF98" s="109"/>
      <c r="CG98" s="109"/>
      <c r="CH98" s="112"/>
      <c r="CI98" s="109"/>
      <c r="CJ98" s="109"/>
      <c r="CK98" s="109"/>
      <c r="CL98" s="109"/>
      <c r="CM98" s="109"/>
      <c r="CN98" s="109"/>
      <c r="CO98" s="109"/>
      <c r="CP98" s="147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12"/>
      <c r="DD98" s="109"/>
      <c r="DE98" s="112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12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77">
        <f t="shared" si="43"/>
        <v>0</v>
      </c>
      <c r="HO98" s="13">
        <f t="shared" si="44"/>
        <v>0</v>
      </c>
      <c r="HP98" s="13">
        <f t="shared" si="45"/>
        <v>0</v>
      </c>
      <c r="HQ98" s="13">
        <f t="shared" si="46"/>
        <v>0</v>
      </c>
      <c r="HR98" s="13">
        <f t="shared" si="47"/>
        <v>0</v>
      </c>
      <c r="HS98" s="13">
        <f t="shared" si="48"/>
        <v>0</v>
      </c>
      <c r="HT98" s="13">
        <f t="shared" si="49"/>
        <v>0</v>
      </c>
      <c r="HU98" s="21">
        <f t="shared" si="50"/>
        <v>0</v>
      </c>
      <c r="HW98" s="44" t="str">
        <f t="shared" si="51"/>
        <v/>
      </c>
      <c r="HX98" s="51" t="str">
        <f t="shared" si="52"/>
        <v/>
      </c>
      <c r="HY98" s="51" t="str">
        <f t="shared" si="53"/>
        <v/>
      </c>
      <c r="HZ98" s="51" t="str">
        <f t="shared" si="55"/>
        <v/>
      </c>
      <c r="IA98" s="52" t="str">
        <f t="shared" si="54"/>
        <v/>
      </c>
    </row>
    <row r="99" spans="1:235">
      <c r="A99" s="5" t="s">
        <v>793</v>
      </c>
      <c r="B99" s="35" t="s">
        <v>58</v>
      </c>
      <c r="C99" s="85"/>
      <c r="D99" s="85"/>
      <c r="E99" s="85"/>
      <c r="F99" s="85"/>
      <c r="G99" s="86"/>
      <c r="H99" s="108"/>
      <c r="I99" s="108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 t="s">
        <v>43</v>
      </c>
      <c r="BH99" s="109"/>
      <c r="BI99" s="112"/>
      <c r="BJ99" s="112"/>
      <c r="BK99" s="109"/>
      <c r="BL99" s="112"/>
      <c r="BM99" s="112"/>
      <c r="BN99" s="109"/>
      <c r="BO99" s="112"/>
      <c r="BP99" s="109"/>
      <c r="BQ99" s="109"/>
      <c r="BR99" s="112"/>
      <c r="BS99" s="112"/>
      <c r="BT99" s="109"/>
      <c r="BU99" s="112"/>
      <c r="BV99" s="109"/>
      <c r="BW99" s="112"/>
      <c r="BX99" s="109"/>
      <c r="BY99" s="109"/>
      <c r="BZ99" s="109"/>
      <c r="CA99" s="109"/>
      <c r="CB99" s="109"/>
      <c r="CC99" s="112"/>
      <c r="CD99" s="109"/>
      <c r="CE99" s="112"/>
      <c r="CF99" s="109"/>
      <c r="CG99" s="109"/>
      <c r="CH99" s="112"/>
      <c r="CI99" s="109"/>
      <c r="CJ99" s="109"/>
      <c r="CK99" s="109"/>
      <c r="CL99" s="109"/>
      <c r="CM99" s="109"/>
      <c r="CN99" s="109"/>
      <c r="CO99" s="109"/>
      <c r="CP99" s="147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12"/>
      <c r="DD99" s="109"/>
      <c r="DE99" s="112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12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77">
        <f t="shared" si="43"/>
        <v>2</v>
      </c>
      <c r="HO99" s="13">
        <f t="shared" si="44"/>
        <v>1</v>
      </c>
      <c r="HP99" s="13">
        <f t="shared" si="45"/>
        <v>0</v>
      </c>
      <c r="HQ99" s="13">
        <f t="shared" si="46"/>
        <v>0</v>
      </c>
      <c r="HR99" s="13">
        <f t="shared" si="47"/>
        <v>0</v>
      </c>
      <c r="HS99" s="13">
        <f t="shared" si="48"/>
        <v>0</v>
      </c>
      <c r="HT99" s="13">
        <f t="shared" si="49"/>
        <v>0</v>
      </c>
      <c r="HU99" s="21">
        <f t="shared" si="50"/>
        <v>300</v>
      </c>
      <c r="HW99" s="44" t="str">
        <f t="shared" si="51"/>
        <v/>
      </c>
      <c r="HX99" s="51" t="str">
        <f t="shared" si="52"/>
        <v/>
      </c>
      <c r="HY99" s="51" t="str">
        <f t="shared" si="53"/>
        <v/>
      </c>
      <c r="HZ99" s="51" t="str">
        <f t="shared" si="55"/>
        <v/>
      </c>
      <c r="IA99" s="52" t="str">
        <f t="shared" si="54"/>
        <v/>
      </c>
    </row>
    <row r="100" spans="1:235" ht="15.5">
      <c r="A100" s="5" t="s">
        <v>796</v>
      </c>
      <c r="B100" s="35" t="s">
        <v>86</v>
      </c>
      <c r="C100" s="85"/>
      <c r="D100" s="85"/>
      <c r="E100" s="85"/>
      <c r="F100" s="85"/>
      <c r="G100" s="86"/>
      <c r="H100" s="108"/>
      <c r="I100" s="108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10"/>
      <c r="BA100" s="111"/>
      <c r="BB100" s="112"/>
      <c r="BC100" s="112"/>
      <c r="BD100" s="113"/>
      <c r="BE100" s="113"/>
      <c r="BF100" s="109"/>
      <c r="BG100" s="112"/>
      <c r="BH100" s="112"/>
      <c r="BI100" s="112"/>
      <c r="BJ100" s="112"/>
      <c r="BK100" s="109"/>
      <c r="BL100" s="112"/>
      <c r="BM100" s="112"/>
      <c r="BN100" s="109"/>
      <c r="BO100" s="112"/>
      <c r="BP100" s="109"/>
      <c r="BQ100" s="109"/>
      <c r="BR100" s="112"/>
      <c r="BS100" s="112"/>
      <c r="BT100" s="109"/>
      <c r="BU100" s="112"/>
      <c r="BV100" s="109"/>
      <c r="BW100" s="112"/>
      <c r="BX100" s="109"/>
      <c r="BY100" s="109"/>
      <c r="BZ100" s="109"/>
      <c r="CA100" s="109"/>
      <c r="CB100" s="109"/>
      <c r="CC100" s="112"/>
      <c r="CD100" s="109"/>
      <c r="CE100" s="112"/>
      <c r="CF100" s="109"/>
      <c r="CG100" s="109"/>
      <c r="CH100" s="112"/>
      <c r="CI100" s="109"/>
      <c r="CJ100" s="109"/>
      <c r="CK100" s="109"/>
      <c r="CL100" s="109"/>
      <c r="CM100" s="109"/>
      <c r="CN100" s="109"/>
      <c r="CO100" s="109"/>
      <c r="CP100" s="147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12"/>
      <c r="DD100" s="109"/>
      <c r="DE100" s="112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12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77">
        <f t="shared" si="43"/>
        <v>0</v>
      </c>
      <c r="HO100" s="13">
        <f t="shared" si="44"/>
        <v>0</v>
      </c>
      <c r="HP100" s="13">
        <f t="shared" si="45"/>
        <v>0</v>
      </c>
      <c r="HQ100" s="13">
        <f t="shared" si="46"/>
        <v>0</v>
      </c>
      <c r="HR100" s="13">
        <f t="shared" si="47"/>
        <v>0</v>
      </c>
      <c r="HS100" s="13">
        <f t="shared" si="48"/>
        <v>0</v>
      </c>
      <c r="HT100" s="13">
        <f t="shared" si="49"/>
        <v>0</v>
      </c>
      <c r="HU100" s="21">
        <f t="shared" si="50"/>
        <v>0</v>
      </c>
      <c r="HW100" s="44" t="str">
        <f t="shared" si="51"/>
        <v/>
      </c>
      <c r="HX100" s="51" t="str">
        <f t="shared" si="52"/>
        <v/>
      </c>
      <c r="HY100" s="51" t="str">
        <f t="shared" si="53"/>
        <v/>
      </c>
      <c r="HZ100" s="51" t="str">
        <f t="shared" si="55"/>
        <v/>
      </c>
      <c r="IA100" s="52" t="str">
        <f t="shared" si="54"/>
        <v/>
      </c>
    </row>
    <row r="101" spans="1:235" ht="15.5">
      <c r="A101" s="5" t="s">
        <v>797</v>
      </c>
      <c r="B101" s="35" t="s">
        <v>798</v>
      </c>
      <c r="C101" s="85"/>
      <c r="D101" s="85"/>
      <c r="E101" s="85"/>
      <c r="F101" s="85"/>
      <c r="G101" s="86"/>
      <c r="H101" s="108"/>
      <c r="I101" s="108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10"/>
      <c r="BA101" s="111"/>
      <c r="BB101" s="112"/>
      <c r="BC101" s="112"/>
      <c r="BD101" s="113"/>
      <c r="BE101" s="113"/>
      <c r="BF101" s="109"/>
      <c r="BG101" s="112"/>
      <c r="BH101" s="112"/>
      <c r="BI101" s="112"/>
      <c r="BJ101" s="112"/>
      <c r="BK101" s="109"/>
      <c r="BL101" s="112"/>
      <c r="BM101" s="112"/>
      <c r="BN101" s="109"/>
      <c r="BO101" s="112"/>
      <c r="BP101" s="109"/>
      <c r="BQ101" s="109"/>
      <c r="BR101" s="112"/>
      <c r="BS101" s="112"/>
      <c r="BT101" s="109"/>
      <c r="BU101" s="112"/>
      <c r="BV101" s="109"/>
      <c r="BW101" s="112"/>
      <c r="BX101" s="109"/>
      <c r="BY101" s="109"/>
      <c r="BZ101" s="109"/>
      <c r="CA101" s="109"/>
      <c r="CB101" s="109"/>
      <c r="CC101" s="112"/>
      <c r="CD101" s="109"/>
      <c r="CE101" s="112"/>
      <c r="CF101" s="109"/>
      <c r="CG101" s="109"/>
      <c r="CH101" s="112"/>
      <c r="CI101" s="109"/>
      <c r="CJ101" s="109"/>
      <c r="CK101" s="109"/>
      <c r="CL101" s="109"/>
      <c r="CM101" s="109"/>
      <c r="CN101" s="109"/>
      <c r="CO101" s="109"/>
      <c r="CP101" s="147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12"/>
      <c r="DD101" s="109"/>
      <c r="DE101" s="112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12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77">
        <f t="shared" si="43"/>
        <v>0</v>
      </c>
      <c r="HO101" s="13">
        <f t="shared" si="44"/>
        <v>0</v>
      </c>
      <c r="HP101" s="13">
        <f t="shared" si="45"/>
        <v>0</v>
      </c>
      <c r="HQ101" s="13">
        <f t="shared" si="46"/>
        <v>0</v>
      </c>
      <c r="HR101" s="13">
        <f t="shared" si="47"/>
        <v>0</v>
      </c>
      <c r="HS101" s="13">
        <f t="shared" si="48"/>
        <v>0</v>
      </c>
      <c r="HT101" s="13">
        <f t="shared" si="49"/>
        <v>0</v>
      </c>
      <c r="HU101" s="21">
        <f t="shared" si="50"/>
        <v>0</v>
      </c>
      <c r="HW101" s="44" t="str">
        <f t="shared" si="51"/>
        <v/>
      </c>
      <c r="HX101" s="51" t="str">
        <f t="shared" si="52"/>
        <v/>
      </c>
      <c r="HY101" s="51" t="str">
        <f t="shared" si="53"/>
        <v/>
      </c>
      <c r="HZ101" s="51" t="str">
        <f t="shared" si="55"/>
        <v/>
      </c>
      <c r="IA101" s="52" t="str">
        <f t="shared" si="54"/>
        <v/>
      </c>
    </row>
    <row r="102" spans="1:235" ht="15.5">
      <c r="A102" s="5" t="s">
        <v>797</v>
      </c>
      <c r="B102" s="35" t="s">
        <v>799</v>
      </c>
      <c r="C102" s="85"/>
      <c r="D102" s="85"/>
      <c r="E102" s="85"/>
      <c r="F102" s="85"/>
      <c r="G102" s="86"/>
      <c r="H102" s="108"/>
      <c r="I102" s="108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10"/>
      <c r="BA102" s="111"/>
      <c r="BB102" s="112"/>
      <c r="BC102" s="112"/>
      <c r="BD102" s="113"/>
      <c r="BE102" s="113"/>
      <c r="BF102" s="109"/>
      <c r="BG102" s="112"/>
      <c r="BH102" s="112"/>
      <c r="BI102" s="112"/>
      <c r="BJ102" s="112"/>
      <c r="BK102" s="109"/>
      <c r="BL102" s="112"/>
      <c r="BM102" s="112"/>
      <c r="BN102" s="109"/>
      <c r="BO102" s="112"/>
      <c r="BP102" s="109"/>
      <c r="BQ102" s="109"/>
      <c r="BR102" s="112"/>
      <c r="BS102" s="112"/>
      <c r="BT102" s="109"/>
      <c r="BU102" s="112"/>
      <c r="BV102" s="109"/>
      <c r="BW102" s="112"/>
      <c r="BX102" s="109"/>
      <c r="BY102" s="109"/>
      <c r="BZ102" s="109"/>
      <c r="CA102" s="109"/>
      <c r="CB102" s="109"/>
      <c r="CC102" s="112"/>
      <c r="CD102" s="109"/>
      <c r="CE102" s="112"/>
      <c r="CF102" s="109"/>
      <c r="CG102" s="109"/>
      <c r="CH102" s="112"/>
      <c r="CI102" s="109"/>
      <c r="CJ102" s="109"/>
      <c r="CK102" s="109"/>
      <c r="CL102" s="109"/>
      <c r="CM102" s="109"/>
      <c r="CN102" s="109"/>
      <c r="CO102" s="109"/>
      <c r="CP102" s="147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12"/>
      <c r="DD102" s="109"/>
      <c r="DE102" s="112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12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77">
        <f t="shared" si="43"/>
        <v>0</v>
      </c>
      <c r="HO102" s="13">
        <f t="shared" si="44"/>
        <v>0</v>
      </c>
      <c r="HP102" s="13">
        <f t="shared" si="45"/>
        <v>0</v>
      </c>
      <c r="HQ102" s="13">
        <f t="shared" si="46"/>
        <v>0</v>
      </c>
      <c r="HR102" s="13">
        <f t="shared" si="47"/>
        <v>0</v>
      </c>
      <c r="HS102" s="13">
        <f t="shared" si="48"/>
        <v>0</v>
      </c>
      <c r="HT102" s="13">
        <f t="shared" si="49"/>
        <v>0</v>
      </c>
      <c r="HU102" s="21">
        <f t="shared" si="50"/>
        <v>0</v>
      </c>
      <c r="HW102" s="44" t="str">
        <f t="shared" si="51"/>
        <v/>
      </c>
      <c r="HX102" s="51" t="str">
        <f t="shared" si="52"/>
        <v/>
      </c>
      <c r="HY102" s="51" t="str">
        <f t="shared" si="53"/>
        <v/>
      </c>
      <c r="HZ102" s="51" t="str">
        <f t="shared" si="55"/>
        <v/>
      </c>
      <c r="IA102" s="52" t="str">
        <f t="shared" si="54"/>
        <v/>
      </c>
    </row>
    <row r="103" spans="1:235" ht="15.5">
      <c r="A103" s="5" t="s">
        <v>800</v>
      </c>
      <c r="B103" s="35" t="s">
        <v>801</v>
      </c>
      <c r="C103" s="85"/>
      <c r="D103" s="85"/>
      <c r="E103" s="85"/>
      <c r="F103" s="85"/>
      <c r="G103" s="86"/>
      <c r="H103" s="108"/>
      <c r="I103" s="108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10"/>
      <c r="BA103" s="111"/>
      <c r="BB103" s="112"/>
      <c r="BC103" s="112"/>
      <c r="BD103" s="113"/>
      <c r="BE103" s="113"/>
      <c r="BF103" s="109"/>
      <c r="BG103" s="112"/>
      <c r="BH103" s="112"/>
      <c r="BI103" s="112"/>
      <c r="BJ103" s="112"/>
      <c r="BK103" s="109"/>
      <c r="BL103" s="112"/>
      <c r="BM103" s="112"/>
      <c r="BN103" s="109"/>
      <c r="BO103" s="112"/>
      <c r="BP103" s="109"/>
      <c r="BQ103" s="109"/>
      <c r="BR103" s="112"/>
      <c r="BS103" s="112"/>
      <c r="BT103" s="109"/>
      <c r="BU103" s="112"/>
      <c r="BV103" s="109"/>
      <c r="BW103" s="112"/>
      <c r="BX103" s="109"/>
      <c r="BY103" s="109"/>
      <c r="BZ103" s="109"/>
      <c r="CA103" s="109"/>
      <c r="CB103" s="109"/>
      <c r="CC103" s="112"/>
      <c r="CD103" s="109"/>
      <c r="CE103" s="112"/>
      <c r="CF103" s="109"/>
      <c r="CG103" s="109"/>
      <c r="CH103" s="112"/>
      <c r="CI103" s="109"/>
      <c r="CJ103" s="109"/>
      <c r="CK103" s="109"/>
      <c r="CL103" s="109"/>
      <c r="CM103" s="109"/>
      <c r="CN103" s="109"/>
      <c r="CO103" s="109"/>
      <c r="CP103" s="147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12"/>
      <c r="DD103" s="109"/>
      <c r="DE103" s="112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12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 t="s">
        <v>43</v>
      </c>
      <c r="EC103" s="109"/>
      <c r="ED103" s="109"/>
      <c r="EE103" s="109"/>
      <c r="EF103" s="109"/>
      <c r="EG103" s="109"/>
      <c r="EH103" s="109"/>
      <c r="EI103" s="109"/>
      <c r="EJ103" s="109"/>
      <c r="EK103" s="109" t="s">
        <v>43</v>
      </c>
      <c r="EL103" s="109"/>
      <c r="EM103" s="109"/>
      <c r="EN103" s="109" t="s">
        <v>43</v>
      </c>
      <c r="EO103" s="109" t="s">
        <v>43</v>
      </c>
      <c r="EP103" s="109" t="s">
        <v>43</v>
      </c>
      <c r="EQ103" s="109"/>
      <c r="ER103" s="109"/>
      <c r="ES103" s="109"/>
      <c r="ET103" s="109"/>
      <c r="EU103" s="109"/>
      <c r="EV103" s="109"/>
      <c r="EW103" s="109"/>
      <c r="EX103" s="109" t="s">
        <v>43</v>
      </c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 t="s">
        <v>43</v>
      </c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 t="s">
        <v>43</v>
      </c>
      <c r="FV103" s="109" t="s">
        <v>43</v>
      </c>
      <c r="FW103" s="109" t="s">
        <v>43</v>
      </c>
      <c r="FX103" s="109"/>
      <c r="FY103" s="109"/>
      <c r="FZ103" s="109"/>
      <c r="GA103" s="109"/>
      <c r="GB103" s="109"/>
      <c r="GC103" s="109"/>
      <c r="GD103" s="109" t="s">
        <v>43</v>
      </c>
      <c r="GE103" s="109"/>
      <c r="GF103" s="109"/>
      <c r="GG103" s="109"/>
      <c r="GH103" s="109"/>
      <c r="GI103" s="109" t="s">
        <v>43</v>
      </c>
      <c r="GJ103" s="109"/>
      <c r="GK103" s="109"/>
      <c r="GL103" s="109" t="s">
        <v>43</v>
      </c>
      <c r="GM103" s="109"/>
      <c r="GN103" s="109" t="s">
        <v>43</v>
      </c>
      <c r="GO103" s="109"/>
      <c r="GP103" s="109"/>
      <c r="GQ103" s="109"/>
      <c r="GR103" s="109" t="s">
        <v>43</v>
      </c>
      <c r="GS103" s="109" t="s">
        <v>43</v>
      </c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 t="s">
        <v>43</v>
      </c>
      <c r="HD103" s="109"/>
      <c r="HE103" s="109" t="s">
        <v>43</v>
      </c>
      <c r="HF103" s="109"/>
      <c r="HG103" s="109"/>
      <c r="HH103" s="109"/>
      <c r="HI103" s="109"/>
      <c r="HJ103" s="109"/>
      <c r="HK103" s="109"/>
      <c r="HL103" s="109"/>
      <c r="HM103" s="109"/>
      <c r="HN103" s="77">
        <f t="shared" si="43"/>
        <v>25</v>
      </c>
      <c r="HO103" s="13">
        <f t="shared" si="44"/>
        <v>9</v>
      </c>
      <c r="HP103" s="13">
        <f t="shared" si="45"/>
        <v>0</v>
      </c>
      <c r="HQ103" s="13">
        <f t="shared" si="46"/>
        <v>2</v>
      </c>
      <c r="HR103" s="13">
        <f t="shared" si="47"/>
        <v>1</v>
      </c>
      <c r="HS103" s="13">
        <f t="shared" si="48"/>
        <v>0</v>
      </c>
      <c r="HT103" s="13">
        <f t="shared" si="49"/>
        <v>0</v>
      </c>
      <c r="HU103" s="21">
        <f t="shared" si="50"/>
        <v>1297</v>
      </c>
      <c r="HW103" s="139" t="str">
        <f t="shared" si="51"/>
        <v>Yes!</v>
      </c>
      <c r="HX103" s="51" t="str">
        <f t="shared" si="52"/>
        <v/>
      </c>
      <c r="HY103" s="51" t="str">
        <f t="shared" si="53"/>
        <v/>
      </c>
      <c r="HZ103" s="51" t="str">
        <f>IF(ISBLANK(F103),IF(HY103="x",IF(AND(((HO103+(HP103-$IE$5))&gt;=$ID$5),(HP103&gt;=$IE$5),OR(HQ103&gt;=$IF$5,H103="x"),HS103),"Yes!",""),IF(AND(HY103="Yes!",HX103="x"),IF(AND(((HO103+(HP103-($IE101+$IE102)))&gt;=$ID$5+$ID$4),(HP103&gt;=$IE$5+$IE$4),OR(HQ103&gt;=($IF$5+$IF$4),H103="x"),HR103,HS103),"Yes!",""),IF(AND(HY103="Yes!",HX103="Yes!"),IF(AND((HO103+(HP103-($IE$5+$IE$4+$IE$3))&gt;=$ID$5+$ID$4+$ID$3),(HP103&gt;=$IE$5+$IE$4+$IE$3),OR(HQ103&gt;=($IF$5+$IF$4+$IF$3),H103="x"),HR103,HS103),"Yes!",""),""))),"x")</f>
        <v/>
      </c>
      <c r="IA103" s="52" t="str">
        <f t="shared" si="54"/>
        <v/>
      </c>
    </row>
    <row r="104" spans="1:235" ht="15.5">
      <c r="A104" s="5" t="s">
        <v>131</v>
      </c>
      <c r="B104" s="35" t="s">
        <v>104</v>
      </c>
      <c r="C104" s="85" t="s">
        <v>43</v>
      </c>
      <c r="D104" s="85" t="s">
        <v>43</v>
      </c>
      <c r="E104" s="85" t="s">
        <v>43</v>
      </c>
      <c r="F104" s="85"/>
      <c r="G104" s="86"/>
      <c r="H104" s="108"/>
      <c r="I104" s="108"/>
      <c r="J104" s="108" t="s">
        <v>43</v>
      </c>
      <c r="K104" s="108" t="s">
        <v>43</v>
      </c>
      <c r="L104" s="227" t="s">
        <v>43</v>
      </c>
      <c r="M104" s="227"/>
      <c r="N104" s="227"/>
      <c r="O104" s="227"/>
      <c r="P104" s="227" t="s">
        <v>43</v>
      </c>
      <c r="Q104" s="227" t="s">
        <v>43</v>
      </c>
      <c r="R104" s="227" t="s">
        <v>43</v>
      </c>
      <c r="S104" s="227" t="s">
        <v>43</v>
      </c>
      <c r="T104" s="227"/>
      <c r="U104" s="227" t="s">
        <v>43</v>
      </c>
      <c r="V104" s="227" t="s">
        <v>43</v>
      </c>
      <c r="W104" s="227" t="s">
        <v>43</v>
      </c>
      <c r="X104" s="227"/>
      <c r="Y104" s="227" t="s">
        <v>43</v>
      </c>
      <c r="Z104" s="227"/>
      <c r="AA104" s="227" t="s">
        <v>43</v>
      </c>
      <c r="AB104" s="227" t="s">
        <v>43</v>
      </c>
      <c r="AC104" s="227" t="s">
        <v>43</v>
      </c>
      <c r="AD104" s="227"/>
      <c r="AE104" s="227"/>
      <c r="AF104" s="227" t="s">
        <v>43</v>
      </c>
      <c r="AG104" s="227" t="s">
        <v>43</v>
      </c>
      <c r="AH104" s="227" t="s">
        <v>43</v>
      </c>
      <c r="AI104" s="227"/>
      <c r="AJ104" s="227" t="s">
        <v>43</v>
      </c>
      <c r="AK104" s="109" t="s">
        <v>43</v>
      </c>
      <c r="AL104" s="109" t="s">
        <v>43</v>
      </c>
      <c r="AM104" s="109"/>
      <c r="AN104" s="109"/>
      <c r="AO104" s="109" t="s">
        <v>43</v>
      </c>
      <c r="AP104" s="109" t="s">
        <v>43</v>
      </c>
      <c r="AQ104" s="109" t="s">
        <v>43</v>
      </c>
      <c r="AR104" s="109"/>
      <c r="AS104" s="109" t="s">
        <v>43</v>
      </c>
      <c r="AT104" s="109"/>
      <c r="AU104" s="109"/>
      <c r="AV104" s="109"/>
      <c r="AW104" s="109"/>
      <c r="AX104" s="109" t="s">
        <v>43</v>
      </c>
      <c r="AY104" s="109"/>
      <c r="AZ104" s="110"/>
      <c r="BA104" s="109" t="s">
        <v>43</v>
      </c>
      <c r="BB104" s="112" t="s">
        <v>43</v>
      </c>
      <c r="BC104" s="112"/>
      <c r="BD104" s="113"/>
      <c r="BE104" s="113"/>
      <c r="BF104" s="109" t="s">
        <v>43</v>
      </c>
      <c r="BG104" s="112" t="s">
        <v>43</v>
      </c>
      <c r="BH104" s="112" t="s">
        <v>43</v>
      </c>
      <c r="BI104" s="112" t="s">
        <v>43</v>
      </c>
      <c r="BJ104" s="112" t="s">
        <v>43</v>
      </c>
      <c r="BK104" s="109" t="s">
        <v>43</v>
      </c>
      <c r="BL104" s="112"/>
      <c r="BM104" s="112"/>
      <c r="BN104" s="109"/>
      <c r="BO104" s="112"/>
      <c r="BP104" s="109"/>
      <c r="BQ104" s="109"/>
      <c r="BR104" s="112"/>
      <c r="BS104" s="112"/>
      <c r="BT104" s="109"/>
      <c r="BU104" s="112"/>
      <c r="BV104" s="109"/>
      <c r="BW104" s="112"/>
      <c r="BX104" s="109"/>
      <c r="BY104" s="109"/>
      <c r="BZ104" s="109"/>
      <c r="CA104" s="109"/>
      <c r="CB104" s="109"/>
      <c r="CC104" s="112"/>
      <c r="CD104" s="109"/>
      <c r="CE104" s="112" t="s">
        <v>43</v>
      </c>
      <c r="CF104" s="109" t="s">
        <v>43</v>
      </c>
      <c r="CG104" s="109" t="s">
        <v>43</v>
      </c>
      <c r="CH104" s="112" t="s">
        <v>43</v>
      </c>
      <c r="CI104" s="109" t="s">
        <v>43</v>
      </c>
      <c r="CJ104" s="109"/>
      <c r="CK104" s="109"/>
      <c r="CL104" s="109"/>
      <c r="CM104" s="109" t="s">
        <v>43</v>
      </c>
      <c r="CN104" s="109"/>
      <c r="CO104" s="109"/>
      <c r="CP104" s="147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12"/>
      <c r="DD104" s="109"/>
      <c r="DE104" s="112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12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 t="s">
        <v>43</v>
      </c>
      <c r="FV104" s="109" t="s">
        <v>43</v>
      </c>
      <c r="FW104" s="109" t="s">
        <v>43</v>
      </c>
      <c r="FX104" s="109" t="s">
        <v>43</v>
      </c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77">
        <f t="shared" si="43"/>
        <v>58</v>
      </c>
      <c r="HO104" s="13">
        <f t="shared" si="44"/>
        <v>15</v>
      </c>
      <c r="HP104" s="13">
        <f t="shared" si="45"/>
        <v>1</v>
      </c>
      <c r="HQ104" s="13">
        <f t="shared" si="46"/>
        <v>12</v>
      </c>
      <c r="HR104" s="13">
        <f t="shared" si="47"/>
        <v>2</v>
      </c>
      <c r="HS104" s="13">
        <f t="shared" si="48"/>
        <v>1</v>
      </c>
      <c r="HT104" s="13">
        <f t="shared" si="49"/>
        <v>1</v>
      </c>
      <c r="HU104" s="21">
        <f t="shared" si="50"/>
        <v>4699</v>
      </c>
      <c r="HW104" s="44" t="str">
        <f t="shared" si="51"/>
        <v>x</v>
      </c>
      <c r="HX104" s="51" t="str">
        <f t="shared" si="52"/>
        <v>x</v>
      </c>
      <c r="HY104" s="51" t="str">
        <f t="shared" si="53"/>
        <v>x</v>
      </c>
      <c r="HZ104" s="51" t="str">
        <f>IF(ISBLANK(F104),IF(HY104="x",IF(AND(((HO104+(HP104-$IE$5))&gt;=$ID$5),(HP104&gt;=$IE$5),OR(HQ104&gt;=$IF$5,H104="x"),HS104),"Yes!",""),IF(AND(HY104="Yes!",HX104="x"),IF(AND(((HO104+(HP104-($IE102+#REF!)))&gt;=$ID$5+$ID$4),(HP104&gt;=$IE$5+$IE$4),OR(HQ104&gt;=($IF$5+$IF$4),H104="x"),HR104,HS104),"Yes!",""),IF(AND(HY104="Yes!",HX104="Yes!"),IF(AND((HO104+(HP104-($IE$5+$IE$4+$IE$3))&gt;=$ID$5+$ID$4+$ID$3),(HP104&gt;=$IE$5+$IE$4+$IE$3),OR(HQ104&gt;=($IF$5+$IF$4+$IF$3),H104="x"),HR104,HS104),"Yes!",""),""))),"x")</f>
        <v/>
      </c>
      <c r="IA104" s="52" t="str">
        <f t="shared" si="54"/>
        <v/>
      </c>
    </row>
    <row r="105" spans="1:235" ht="15.5">
      <c r="A105" s="5" t="s">
        <v>131</v>
      </c>
      <c r="B105" s="35" t="s">
        <v>564</v>
      </c>
      <c r="C105" s="85"/>
      <c r="D105" s="85"/>
      <c r="E105" s="85"/>
      <c r="F105" s="85"/>
      <c r="G105" s="86"/>
      <c r="H105" s="108"/>
      <c r="I105" s="108"/>
      <c r="J105" s="108"/>
      <c r="K105" s="108"/>
      <c r="L105" s="227" t="s">
        <v>43</v>
      </c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 t="s">
        <v>43</v>
      </c>
      <c r="Z105" s="227"/>
      <c r="AA105" s="227" t="s">
        <v>43</v>
      </c>
      <c r="AB105" s="227"/>
      <c r="AC105" s="227"/>
      <c r="AD105" s="227"/>
      <c r="AE105" s="227"/>
      <c r="AF105" s="227" t="s">
        <v>43</v>
      </c>
      <c r="AG105" s="227"/>
      <c r="AH105" s="227" t="s">
        <v>43</v>
      </c>
      <c r="AI105" s="227"/>
      <c r="AJ105" s="227"/>
      <c r="AK105" s="109"/>
      <c r="AL105" s="109"/>
      <c r="AM105" s="109"/>
      <c r="AN105" s="109"/>
      <c r="AO105" s="109" t="s">
        <v>43</v>
      </c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10"/>
      <c r="BA105" s="111"/>
      <c r="BB105" s="112"/>
      <c r="BC105" s="112"/>
      <c r="BD105" s="113"/>
      <c r="BE105" s="113"/>
      <c r="BF105" s="109" t="s">
        <v>43</v>
      </c>
      <c r="BG105" s="112"/>
      <c r="BH105" s="112"/>
      <c r="BI105" s="112"/>
      <c r="BJ105" s="112"/>
      <c r="BK105" s="109"/>
      <c r="BL105" s="112" t="s">
        <v>43</v>
      </c>
      <c r="BM105" s="112"/>
      <c r="BN105" s="109"/>
      <c r="BO105" s="112"/>
      <c r="BP105" s="109"/>
      <c r="BQ105" s="109"/>
      <c r="BR105" s="112"/>
      <c r="BS105" s="112"/>
      <c r="BT105" s="109"/>
      <c r="BU105" s="112"/>
      <c r="BV105" s="109"/>
      <c r="BW105" s="112"/>
      <c r="BX105" s="109"/>
      <c r="BY105" s="109"/>
      <c r="BZ105" s="109"/>
      <c r="CA105" s="109"/>
      <c r="CB105" s="109"/>
      <c r="CC105" s="112"/>
      <c r="CD105" s="109"/>
      <c r="CE105" s="112"/>
      <c r="CF105" s="109"/>
      <c r="CG105" s="109"/>
      <c r="CH105" s="112"/>
      <c r="CI105" s="109"/>
      <c r="CJ105" s="109"/>
      <c r="CK105" s="109"/>
      <c r="CL105" s="109"/>
      <c r="CM105" s="109"/>
      <c r="CN105" s="109"/>
      <c r="CO105" s="109"/>
      <c r="CP105" s="147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12"/>
      <c r="DD105" s="109"/>
      <c r="DE105" s="112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12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 t="s">
        <v>43</v>
      </c>
      <c r="FW105" s="109" t="s">
        <v>43</v>
      </c>
      <c r="FX105" s="109"/>
      <c r="FY105" s="109"/>
      <c r="FZ105" s="109" t="s">
        <v>43</v>
      </c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77">
        <f t="shared" si="43"/>
        <v>14</v>
      </c>
      <c r="HO105" s="13">
        <f t="shared" si="44"/>
        <v>1</v>
      </c>
      <c r="HP105" s="13">
        <f t="shared" si="45"/>
        <v>1</v>
      </c>
      <c r="HQ105" s="13">
        <f t="shared" si="46"/>
        <v>1</v>
      </c>
      <c r="HR105" s="13">
        <f t="shared" si="47"/>
        <v>0</v>
      </c>
      <c r="HS105" s="13">
        <f t="shared" si="48"/>
        <v>0</v>
      </c>
      <c r="HT105" s="13">
        <f t="shared" si="49"/>
        <v>0</v>
      </c>
      <c r="HU105" s="21">
        <f t="shared" si="50"/>
        <v>835</v>
      </c>
      <c r="HW105" s="44" t="str">
        <f t="shared" si="51"/>
        <v/>
      </c>
      <c r="HX105" s="51" t="str">
        <f t="shared" si="52"/>
        <v/>
      </c>
      <c r="HY105" s="51" t="str">
        <f t="shared" si="53"/>
        <v/>
      </c>
      <c r="HZ105" s="51" t="str">
        <f>IF(ISBLANK(F105),IF(HY105="x",IF(AND(((HO105+(HP105-$IE$5))&gt;=$ID$5),(HP105&gt;=$IE$5),OR(HQ105&gt;=$IF$5,H105="x"),HS105),"Yes!",""),IF(AND(HY105="Yes!",HX105="x"),IF(AND(((HO105+(HP105-(#REF!+$IE103)))&gt;=$ID$5+$ID$4),(HP105&gt;=$IE$5+$IE$4),OR(HQ105&gt;=($IF$5+$IF$4),H105="x"),HR105,HS105),"Yes!",""),IF(AND(HY105="Yes!",HX105="Yes!"),IF(AND((HO105+(HP105-($IE$5+$IE$4+$IE$3))&gt;=$ID$5+$ID$4+$ID$3),(HP105&gt;=$IE$5+$IE$4+$IE$3),OR(HQ105&gt;=($IF$5+$IF$4+$IF$3),H105="x"),HR105,HS105),"Yes!",""),""))),"x")</f>
        <v/>
      </c>
      <c r="IA105" s="52" t="str">
        <f t="shared" si="54"/>
        <v/>
      </c>
    </row>
    <row r="106" spans="1:235" ht="15.5">
      <c r="A106" s="5" t="s">
        <v>131</v>
      </c>
      <c r="B106" s="35" t="s">
        <v>565</v>
      </c>
      <c r="C106" s="85" t="s">
        <v>43</v>
      </c>
      <c r="D106" s="85" t="s">
        <v>43</v>
      </c>
      <c r="E106" s="85"/>
      <c r="F106" s="85"/>
      <c r="G106" s="86"/>
      <c r="H106" s="108"/>
      <c r="I106" s="108"/>
      <c r="J106" s="108" t="s">
        <v>43</v>
      </c>
      <c r="K106" s="108"/>
      <c r="L106" s="227" t="s">
        <v>43</v>
      </c>
      <c r="M106" s="227"/>
      <c r="N106" s="227"/>
      <c r="O106" s="227"/>
      <c r="P106" s="227" t="s">
        <v>43</v>
      </c>
      <c r="Q106" s="227" t="s">
        <v>43</v>
      </c>
      <c r="R106" s="227"/>
      <c r="S106" s="227" t="s">
        <v>43</v>
      </c>
      <c r="T106" s="227"/>
      <c r="U106" s="227"/>
      <c r="V106" s="227"/>
      <c r="W106" s="227"/>
      <c r="X106" s="227"/>
      <c r="Y106" s="227" t="s">
        <v>43</v>
      </c>
      <c r="Z106" s="227"/>
      <c r="AA106" s="227" t="s">
        <v>43</v>
      </c>
      <c r="AB106" s="227"/>
      <c r="AC106" s="227"/>
      <c r="AD106" s="227"/>
      <c r="AE106" s="227"/>
      <c r="AF106" s="227" t="s">
        <v>43</v>
      </c>
      <c r="AG106" s="227" t="s">
        <v>43</v>
      </c>
      <c r="AH106" s="227" t="s">
        <v>43</v>
      </c>
      <c r="AI106" s="227"/>
      <c r="AJ106" s="227"/>
      <c r="AK106" s="109" t="s">
        <v>43</v>
      </c>
      <c r="AL106" s="109"/>
      <c r="AM106" s="109"/>
      <c r="AN106" s="109"/>
      <c r="AO106" s="109" t="s">
        <v>43</v>
      </c>
      <c r="AP106" s="109"/>
      <c r="AQ106" s="109"/>
      <c r="AR106" s="109"/>
      <c r="AS106" s="109"/>
      <c r="AT106" s="109"/>
      <c r="AU106" s="109"/>
      <c r="AV106" s="109"/>
      <c r="AW106" s="109"/>
      <c r="AX106" s="109" t="s">
        <v>43</v>
      </c>
      <c r="AY106" s="109"/>
      <c r="AZ106" s="110"/>
      <c r="BA106" s="111"/>
      <c r="BB106" s="112"/>
      <c r="BC106" s="112"/>
      <c r="BD106" s="113"/>
      <c r="BE106" s="113"/>
      <c r="BF106" s="109" t="s">
        <v>43</v>
      </c>
      <c r="BG106" s="112" t="s">
        <v>43</v>
      </c>
      <c r="BH106" s="112"/>
      <c r="BI106" s="112"/>
      <c r="BJ106" s="112"/>
      <c r="BK106" s="109"/>
      <c r="BL106" s="112" t="s">
        <v>43</v>
      </c>
      <c r="BM106" s="112"/>
      <c r="BN106" s="109"/>
      <c r="BO106" s="112"/>
      <c r="BP106" s="109"/>
      <c r="BQ106" s="109"/>
      <c r="BR106" s="112"/>
      <c r="BS106" s="112"/>
      <c r="BT106" s="109"/>
      <c r="BU106" s="112"/>
      <c r="BV106" s="109"/>
      <c r="BW106" s="112"/>
      <c r="BX106" s="109"/>
      <c r="BY106" s="109"/>
      <c r="BZ106" s="109"/>
      <c r="CA106" s="109"/>
      <c r="CB106" s="109"/>
      <c r="CC106" s="112"/>
      <c r="CD106" s="109"/>
      <c r="CE106" s="112"/>
      <c r="CF106" s="109"/>
      <c r="CG106" s="109"/>
      <c r="CH106" s="112"/>
      <c r="CI106" s="109"/>
      <c r="CJ106" s="109"/>
      <c r="CK106" s="109"/>
      <c r="CL106" s="109"/>
      <c r="CM106" s="109"/>
      <c r="CN106" s="109"/>
      <c r="CO106" s="109"/>
      <c r="CP106" s="147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12"/>
      <c r="DD106" s="109"/>
      <c r="DE106" s="112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12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 t="s">
        <v>43</v>
      </c>
      <c r="FV106" s="109" t="s">
        <v>43</v>
      </c>
      <c r="FW106" s="109" t="s">
        <v>43</v>
      </c>
      <c r="FX106" s="109" t="s">
        <v>43</v>
      </c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77">
        <f t="shared" si="43"/>
        <v>29</v>
      </c>
      <c r="HO106" s="13">
        <f t="shared" si="44"/>
        <v>7</v>
      </c>
      <c r="HP106" s="13">
        <f t="shared" si="45"/>
        <v>1</v>
      </c>
      <c r="HQ106" s="13">
        <f t="shared" si="46"/>
        <v>1</v>
      </c>
      <c r="HR106" s="13">
        <f t="shared" si="47"/>
        <v>0</v>
      </c>
      <c r="HS106" s="13">
        <f t="shared" si="48"/>
        <v>0</v>
      </c>
      <c r="HT106" s="13">
        <f t="shared" si="49"/>
        <v>0</v>
      </c>
      <c r="HU106" s="21">
        <f t="shared" si="50"/>
        <v>2244</v>
      </c>
      <c r="HW106" s="44" t="str">
        <f t="shared" si="51"/>
        <v>x</v>
      </c>
      <c r="HX106" s="51" t="str">
        <f t="shared" si="52"/>
        <v>x</v>
      </c>
      <c r="HY106" s="51" t="str">
        <f t="shared" si="53"/>
        <v/>
      </c>
      <c r="HZ106" s="51" t="str">
        <f>IF(ISBLANK(F106),IF(HY106="x",IF(AND(((HO106+(HP106-$IE$5))&gt;=$ID$5),(HP106&gt;=$IE$5),OR(HQ106&gt;=$IF$5,H106="x"),HS106),"Yes!",""),IF(AND(HY106="Yes!",HX106="x"),IF(AND(((HO106+(HP106-($IE103+$IE104)))&gt;=$ID$5+$ID$4),(HP106&gt;=$IE$5+$IE$4),OR(HQ106&gt;=($IF$5+$IF$4),H106="x"),HR106,HS106),"Yes!",""),IF(AND(HY106="Yes!",HX106="Yes!"),IF(AND((HO106+(HP106-($IE$5+$IE$4+$IE$3))&gt;=$ID$5+$ID$4+$ID$3),(HP106&gt;=$IE$5+$IE$4+$IE$3),OR(HQ106&gt;=($IF$5+$IF$4+$IF$3),H106="x"),HR106,HS106),"Yes!",""),""))),"x")</f>
        <v/>
      </c>
      <c r="IA106" s="52" t="str">
        <f t="shared" si="54"/>
        <v/>
      </c>
    </row>
    <row r="107" spans="1:235" ht="15.5">
      <c r="A107" s="5" t="s">
        <v>132</v>
      </c>
      <c r="B107" s="35" t="s">
        <v>56</v>
      </c>
      <c r="C107" s="85"/>
      <c r="D107" s="85"/>
      <c r="E107" s="85"/>
      <c r="F107" s="85"/>
      <c r="G107" s="86"/>
      <c r="H107" s="108"/>
      <c r="I107" s="108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10"/>
      <c r="BA107" s="111"/>
      <c r="BB107" s="112"/>
      <c r="BC107" s="112"/>
      <c r="BD107" s="113"/>
      <c r="BE107" s="113"/>
      <c r="BF107" s="109"/>
      <c r="BG107" s="112"/>
      <c r="BH107" s="112"/>
      <c r="BI107" s="112"/>
      <c r="BJ107" s="112"/>
      <c r="BK107" s="109"/>
      <c r="BL107" s="112"/>
      <c r="BM107" s="112"/>
      <c r="BN107" s="109"/>
      <c r="BO107" s="112"/>
      <c r="BP107" s="109"/>
      <c r="BQ107" s="109"/>
      <c r="BR107" s="112"/>
      <c r="BS107" s="112"/>
      <c r="BT107" s="109"/>
      <c r="BU107" s="112"/>
      <c r="BV107" s="109"/>
      <c r="BW107" s="112"/>
      <c r="BX107" s="109"/>
      <c r="BY107" s="109"/>
      <c r="BZ107" s="109"/>
      <c r="CA107" s="109"/>
      <c r="CB107" s="109"/>
      <c r="CC107" s="112"/>
      <c r="CD107" s="109"/>
      <c r="CE107" s="112"/>
      <c r="CF107" s="109"/>
      <c r="CG107" s="109"/>
      <c r="CH107" s="112"/>
      <c r="CI107" s="109"/>
      <c r="CJ107" s="109"/>
      <c r="CK107" s="109"/>
      <c r="CL107" s="109"/>
      <c r="CM107" s="109"/>
      <c r="CN107" s="109"/>
      <c r="CO107" s="109"/>
      <c r="CP107" s="147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12"/>
      <c r="DD107" s="109"/>
      <c r="DE107" s="112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12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 t="s">
        <v>43</v>
      </c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77"/>
      <c r="HO107" s="13"/>
      <c r="HP107" s="13"/>
      <c r="HQ107" s="13"/>
      <c r="HR107" s="13"/>
      <c r="HS107" s="13"/>
      <c r="HT107" s="13"/>
      <c r="HU107" s="21"/>
      <c r="HW107" s="44"/>
      <c r="HX107" s="51"/>
      <c r="HY107" s="51"/>
      <c r="HZ107" s="51"/>
      <c r="IA107" s="52"/>
    </row>
    <row r="108" spans="1:235" ht="15.5">
      <c r="A108" s="6" t="s">
        <v>132</v>
      </c>
      <c r="B108" s="37" t="s">
        <v>133</v>
      </c>
      <c r="C108" s="87"/>
      <c r="D108" s="87"/>
      <c r="E108" s="87"/>
      <c r="F108" s="87"/>
      <c r="G108" s="88"/>
      <c r="H108" s="108"/>
      <c r="I108" s="108"/>
      <c r="J108" s="108"/>
      <c r="K108" s="108"/>
      <c r="L108" s="227"/>
      <c r="M108" s="227"/>
      <c r="N108" s="227"/>
      <c r="O108" s="227"/>
      <c r="P108" s="227" t="s">
        <v>43</v>
      </c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 t="s">
        <v>43</v>
      </c>
      <c r="AY108" s="109"/>
      <c r="AZ108" s="110"/>
      <c r="BA108" s="109"/>
      <c r="BB108" s="112"/>
      <c r="BC108" s="112"/>
      <c r="BD108" s="113"/>
      <c r="BE108" s="113"/>
      <c r="BF108" s="109" t="s">
        <v>43</v>
      </c>
      <c r="BG108" s="112" t="s">
        <v>43</v>
      </c>
      <c r="BH108" s="112"/>
      <c r="BI108" s="112"/>
      <c r="BJ108" s="112"/>
      <c r="BK108" s="109"/>
      <c r="BL108" s="112" t="s">
        <v>43</v>
      </c>
      <c r="BM108" s="112"/>
      <c r="BN108" s="109" t="s">
        <v>43</v>
      </c>
      <c r="BO108" s="112"/>
      <c r="BP108" s="109"/>
      <c r="BQ108" s="109"/>
      <c r="BR108" s="112"/>
      <c r="BS108" s="112" t="s">
        <v>43</v>
      </c>
      <c r="BT108" s="109"/>
      <c r="BU108" s="112"/>
      <c r="BV108" s="109"/>
      <c r="BW108" s="112" t="s">
        <v>43</v>
      </c>
      <c r="BX108" s="109"/>
      <c r="BY108" s="109"/>
      <c r="BZ108" s="109"/>
      <c r="CA108" s="109"/>
      <c r="CB108" s="109" t="s">
        <v>43</v>
      </c>
      <c r="CC108" s="112"/>
      <c r="CD108" s="109"/>
      <c r="CE108" s="112" t="s">
        <v>43</v>
      </c>
      <c r="CF108" s="109" t="s">
        <v>43</v>
      </c>
      <c r="CG108" s="109"/>
      <c r="CH108" s="112"/>
      <c r="CI108" s="109"/>
      <c r="CJ108" s="109" t="s">
        <v>43</v>
      </c>
      <c r="CK108" s="109" t="s">
        <v>43</v>
      </c>
      <c r="CL108" s="109"/>
      <c r="CM108" s="109"/>
      <c r="CN108" s="109"/>
      <c r="CO108" s="109" t="s">
        <v>43</v>
      </c>
      <c r="CP108" s="147"/>
      <c r="CQ108" s="109" t="s">
        <v>43</v>
      </c>
      <c r="CR108" s="109"/>
      <c r="CS108" s="109"/>
      <c r="CT108" s="109"/>
      <c r="CU108" s="109" t="s">
        <v>43</v>
      </c>
      <c r="CV108" s="109" t="s">
        <v>43</v>
      </c>
      <c r="CW108" s="109" t="s">
        <v>43</v>
      </c>
      <c r="CX108" s="109" t="s">
        <v>43</v>
      </c>
      <c r="CY108" s="109"/>
      <c r="CZ108" s="109"/>
      <c r="DA108" s="109" t="s">
        <v>43</v>
      </c>
      <c r="DB108" s="109" t="s">
        <v>43</v>
      </c>
      <c r="DC108" s="112" t="s">
        <v>43</v>
      </c>
      <c r="DD108" s="109" t="s">
        <v>43</v>
      </c>
      <c r="DE108" s="112" t="s">
        <v>43</v>
      </c>
      <c r="DF108" s="109" t="s">
        <v>43</v>
      </c>
      <c r="DG108" s="109" t="s">
        <v>43</v>
      </c>
      <c r="DH108" s="109"/>
      <c r="DI108" s="109" t="s">
        <v>43</v>
      </c>
      <c r="DJ108" s="109" t="s">
        <v>43</v>
      </c>
      <c r="DK108" s="109" t="s">
        <v>43</v>
      </c>
      <c r="DL108" s="109"/>
      <c r="DM108" s="109"/>
      <c r="DN108" s="109"/>
      <c r="DO108" s="109"/>
      <c r="DP108" s="112" t="s">
        <v>43</v>
      </c>
      <c r="DQ108" s="109" t="s">
        <v>43</v>
      </c>
      <c r="DR108" s="109" t="s">
        <v>43</v>
      </c>
      <c r="DS108" s="109"/>
      <c r="DT108" s="109"/>
      <c r="DU108" s="109"/>
      <c r="DV108" s="109"/>
      <c r="DW108" s="109" t="s">
        <v>43</v>
      </c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 t="s">
        <v>43</v>
      </c>
      <c r="EO108" s="109" t="s">
        <v>43</v>
      </c>
      <c r="EP108" s="109"/>
      <c r="EQ108" s="109"/>
      <c r="ER108" s="109"/>
      <c r="ES108" s="109"/>
      <c r="ET108" s="109"/>
      <c r="EU108" s="109"/>
      <c r="EV108" s="109"/>
      <c r="EW108" s="109"/>
      <c r="EX108" s="109" t="s">
        <v>43</v>
      </c>
      <c r="EY108" s="109"/>
      <c r="EZ108" s="109" t="s">
        <v>43</v>
      </c>
      <c r="FA108" s="109" t="s">
        <v>43</v>
      </c>
      <c r="FB108" s="109" t="s">
        <v>43</v>
      </c>
      <c r="FC108" s="109"/>
      <c r="FD108" s="109"/>
      <c r="FE108" s="109"/>
      <c r="FF108" s="109"/>
      <c r="FG108" s="109" t="s">
        <v>43</v>
      </c>
      <c r="FH108" s="109" t="s">
        <v>43</v>
      </c>
      <c r="FI108" s="109"/>
      <c r="FJ108" s="109"/>
      <c r="FK108" s="109"/>
      <c r="FL108" s="109" t="s">
        <v>43</v>
      </c>
      <c r="FM108" s="109"/>
      <c r="FN108" s="109"/>
      <c r="FO108" s="109" t="s">
        <v>43</v>
      </c>
      <c r="FP108" s="109" t="s">
        <v>43</v>
      </c>
      <c r="FQ108" s="109" t="s">
        <v>43</v>
      </c>
      <c r="FR108" s="109" t="s">
        <v>43</v>
      </c>
      <c r="FS108" s="109"/>
      <c r="FT108" s="109"/>
      <c r="FU108" s="109"/>
      <c r="FV108" s="109" t="s">
        <v>43</v>
      </c>
      <c r="FW108" s="109" t="s">
        <v>43</v>
      </c>
      <c r="FX108" s="109" t="s">
        <v>43</v>
      </c>
      <c r="FY108" s="109" t="s">
        <v>43</v>
      </c>
      <c r="FZ108" s="109"/>
      <c r="GA108" s="109"/>
      <c r="GB108" s="109"/>
      <c r="GC108" s="109"/>
      <c r="GD108" s="109" t="s">
        <v>43</v>
      </c>
      <c r="GE108" s="109" t="s">
        <v>43</v>
      </c>
      <c r="GF108" s="109"/>
      <c r="GG108" s="109"/>
      <c r="GH108" s="109"/>
      <c r="GI108" s="109" t="s">
        <v>43</v>
      </c>
      <c r="GJ108" s="109" t="s">
        <v>43</v>
      </c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 t="s">
        <v>43</v>
      </c>
      <c r="HD108" s="109"/>
      <c r="HE108" s="109" t="s">
        <v>43</v>
      </c>
      <c r="HF108" s="109"/>
      <c r="HG108" s="109"/>
      <c r="HH108" s="109"/>
      <c r="HI108" s="109"/>
      <c r="HJ108" s="109"/>
      <c r="HK108" s="109"/>
      <c r="HL108" s="109"/>
      <c r="HM108" s="109"/>
      <c r="HN108" s="77">
        <f t="shared" ref="HN108:HN139" si="56">SUMIF(H108:HM108,"x",$H$2:$HM$2)</f>
        <v>82</v>
      </c>
      <c r="HO108" s="13">
        <f t="shared" ref="HO108:HO139" si="57">COUNTIFS(H108:HM108,"x",H$4:HM$4,"d")</f>
        <v>17</v>
      </c>
      <c r="HP108" s="13">
        <f t="shared" ref="HP108:HP139" si="58">COUNTIFS(H108:HM108,"x",H$4:HM$4,"w")</f>
        <v>5</v>
      </c>
      <c r="HQ108" s="13">
        <f t="shared" ref="HQ108:HQ139" si="59">COUNTIFS(H108:HM108,"x",H$4:HM$4,"v")</f>
        <v>17</v>
      </c>
      <c r="HR108" s="13">
        <f t="shared" ref="HR108:HR139" si="60">COUNTIFS(H108:HM108,"x",H$4:HM$4,"s")</f>
        <v>0</v>
      </c>
      <c r="HS108" s="13">
        <f t="shared" ref="HS108:HS139" si="61">COUNTIFS(H108:HM108,"x",H$4:HM$4,"m")</f>
        <v>0</v>
      </c>
      <c r="HT108" s="13">
        <f t="shared" ref="HT108:HT139" si="62">COUNTIFS(H108:HM108,"x",H$4:HM$4,"r")</f>
        <v>2</v>
      </c>
      <c r="HU108" s="21">
        <f t="shared" ref="HU108:HU139" si="63">SUMIF(H108:HM108,"x",$H$3:$HM$3)</f>
        <v>7798</v>
      </c>
      <c r="HW108" s="139" t="str">
        <f t="shared" ref="HW108:HW139" si="64">IF(ISBLANK(C108),IF(AND((HO108+HP108)&gt;=($ID$2+$IE$2),OR(HQ108&gt;=$IF$2,H108="x")),"Yes!",""),"x")</f>
        <v>Yes!</v>
      </c>
      <c r="HX108" s="140" t="str">
        <f t="shared" ref="HX108:HX139" si="65">IF(ISBLANK(D108),IF(HW108="x",IF(AND((HO108+HP108)&gt;=($ID$3+$IE$3),OR(HQ108&gt;=$IF$3,H108="x")),"Yes!",""),IF(HW108="Yes!",IF(AND((HO108+HP108)&gt;=($ID$2+$ID$3+$IE$2+$IE$3),OR(HQ108&gt;=($IF$3+$IF$2),H108="x")),"Yes!",""),"")),"x")</f>
        <v>Yes!</v>
      </c>
      <c r="HY108" s="51" t="str">
        <f t="shared" ref="HY108:HY139" si="66">IF(ISBLANK(E108),IF(HX108="x",IF(AND((HO108+(HP108-$IE$4)&gt;=$ID$4),(HP108&gt;=$IE$4),OR(HQ108&gt;=$IF$4,H108="x"),OR(HR108,HS108)),"Yes!",""),IF(AND(HX108="Yes!",HW108="x"),IF(AND((HO108+(HP108-($IE$4+$IE$3))&gt;=$ID$3+$ID$4),(HP108&gt;=$IE$4),OR(HQ108&gt;=($IF$3+$IF$4),H108="x"),OR(HR108,HS108)),"Yes!",""),IF(AND(HX108="Yes!",HW108="Yes!"),IF(AND((HO108+(HP108-($IE$4+$IE$3+$IE$2))&gt;=$ID$2+$ID$3+$ID$4),(HP108&gt;=$IE$2+$IE$3+$IE$4),OR(HQ108&gt;=($IF$2+$IF$3+$IF$4),H108="x"),OR(HR108,HS108)),"Yes!",""),""))),"x")</f>
        <v/>
      </c>
      <c r="HZ108" s="51" t="str">
        <f>IF(ISBLANK(F108),IF(HY108="x",IF(AND(((HO108+(HP108-$IE$5))&gt;=$ID$5),(HP108&gt;=$IE$5),OR(HQ108&gt;=$IF$5,H108="x"),HS108),"Yes!",""),IF(AND(HY108="Yes!",HX108="x"),IF(AND(((HO108+(HP108-($IE104+$IE105)))&gt;=$ID$5+$ID$4),(HP108&gt;=$IE$5+$IE$4),OR(HQ108&gt;=($IF$5+$IF$4),H108="x"),HR108,HS108),"Yes!",""),IF(AND(HY108="Yes!",HX108="Yes!"),IF(AND((HO108+(HP108-($IE$5+$IE$4+$IE$3))&gt;=$ID$5+$ID$4+$ID$3),(HP108&gt;=$IE$5+$IE$4+$IE$3),OR(HQ108&gt;=($IF$5+$IF$4+$IF$3),H108="x"),HR108,HS108),"Yes!",""),""))),"x")</f>
        <v/>
      </c>
      <c r="IA108" s="52" t="str">
        <f t="shared" ref="IA108:IA139" si="67">IF(ISBLANK(G108),IF(HZ108="x",IF(AND((HO108+(HP108-$ID$6)&gt;=$ID$6),(HP108&gt;=$IE$6),OR(HQ108&gt;=$IF$6,H108="x"),HT108),"Yes!",""),IF(AND(HZ108="Yes!",HY108="x"),IF(AND((HO108+(HP108-($ID$6+$ID$5))&gt;=$ID$6+$ID$5),(HP108&gt;=$IE$6+$IE$5),OR(HQ108&gt;=($IF$6+$IF$5),H108="x"),HS108,HT108),"Yes!",""),IF(AND(HZ108="Yes!",HY108="Yes!"),IF(AND((HO108+(HP108-($ID$6+$ID$5+$ID$4))&gt;=$ID$6+$ID$5+$ID$4),(HP108&gt;=$IE$6+$IE$5+$IE$4),OR(HQ108&gt;=($IF$6+$IF$5+$IF$4),H108="x"),HS108,HT108),"Yes!",""),""))),"x")</f>
        <v/>
      </c>
    </row>
    <row r="109" spans="1:235" ht="15.5">
      <c r="A109" s="5" t="s">
        <v>567</v>
      </c>
      <c r="B109" s="35" t="s">
        <v>568</v>
      </c>
      <c r="C109" s="85"/>
      <c r="D109" s="85"/>
      <c r="E109" s="85"/>
      <c r="F109" s="85"/>
      <c r="G109" s="86"/>
      <c r="H109" s="108"/>
      <c r="I109" s="108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10"/>
      <c r="BA109" s="111"/>
      <c r="BB109" s="112"/>
      <c r="BC109" s="112"/>
      <c r="BD109" s="113"/>
      <c r="BE109" s="113"/>
      <c r="BF109" s="109"/>
      <c r="BG109" s="112"/>
      <c r="BH109" s="112"/>
      <c r="BI109" s="112"/>
      <c r="BJ109" s="112"/>
      <c r="BK109" s="109"/>
      <c r="BL109" s="112"/>
      <c r="BM109" s="112"/>
      <c r="BN109" s="109"/>
      <c r="BO109" s="112"/>
      <c r="BP109" s="109"/>
      <c r="BQ109" s="109"/>
      <c r="BR109" s="112"/>
      <c r="BS109" s="112"/>
      <c r="BT109" s="109"/>
      <c r="BU109" s="112"/>
      <c r="BV109" s="109"/>
      <c r="BW109" s="112"/>
      <c r="BX109" s="109"/>
      <c r="BY109" s="109"/>
      <c r="BZ109" s="109"/>
      <c r="CA109" s="109"/>
      <c r="CB109" s="109"/>
      <c r="CC109" s="112"/>
      <c r="CD109" s="109"/>
      <c r="CE109" s="112"/>
      <c r="CF109" s="109"/>
      <c r="CG109" s="109"/>
      <c r="CH109" s="112"/>
      <c r="CI109" s="109"/>
      <c r="CJ109" s="109"/>
      <c r="CK109" s="109"/>
      <c r="CL109" s="109"/>
      <c r="CM109" s="109"/>
      <c r="CN109" s="109"/>
      <c r="CO109" s="109"/>
      <c r="CP109" s="147"/>
      <c r="CQ109" s="109"/>
      <c r="CR109" s="109"/>
      <c r="CS109" s="109" t="s">
        <v>43</v>
      </c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12"/>
      <c r="DD109" s="109"/>
      <c r="DE109" s="112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12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77">
        <f t="shared" si="56"/>
        <v>3</v>
      </c>
      <c r="HO109" s="13">
        <f t="shared" si="57"/>
        <v>0</v>
      </c>
      <c r="HP109" s="13">
        <f t="shared" si="58"/>
        <v>1</v>
      </c>
      <c r="HQ109" s="13">
        <f t="shared" si="59"/>
        <v>0</v>
      </c>
      <c r="HR109" s="13">
        <f t="shared" si="60"/>
        <v>0</v>
      </c>
      <c r="HS109" s="13">
        <f t="shared" si="61"/>
        <v>0</v>
      </c>
      <c r="HT109" s="13">
        <f t="shared" si="62"/>
        <v>0</v>
      </c>
      <c r="HU109" s="21">
        <f t="shared" si="63"/>
        <v>490</v>
      </c>
      <c r="HW109" s="44" t="str">
        <f t="shared" si="64"/>
        <v/>
      </c>
      <c r="HX109" s="51" t="str">
        <f t="shared" si="65"/>
        <v/>
      </c>
      <c r="HY109" s="51" t="str">
        <f t="shared" si="66"/>
        <v/>
      </c>
      <c r="HZ109" s="51" t="str">
        <f>IF(ISBLANK(F109),IF(HY109="x",IF(AND(((HO109+(HP109-$IE$5))&gt;=$ID$5),(HP109&gt;=$IE$5),OR(HQ109&gt;=$IF$5,H109="x"),HS109),"Yes!",""),IF(AND(HY109="Yes!",HX109="x"),IF(AND(((HO109+(HP109-($IE105+$IE106)))&gt;=$ID$5+$ID$4),(HP109&gt;=$IE$5+$IE$4),OR(HQ109&gt;=($IF$5+$IF$4),H109="x"),HR109,HS109),"Yes!",""),IF(AND(HY109="Yes!",HX109="Yes!"),IF(AND((HO109+(HP109-($IE$5+$IE$4+$IE$3))&gt;=$ID$5+$ID$4+$ID$3),(HP109&gt;=$IE$5+$IE$4+$IE$3),OR(HQ109&gt;=($IF$5+$IF$4+$IF$3),H109="x"),HR109,HS109),"Yes!",""),""))),"x")</f>
        <v/>
      </c>
      <c r="IA109" s="52" t="str">
        <f t="shared" si="67"/>
        <v/>
      </c>
    </row>
    <row r="110" spans="1:235" ht="15.5">
      <c r="A110" s="5" t="s">
        <v>567</v>
      </c>
      <c r="B110" s="35" t="s">
        <v>569</v>
      </c>
      <c r="C110" s="85"/>
      <c r="D110" s="85"/>
      <c r="E110" s="85"/>
      <c r="F110" s="85"/>
      <c r="G110" s="86"/>
      <c r="H110" s="108"/>
      <c r="I110" s="108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10"/>
      <c r="BA110" s="111"/>
      <c r="BB110" s="112"/>
      <c r="BC110" s="112"/>
      <c r="BD110" s="113"/>
      <c r="BE110" s="113"/>
      <c r="BF110" s="109"/>
      <c r="BG110" s="112"/>
      <c r="BH110" s="112"/>
      <c r="BI110" s="112"/>
      <c r="BJ110" s="112"/>
      <c r="BK110" s="109"/>
      <c r="BL110" s="112"/>
      <c r="BM110" s="112"/>
      <c r="BN110" s="109"/>
      <c r="BO110" s="112"/>
      <c r="BP110" s="109"/>
      <c r="BQ110" s="109"/>
      <c r="BR110" s="112"/>
      <c r="BS110" s="112"/>
      <c r="BT110" s="109"/>
      <c r="BU110" s="112"/>
      <c r="BV110" s="109"/>
      <c r="BW110" s="112"/>
      <c r="BX110" s="109"/>
      <c r="BY110" s="109"/>
      <c r="BZ110" s="109"/>
      <c r="CA110" s="109"/>
      <c r="CB110" s="109"/>
      <c r="CC110" s="112"/>
      <c r="CD110" s="109"/>
      <c r="CE110" s="112"/>
      <c r="CF110" s="109"/>
      <c r="CG110" s="109"/>
      <c r="CH110" s="112"/>
      <c r="CI110" s="109"/>
      <c r="CJ110" s="109"/>
      <c r="CK110" s="109"/>
      <c r="CL110" s="109"/>
      <c r="CM110" s="109"/>
      <c r="CN110" s="109"/>
      <c r="CO110" s="109"/>
      <c r="CP110" s="147"/>
      <c r="CQ110" s="109"/>
      <c r="CR110" s="109"/>
      <c r="CS110" s="109" t="s">
        <v>43</v>
      </c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12"/>
      <c r="DD110" s="109"/>
      <c r="DE110" s="112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12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77">
        <f t="shared" si="56"/>
        <v>3</v>
      </c>
      <c r="HO110" s="13">
        <f t="shared" si="57"/>
        <v>0</v>
      </c>
      <c r="HP110" s="13">
        <f t="shared" si="58"/>
        <v>1</v>
      </c>
      <c r="HQ110" s="13">
        <f t="shared" si="59"/>
        <v>0</v>
      </c>
      <c r="HR110" s="13">
        <f t="shared" si="60"/>
        <v>0</v>
      </c>
      <c r="HS110" s="13">
        <f t="shared" si="61"/>
        <v>0</v>
      </c>
      <c r="HT110" s="13">
        <f t="shared" si="62"/>
        <v>0</v>
      </c>
      <c r="HU110" s="21">
        <f t="shared" si="63"/>
        <v>490</v>
      </c>
      <c r="HW110" s="44" t="str">
        <f t="shared" si="64"/>
        <v/>
      </c>
      <c r="HX110" s="51" t="str">
        <f t="shared" si="65"/>
        <v/>
      </c>
      <c r="HY110" s="51" t="str">
        <f t="shared" si="66"/>
        <v/>
      </c>
      <c r="HZ110" s="51" t="str">
        <f>IF(ISBLANK(F110),IF(HY110="x",IF(AND(((HO110+(HP110-$IE$5))&gt;=$ID$5),(HP110&gt;=$IE$5),OR(HQ110&gt;=$IF$5,H110="x"),HS110),"Yes!",""),IF(AND(HY110="Yes!",HX110="x"),IF(AND(((HO110+(HP110-($IE106+$IE108)))&gt;=$ID$5+$ID$4),(HP110&gt;=$IE$5+$IE$4),OR(HQ110&gt;=($IF$5+$IF$4),H110="x"),HR110,HS110),"Yes!",""),IF(AND(HY110="Yes!",HX110="Yes!"),IF(AND((HO110+(HP110-($IE$5+$IE$4+$IE$3))&gt;=$ID$5+$ID$4+$ID$3),(HP110&gt;=$IE$5+$IE$4+$IE$3),OR(HQ110&gt;=($IF$5+$IF$4+$IF$3),H110="x"),HR110,HS110),"Yes!",""),""))),"x")</f>
        <v/>
      </c>
      <c r="IA110" s="52" t="str">
        <f t="shared" si="67"/>
        <v/>
      </c>
    </row>
    <row r="111" spans="1:235">
      <c r="A111" s="11" t="s">
        <v>802</v>
      </c>
      <c r="B111" s="151" t="s">
        <v>160</v>
      </c>
      <c r="C111" s="95"/>
      <c r="D111" s="95"/>
      <c r="E111" s="95"/>
      <c r="F111" s="95"/>
      <c r="G111" s="96"/>
      <c r="H111" s="108"/>
      <c r="I111" s="108"/>
      <c r="J111" s="108" t="s">
        <v>43</v>
      </c>
      <c r="K111" s="108"/>
      <c r="L111" s="227" t="s">
        <v>43</v>
      </c>
      <c r="M111" s="227"/>
      <c r="N111" s="227"/>
      <c r="O111" s="227"/>
      <c r="P111" s="227" t="s">
        <v>43</v>
      </c>
      <c r="Q111" s="227"/>
      <c r="R111" s="227"/>
      <c r="S111" s="227"/>
      <c r="T111" s="227"/>
      <c r="U111" s="227"/>
      <c r="V111" s="227"/>
      <c r="W111" s="227"/>
      <c r="X111" s="227"/>
      <c r="Y111" s="227" t="s">
        <v>43</v>
      </c>
      <c r="Z111" s="227"/>
      <c r="AA111" s="227" t="s">
        <v>43</v>
      </c>
      <c r="AB111" s="227"/>
      <c r="AC111" s="227"/>
      <c r="AD111" s="227" t="s">
        <v>43</v>
      </c>
      <c r="AE111" s="227"/>
      <c r="AF111" s="227" t="s">
        <v>43</v>
      </c>
      <c r="AG111" s="227"/>
      <c r="AH111" s="227"/>
      <c r="AI111" s="227"/>
      <c r="AJ111" s="227"/>
      <c r="AK111" s="109"/>
      <c r="AL111" s="109"/>
      <c r="AM111" s="109"/>
      <c r="AN111" s="109"/>
      <c r="AO111" s="109" t="s">
        <v>43</v>
      </c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 t="s">
        <v>43</v>
      </c>
      <c r="BB111" s="109"/>
      <c r="BC111" s="109"/>
      <c r="BD111" s="109"/>
      <c r="BE111" s="109" t="s">
        <v>43</v>
      </c>
      <c r="BF111" s="109" t="s">
        <v>43</v>
      </c>
      <c r="BG111" s="109"/>
      <c r="BH111" s="109" t="s">
        <v>43</v>
      </c>
      <c r="BI111" s="109" t="s">
        <v>43</v>
      </c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43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 t="s">
        <v>43</v>
      </c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77">
        <f t="shared" si="56"/>
        <v>19</v>
      </c>
      <c r="HO111" s="13">
        <f t="shared" si="57"/>
        <v>5</v>
      </c>
      <c r="HP111" s="13">
        <f t="shared" si="58"/>
        <v>0</v>
      </c>
      <c r="HQ111" s="13">
        <f t="shared" si="59"/>
        <v>1</v>
      </c>
      <c r="HR111" s="13">
        <f t="shared" si="60"/>
        <v>0</v>
      </c>
      <c r="HS111" s="13">
        <f t="shared" si="61"/>
        <v>0</v>
      </c>
      <c r="HT111" s="13">
        <f t="shared" si="62"/>
        <v>0</v>
      </c>
      <c r="HU111" s="21">
        <f t="shared" si="63"/>
        <v>556</v>
      </c>
      <c r="HW111" s="44" t="str">
        <f t="shared" si="64"/>
        <v/>
      </c>
      <c r="HX111" s="51" t="str">
        <f t="shared" si="65"/>
        <v/>
      </c>
      <c r="HY111" s="51" t="str">
        <f t="shared" si="66"/>
        <v/>
      </c>
      <c r="HZ111" s="51" t="str">
        <f t="shared" ref="HZ111:HZ142" si="68">IF(ISBLANK(F111),IF(HY111="x",IF(AND(((HO111+(HP111-$IE$5))&gt;=$ID$5),(HP111&gt;=$IE$5),OR(HQ111&gt;=$IF$5,H111="x"),HS111),"Yes!",""),IF(AND(HY111="Yes!",HX111="x"),IF(AND(((HO111+(HP111-($IE108+$IE109)))&gt;=$ID$5+$ID$4),(HP111&gt;=$IE$5+$IE$4),OR(HQ111&gt;=($IF$5+$IF$4),H111="x"),HR111,HS111),"Yes!",""),IF(AND(HY111="Yes!",HX111="Yes!"),IF(AND((HO111+(HP111-($IE$5+$IE$4+$IE$3))&gt;=$ID$5+$ID$4+$ID$3),(HP111&gt;=$IE$5+$IE$4+$IE$3),OR(HQ111&gt;=($IF$5+$IF$4+$IF$3),H111="x"),HR111,HS111),"Yes!",""),""))),"x")</f>
        <v/>
      </c>
      <c r="IA111" s="52" t="str">
        <f t="shared" si="67"/>
        <v/>
      </c>
    </row>
    <row r="112" spans="1:235" ht="15.5">
      <c r="A112" s="9" t="s">
        <v>805</v>
      </c>
      <c r="B112" s="38" t="s">
        <v>78</v>
      </c>
      <c r="C112" s="89"/>
      <c r="D112" s="89"/>
      <c r="E112" s="89"/>
      <c r="F112" s="89"/>
      <c r="G112" s="90"/>
      <c r="H112" s="108"/>
      <c r="I112" s="108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10"/>
      <c r="BA112" s="111"/>
      <c r="BB112" s="112"/>
      <c r="BC112" s="112"/>
      <c r="BD112" s="113"/>
      <c r="BE112" s="113"/>
      <c r="BF112" s="109"/>
      <c r="BG112" s="112"/>
      <c r="BH112" s="112"/>
      <c r="BI112" s="112"/>
      <c r="BJ112" s="112"/>
      <c r="BK112" s="109"/>
      <c r="BL112" s="112"/>
      <c r="BM112" s="112"/>
      <c r="BN112" s="109"/>
      <c r="BO112" s="112"/>
      <c r="BP112" s="109"/>
      <c r="BQ112" s="109"/>
      <c r="BR112" s="112"/>
      <c r="BS112" s="112"/>
      <c r="BT112" s="109"/>
      <c r="BU112" s="112"/>
      <c r="BV112" s="109"/>
      <c r="BW112" s="112"/>
      <c r="BX112" s="109"/>
      <c r="BY112" s="109"/>
      <c r="BZ112" s="109"/>
      <c r="CA112" s="109"/>
      <c r="CB112" s="109"/>
      <c r="CC112" s="112"/>
      <c r="CD112" s="109"/>
      <c r="CE112" s="112"/>
      <c r="CF112" s="109"/>
      <c r="CG112" s="109"/>
      <c r="CH112" s="112"/>
      <c r="CI112" s="109"/>
      <c r="CJ112" s="109"/>
      <c r="CK112" s="109"/>
      <c r="CL112" s="109"/>
      <c r="CM112" s="109"/>
      <c r="CN112" s="109"/>
      <c r="CO112" s="109"/>
      <c r="CP112" s="147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12"/>
      <c r="DD112" s="109"/>
      <c r="DE112" s="112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12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77">
        <f t="shared" si="56"/>
        <v>0</v>
      </c>
      <c r="HO112" s="13">
        <f t="shared" si="57"/>
        <v>0</v>
      </c>
      <c r="HP112" s="13">
        <f t="shared" si="58"/>
        <v>0</v>
      </c>
      <c r="HQ112" s="13">
        <f t="shared" si="59"/>
        <v>0</v>
      </c>
      <c r="HR112" s="13">
        <f t="shared" si="60"/>
        <v>0</v>
      </c>
      <c r="HS112" s="13">
        <f t="shared" si="61"/>
        <v>0</v>
      </c>
      <c r="HT112" s="13">
        <f t="shared" si="62"/>
        <v>0</v>
      </c>
      <c r="HU112" s="21">
        <f t="shared" si="63"/>
        <v>0</v>
      </c>
      <c r="HW112" s="44" t="str">
        <f t="shared" si="64"/>
        <v/>
      </c>
      <c r="HX112" s="51" t="str">
        <f t="shared" si="65"/>
        <v/>
      </c>
      <c r="HY112" s="51" t="str">
        <f t="shared" si="66"/>
        <v/>
      </c>
      <c r="HZ112" s="51" t="str">
        <f t="shared" si="68"/>
        <v/>
      </c>
      <c r="IA112" s="52" t="str">
        <f t="shared" si="67"/>
        <v/>
      </c>
    </row>
    <row r="113" spans="1:235" ht="15.5">
      <c r="A113" s="5" t="s">
        <v>570</v>
      </c>
      <c r="B113" s="35" t="s">
        <v>56</v>
      </c>
      <c r="C113" s="85"/>
      <c r="D113" s="85"/>
      <c r="E113" s="85"/>
      <c r="F113" s="85"/>
      <c r="G113" s="86"/>
      <c r="H113" s="108"/>
      <c r="I113" s="108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109"/>
      <c r="AL113" s="109"/>
      <c r="AM113" s="109"/>
      <c r="AN113" s="109"/>
      <c r="AO113" s="109"/>
      <c r="AP113" s="109"/>
      <c r="AQ113" s="109"/>
      <c r="AR113" s="109"/>
      <c r="AS113" s="109" t="s">
        <v>43</v>
      </c>
      <c r="AT113" s="109"/>
      <c r="AU113" s="109"/>
      <c r="AV113" s="109"/>
      <c r="AW113" s="109"/>
      <c r="AX113" s="109"/>
      <c r="AY113" s="109"/>
      <c r="AZ113" s="110"/>
      <c r="BA113" s="111"/>
      <c r="BB113" s="112"/>
      <c r="BC113" s="112"/>
      <c r="BD113" s="113"/>
      <c r="BE113" s="113"/>
      <c r="BF113" s="109"/>
      <c r="BG113" s="112"/>
      <c r="BH113" s="112"/>
      <c r="BI113" s="112"/>
      <c r="BJ113" s="112"/>
      <c r="BK113" s="109"/>
      <c r="BL113" s="112"/>
      <c r="BM113" s="112"/>
      <c r="BN113" s="109"/>
      <c r="BO113" s="112"/>
      <c r="BP113" s="109"/>
      <c r="BQ113" s="109"/>
      <c r="BR113" s="112"/>
      <c r="BS113" s="112"/>
      <c r="BT113" s="109"/>
      <c r="BU113" s="112"/>
      <c r="BV113" s="109"/>
      <c r="BW113" s="112"/>
      <c r="BX113" s="109"/>
      <c r="BY113" s="109"/>
      <c r="BZ113" s="109"/>
      <c r="CA113" s="109"/>
      <c r="CB113" s="109"/>
      <c r="CC113" s="112" t="s">
        <v>43</v>
      </c>
      <c r="CD113" s="109"/>
      <c r="CE113" s="112"/>
      <c r="CF113" s="109"/>
      <c r="CG113" s="109"/>
      <c r="CH113" s="112"/>
      <c r="CI113" s="109"/>
      <c r="CJ113" s="109"/>
      <c r="CK113" s="109"/>
      <c r="CL113" s="109"/>
      <c r="CM113" s="109"/>
      <c r="CN113" s="109"/>
      <c r="CO113" s="109"/>
      <c r="CP113" s="147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12"/>
      <c r="DD113" s="109"/>
      <c r="DE113" s="112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12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77">
        <f t="shared" si="56"/>
        <v>3</v>
      </c>
      <c r="HO113" s="13">
        <f t="shared" si="57"/>
        <v>1</v>
      </c>
      <c r="HP113" s="13">
        <f t="shared" si="58"/>
        <v>0</v>
      </c>
      <c r="HQ113" s="13">
        <f t="shared" si="59"/>
        <v>0</v>
      </c>
      <c r="HR113" s="13">
        <f t="shared" si="60"/>
        <v>0</v>
      </c>
      <c r="HS113" s="13">
        <f t="shared" si="61"/>
        <v>1</v>
      </c>
      <c r="HT113" s="13">
        <f t="shared" si="62"/>
        <v>0</v>
      </c>
      <c r="HU113" s="21">
        <f t="shared" si="63"/>
        <v>12</v>
      </c>
      <c r="HW113" s="44" t="str">
        <f t="shared" si="64"/>
        <v/>
      </c>
      <c r="HX113" s="51" t="str">
        <f t="shared" si="65"/>
        <v/>
      </c>
      <c r="HY113" s="51" t="str">
        <f t="shared" si="66"/>
        <v/>
      </c>
      <c r="HZ113" s="51" t="str">
        <f t="shared" si="68"/>
        <v/>
      </c>
      <c r="IA113" s="52" t="str">
        <f t="shared" si="67"/>
        <v/>
      </c>
    </row>
    <row r="114" spans="1:235" ht="15.5">
      <c r="A114" s="5" t="s">
        <v>806</v>
      </c>
      <c r="B114" s="35" t="s">
        <v>807</v>
      </c>
      <c r="C114" s="85"/>
      <c r="D114" s="85"/>
      <c r="E114" s="85"/>
      <c r="F114" s="85"/>
      <c r="G114" s="86"/>
      <c r="H114" s="108"/>
      <c r="I114" s="108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10"/>
      <c r="BA114" s="111"/>
      <c r="BB114" s="112"/>
      <c r="BC114" s="112"/>
      <c r="BD114" s="113"/>
      <c r="BE114" s="113"/>
      <c r="BF114" s="109"/>
      <c r="BG114" s="112"/>
      <c r="BH114" s="112"/>
      <c r="BI114" s="112"/>
      <c r="BJ114" s="112"/>
      <c r="BK114" s="109"/>
      <c r="BL114" s="112"/>
      <c r="BM114" s="112" t="s">
        <v>43</v>
      </c>
      <c r="BN114" s="109"/>
      <c r="BO114" s="112"/>
      <c r="BP114" s="109"/>
      <c r="BQ114" s="109"/>
      <c r="BR114" s="112"/>
      <c r="BS114" s="112"/>
      <c r="BT114" s="109"/>
      <c r="BU114" s="112"/>
      <c r="BV114" s="109"/>
      <c r="BW114" s="112"/>
      <c r="BX114" s="109"/>
      <c r="BY114" s="109"/>
      <c r="BZ114" s="109"/>
      <c r="CA114" s="109"/>
      <c r="CB114" s="109"/>
      <c r="CC114" s="112" t="s">
        <v>43</v>
      </c>
      <c r="CD114" s="109"/>
      <c r="CE114" s="112"/>
      <c r="CF114" s="109"/>
      <c r="CG114" s="109"/>
      <c r="CH114" s="112"/>
      <c r="CI114" s="109"/>
      <c r="CJ114" s="109"/>
      <c r="CK114" s="109"/>
      <c r="CL114" s="109"/>
      <c r="CM114" s="109"/>
      <c r="CN114" s="109"/>
      <c r="CO114" s="109"/>
      <c r="CP114" s="147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12"/>
      <c r="DD114" s="109"/>
      <c r="DE114" s="112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12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77">
        <f t="shared" si="56"/>
        <v>3</v>
      </c>
      <c r="HO114" s="13">
        <f t="shared" si="57"/>
        <v>1</v>
      </c>
      <c r="HP114" s="13">
        <f t="shared" si="58"/>
        <v>0</v>
      </c>
      <c r="HQ114" s="13">
        <f t="shared" si="59"/>
        <v>0</v>
      </c>
      <c r="HR114" s="13">
        <f t="shared" si="60"/>
        <v>0</v>
      </c>
      <c r="HS114" s="13">
        <f t="shared" si="61"/>
        <v>0</v>
      </c>
      <c r="HT114" s="13">
        <f t="shared" si="62"/>
        <v>0</v>
      </c>
      <c r="HU114" s="21">
        <f t="shared" si="63"/>
        <v>12</v>
      </c>
      <c r="HW114" s="44" t="str">
        <f t="shared" si="64"/>
        <v/>
      </c>
      <c r="HX114" s="51" t="str">
        <f t="shared" si="65"/>
        <v/>
      </c>
      <c r="HY114" s="51" t="str">
        <f t="shared" si="66"/>
        <v/>
      </c>
      <c r="HZ114" s="51" t="str">
        <f t="shared" si="68"/>
        <v/>
      </c>
      <c r="IA114" s="52" t="str">
        <f t="shared" si="67"/>
        <v/>
      </c>
    </row>
    <row r="115" spans="1:235" ht="15.5">
      <c r="A115" s="5" t="s">
        <v>806</v>
      </c>
      <c r="B115" s="35" t="s">
        <v>799</v>
      </c>
      <c r="C115" s="85"/>
      <c r="D115" s="85"/>
      <c r="E115" s="85"/>
      <c r="F115" s="85"/>
      <c r="G115" s="86"/>
      <c r="H115" s="108"/>
      <c r="I115" s="108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10"/>
      <c r="BA115" s="111"/>
      <c r="BB115" s="112"/>
      <c r="BC115" s="112"/>
      <c r="BD115" s="113"/>
      <c r="BE115" s="113"/>
      <c r="BF115" s="109"/>
      <c r="BG115" s="112"/>
      <c r="BH115" s="112"/>
      <c r="BI115" s="112"/>
      <c r="BJ115" s="112"/>
      <c r="BK115" s="109"/>
      <c r="BL115" s="112"/>
      <c r="BM115" s="112" t="s">
        <v>43</v>
      </c>
      <c r="BN115" s="109"/>
      <c r="BO115" s="112"/>
      <c r="BP115" s="109"/>
      <c r="BQ115" s="109"/>
      <c r="BR115" s="112"/>
      <c r="BS115" s="112"/>
      <c r="BT115" s="109"/>
      <c r="BU115" s="112"/>
      <c r="BV115" s="109"/>
      <c r="BW115" s="112"/>
      <c r="BX115" s="109"/>
      <c r="BY115" s="109"/>
      <c r="BZ115" s="109"/>
      <c r="CA115" s="109"/>
      <c r="CB115" s="109"/>
      <c r="CC115" s="112"/>
      <c r="CD115" s="109"/>
      <c r="CE115" s="112"/>
      <c r="CF115" s="109"/>
      <c r="CG115" s="109"/>
      <c r="CH115" s="112"/>
      <c r="CI115" s="109"/>
      <c r="CJ115" s="109"/>
      <c r="CK115" s="109"/>
      <c r="CL115" s="109"/>
      <c r="CM115" s="109"/>
      <c r="CN115" s="109"/>
      <c r="CO115" s="109"/>
      <c r="CP115" s="147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12"/>
      <c r="DD115" s="109"/>
      <c r="DE115" s="112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12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77">
        <f t="shared" si="56"/>
        <v>1</v>
      </c>
      <c r="HO115" s="13">
        <f t="shared" si="57"/>
        <v>0</v>
      </c>
      <c r="HP115" s="13">
        <f t="shared" si="58"/>
        <v>0</v>
      </c>
      <c r="HQ115" s="13">
        <f t="shared" si="59"/>
        <v>0</v>
      </c>
      <c r="HR115" s="13">
        <f t="shared" si="60"/>
        <v>0</v>
      </c>
      <c r="HS115" s="13">
        <f t="shared" si="61"/>
        <v>0</v>
      </c>
      <c r="HT115" s="13">
        <f t="shared" si="62"/>
        <v>0</v>
      </c>
      <c r="HU115" s="21">
        <f t="shared" si="63"/>
        <v>0</v>
      </c>
      <c r="HW115" s="44" t="str">
        <f t="shared" si="64"/>
        <v/>
      </c>
      <c r="HX115" s="51" t="str">
        <f t="shared" si="65"/>
        <v/>
      </c>
      <c r="HY115" s="51" t="str">
        <f t="shared" si="66"/>
        <v/>
      </c>
      <c r="HZ115" s="51" t="str">
        <f t="shared" si="68"/>
        <v/>
      </c>
      <c r="IA115" s="52" t="str">
        <f t="shared" si="67"/>
        <v/>
      </c>
    </row>
    <row r="116" spans="1:235" ht="15.5">
      <c r="A116" s="5" t="s">
        <v>808</v>
      </c>
      <c r="B116" s="35" t="s">
        <v>809</v>
      </c>
      <c r="C116" s="85"/>
      <c r="D116" s="85"/>
      <c r="E116" s="85"/>
      <c r="F116" s="85"/>
      <c r="G116" s="86"/>
      <c r="H116" s="108"/>
      <c r="I116" s="108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 t="s">
        <v>43</v>
      </c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10"/>
      <c r="BA116" s="111"/>
      <c r="BB116" s="112"/>
      <c r="BC116" s="112"/>
      <c r="BD116" s="113"/>
      <c r="BE116" s="113"/>
      <c r="BF116" s="109"/>
      <c r="BG116" s="112"/>
      <c r="BH116" s="112"/>
      <c r="BI116" s="112"/>
      <c r="BJ116" s="112"/>
      <c r="BK116" s="109"/>
      <c r="BL116" s="112"/>
      <c r="BM116" s="112"/>
      <c r="BN116" s="109"/>
      <c r="BO116" s="112"/>
      <c r="BP116" s="109"/>
      <c r="BQ116" s="109"/>
      <c r="BR116" s="112"/>
      <c r="BS116" s="112"/>
      <c r="BT116" s="109"/>
      <c r="BU116" s="112"/>
      <c r="BV116" s="109"/>
      <c r="BW116" s="112"/>
      <c r="BX116" s="109"/>
      <c r="BY116" s="109"/>
      <c r="BZ116" s="109"/>
      <c r="CA116" s="109"/>
      <c r="CB116" s="109"/>
      <c r="CC116" s="112"/>
      <c r="CD116" s="109"/>
      <c r="CE116" s="112"/>
      <c r="CF116" s="109"/>
      <c r="CG116" s="109"/>
      <c r="CH116" s="112"/>
      <c r="CI116" s="109"/>
      <c r="CJ116" s="109" t="s">
        <v>43</v>
      </c>
      <c r="CK116" s="109"/>
      <c r="CL116" s="109"/>
      <c r="CM116" s="109"/>
      <c r="CN116" s="109"/>
      <c r="CO116" s="109"/>
      <c r="CP116" s="147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12"/>
      <c r="DD116" s="109"/>
      <c r="DE116" s="112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12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77">
        <f t="shared" si="56"/>
        <v>2</v>
      </c>
      <c r="HO116" s="13">
        <f t="shared" si="57"/>
        <v>0</v>
      </c>
      <c r="HP116" s="13">
        <f t="shared" si="58"/>
        <v>0</v>
      </c>
      <c r="HQ116" s="13">
        <f t="shared" si="59"/>
        <v>0</v>
      </c>
      <c r="HR116" s="13">
        <f t="shared" si="60"/>
        <v>0</v>
      </c>
      <c r="HS116" s="13">
        <f t="shared" si="61"/>
        <v>0</v>
      </c>
      <c r="HT116" s="13">
        <f t="shared" si="62"/>
        <v>0</v>
      </c>
      <c r="HU116" s="21">
        <f t="shared" si="63"/>
        <v>0</v>
      </c>
      <c r="HW116" s="44" t="str">
        <f t="shared" si="64"/>
        <v/>
      </c>
      <c r="HX116" s="51" t="str">
        <f t="shared" si="65"/>
        <v/>
      </c>
      <c r="HY116" s="51" t="str">
        <f t="shared" si="66"/>
        <v/>
      </c>
      <c r="HZ116" s="51" t="str">
        <f t="shared" si="68"/>
        <v/>
      </c>
      <c r="IA116" s="52" t="str">
        <f t="shared" si="67"/>
        <v/>
      </c>
    </row>
    <row r="117" spans="1:235" ht="15.5">
      <c r="A117" s="5" t="s">
        <v>808</v>
      </c>
      <c r="B117" s="35" t="s">
        <v>73</v>
      </c>
      <c r="C117" s="85"/>
      <c r="D117" s="85"/>
      <c r="E117" s="85"/>
      <c r="F117" s="85"/>
      <c r="G117" s="86"/>
      <c r="H117" s="108"/>
      <c r="I117" s="108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 t="s">
        <v>43</v>
      </c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10"/>
      <c r="BA117" s="111"/>
      <c r="BB117" s="112"/>
      <c r="BC117" s="112"/>
      <c r="BD117" s="113"/>
      <c r="BE117" s="113"/>
      <c r="BF117" s="109"/>
      <c r="BG117" s="112"/>
      <c r="BH117" s="112"/>
      <c r="BI117" s="112"/>
      <c r="BJ117" s="112"/>
      <c r="BK117" s="109"/>
      <c r="BL117" s="112"/>
      <c r="BM117" s="112"/>
      <c r="BN117" s="109"/>
      <c r="BO117" s="112"/>
      <c r="BP117" s="109"/>
      <c r="BQ117" s="109"/>
      <c r="BR117" s="112"/>
      <c r="BS117" s="112"/>
      <c r="BT117" s="109"/>
      <c r="BU117" s="112"/>
      <c r="BV117" s="109"/>
      <c r="BW117" s="112"/>
      <c r="BX117" s="109"/>
      <c r="BY117" s="109"/>
      <c r="BZ117" s="109"/>
      <c r="CA117" s="109"/>
      <c r="CB117" s="109"/>
      <c r="CC117" s="112"/>
      <c r="CD117" s="109"/>
      <c r="CE117" s="112"/>
      <c r="CF117" s="109"/>
      <c r="CG117" s="109"/>
      <c r="CH117" s="112"/>
      <c r="CI117" s="109"/>
      <c r="CJ117" s="109" t="s">
        <v>43</v>
      </c>
      <c r="CK117" s="109"/>
      <c r="CL117" s="109"/>
      <c r="CM117" s="109"/>
      <c r="CN117" s="109"/>
      <c r="CO117" s="109"/>
      <c r="CP117" s="147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12"/>
      <c r="DD117" s="109"/>
      <c r="DE117" s="112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12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77">
        <f t="shared" si="56"/>
        <v>2</v>
      </c>
      <c r="HO117" s="13">
        <f t="shared" si="57"/>
        <v>0</v>
      </c>
      <c r="HP117" s="13">
        <f t="shared" si="58"/>
        <v>0</v>
      </c>
      <c r="HQ117" s="13">
        <f t="shared" si="59"/>
        <v>0</v>
      </c>
      <c r="HR117" s="13">
        <f t="shared" si="60"/>
        <v>0</v>
      </c>
      <c r="HS117" s="13">
        <f t="shared" si="61"/>
        <v>0</v>
      </c>
      <c r="HT117" s="13">
        <f t="shared" si="62"/>
        <v>0</v>
      </c>
      <c r="HU117" s="21">
        <f t="shared" si="63"/>
        <v>0</v>
      </c>
      <c r="HW117" s="44" t="str">
        <f t="shared" si="64"/>
        <v/>
      </c>
      <c r="HX117" s="51" t="str">
        <f t="shared" si="65"/>
        <v/>
      </c>
      <c r="HY117" s="51" t="str">
        <f t="shared" si="66"/>
        <v/>
      </c>
      <c r="HZ117" s="51" t="str">
        <f t="shared" si="68"/>
        <v/>
      </c>
      <c r="IA117" s="52" t="str">
        <f t="shared" si="67"/>
        <v/>
      </c>
    </row>
    <row r="118" spans="1:235" ht="15.5">
      <c r="A118" s="5" t="s">
        <v>137</v>
      </c>
      <c r="B118" s="35" t="s">
        <v>404</v>
      </c>
      <c r="C118" s="85"/>
      <c r="D118" s="85"/>
      <c r="E118" s="85"/>
      <c r="F118" s="85"/>
      <c r="G118" s="86"/>
      <c r="H118" s="108"/>
      <c r="I118" s="108"/>
      <c r="J118" s="108"/>
      <c r="K118" s="108"/>
      <c r="L118" s="227"/>
      <c r="M118" s="227" t="s">
        <v>43</v>
      </c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 t="s">
        <v>43</v>
      </c>
      <c r="AC118" s="227"/>
      <c r="AD118" s="227" t="s">
        <v>43</v>
      </c>
      <c r="AE118" s="227"/>
      <c r="AF118" s="227"/>
      <c r="AG118" s="227"/>
      <c r="AH118" s="227"/>
      <c r="AI118" s="227"/>
      <c r="AJ118" s="227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 t="s">
        <v>43</v>
      </c>
      <c r="AY118" s="109"/>
      <c r="AZ118" s="110"/>
      <c r="BA118" s="111"/>
      <c r="BB118" s="112"/>
      <c r="BC118" s="112"/>
      <c r="BD118" s="113"/>
      <c r="BE118" s="158" t="s">
        <v>43</v>
      </c>
      <c r="BF118" s="109"/>
      <c r="BG118" s="112"/>
      <c r="BH118" s="112"/>
      <c r="BI118" s="112"/>
      <c r="BJ118" s="112" t="s">
        <v>43</v>
      </c>
      <c r="BK118" s="109"/>
      <c r="BL118" s="112"/>
      <c r="BM118" s="112"/>
      <c r="BN118" s="109"/>
      <c r="BO118" s="112"/>
      <c r="BP118" s="109"/>
      <c r="BQ118" s="109"/>
      <c r="BR118" s="112"/>
      <c r="BS118" s="112"/>
      <c r="BT118" s="109"/>
      <c r="BU118" s="112"/>
      <c r="BV118" s="109"/>
      <c r="BW118" s="112"/>
      <c r="BX118" s="109"/>
      <c r="BY118" s="109"/>
      <c r="BZ118" s="109"/>
      <c r="CA118" s="109"/>
      <c r="CB118" s="109"/>
      <c r="CC118" s="112"/>
      <c r="CD118" s="109"/>
      <c r="CE118" s="112"/>
      <c r="CF118" s="109"/>
      <c r="CG118" s="109"/>
      <c r="CH118" s="112"/>
      <c r="CI118" s="109"/>
      <c r="CJ118" s="109"/>
      <c r="CK118" s="109"/>
      <c r="CL118" s="109"/>
      <c r="CM118" s="109"/>
      <c r="CN118" s="109"/>
      <c r="CO118" s="109"/>
      <c r="CP118" s="147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12"/>
      <c r="DD118" s="109"/>
      <c r="DE118" s="112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12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 t="s">
        <v>43</v>
      </c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77">
        <f t="shared" si="56"/>
        <v>13</v>
      </c>
      <c r="HO118" s="13">
        <f t="shared" si="57"/>
        <v>6</v>
      </c>
      <c r="HP118" s="13">
        <f t="shared" si="58"/>
        <v>0</v>
      </c>
      <c r="HQ118" s="13">
        <f t="shared" si="59"/>
        <v>0</v>
      </c>
      <c r="HR118" s="13">
        <f t="shared" si="60"/>
        <v>0</v>
      </c>
      <c r="HS118" s="13">
        <f t="shared" si="61"/>
        <v>0</v>
      </c>
      <c r="HT118" s="13">
        <f t="shared" si="62"/>
        <v>0</v>
      </c>
      <c r="HU118" s="21">
        <f t="shared" si="63"/>
        <v>556</v>
      </c>
      <c r="HW118" s="44" t="str">
        <f t="shared" si="64"/>
        <v/>
      </c>
      <c r="HX118" s="51" t="str">
        <f t="shared" si="65"/>
        <v/>
      </c>
      <c r="HY118" s="51" t="str">
        <f t="shared" si="66"/>
        <v/>
      </c>
      <c r="HZ118" s="51" t="str">
        <f t="shared" si="68"/>
        <v/>
      </c>
      <c r="IA118" s="52" t="str">
        <f t="shared" si="67"/>
        <v/>
      </c>
    </row>
    <row r="119" spans="1:235">
      <c r="A119" s="9" t="s">
        <v>810</v>
      </c>
      <c r="B119" s="38" t="s">
        <v>811</v>
      </c>
      <c r="C119" s="89"/>
      <c r="D119" s="89"/>
      <c r="E119" s="89"/>
      <c r="F119" s="89"/>
      <c r="G119" s="90"/>
      <c r="H119" s="108"/>
      <c r="I119" s="108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 t="s">
        <v>43</v>
      </c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77">
        <f t="shared" si="56"/>
        <v>2</v>
      </c>
      <c r="HO119" s="13">
        <f t="shared" si="57"/>
        <v>1</v>
      </c>
      <c r="HP119" s="13">
        <f t="shared" si="58"/>
        <v>0</v>
      </c>
      <c r="HQ119" s="13">
        <f t="shared" si="59"/>
        <v>0</v>
      </c>
      <c r="HR119" s="13">
        <f t="shared" si="60"/>
        <v>0</v>
      </c>
      <c r="HS119" s="13">
        <f t="shared" si="61"/>
        <v>0</v>
      </c>
      <c r="HT119" s="13">
        <f t="shared" si="62"/>
        <v>0</v>
      </c>
      <c r="HU119" s="21">
        <f t="shared" si="63"/>
        <v>185</v>
      </c>
      <c r="HW119" s="44" t="str">
        <f t="shared" si="64"/>
        <v/>
      </c>
      <c r="HX119" s="51" t="str">
        <f t="shared" si="65"/>
        <v/>
      </c>
      <c r="HY119" s="51" t="str">
        <f t="shared" si="66"/>
        <v/>
      </c>
      <c r="HZ119" s="51" t="str">
        <f t="shared" si="68"/>
        <v/>
      </c>
      <c r="IA119" s="52" t="str">
        <f t="shared" si="67"/>
        <v/>
      </c>
    </row>
    <row r="120" spans="1:235" ht="15.5">
      <c r="A120" s="5" t="s">
        <v>139</v>
      </c>
      <c r="B120" s="35" t="s">
        <v>141</v>
      </c>
      <c r="C120" s="85" t="s">
        <v>43</v>
      </c>
      <c r="D120" s="85"/>
      <c r="E120" s="85"/>
      <c r="F120" s="85"/>
      <c r="G120" s="86"/>
      <c r="H120" s="108"/>
      <c r="I120" s="108"/>
      <c r="J120" s="108" t="s">
        <v>43</v>
      </c>
      <c r="K120" s="108"/>
      <c r="L120" s="227" t="s">
        <v>43</v>
      </c>
      <c r="M120" s="227" t="s">
        <v>43</v>
      </c>
      <c r="N120" s="227"/>
      <c r="O120" s="227"/>
      <c r="P120" s="227" t="s">
        <v>43</v>
      </c>
      <c r="Q120" s="227" t="s">
        <v>43</v>
      </c>
      <c r="R120" s="227"/>
      <c r="S120" s="227" t="s">
        <v>43</v>
      </c>
      <c r="T120" s="227"/>
      <c r="U120" s="227"/>
      <c r="V120" s="227" t="s">
        <v>43</v>
      </c>
      <c r="W120" s="227"/>
      <c r="X120" s="227" t="s">
        <v>43</v>
      </c>
      <c r="Y120" s="227"/>
      <c r="Z120" s="227"/>
      <c r="AA120" s="227" t="s">
        <v>43</v>
      </c>
      <c r="AB120" s="227" t="s">
        <v>43</v>
      </c>
      <c r="AC120" s="227"/>
      <c r="AD120" s="227"/>
      <c r="AE120" s="227"/>
      <c r="AF120" s="227"/>
      <c r="AG120" s="227"/>
      <c r="AH120" s="227" t="s">
        <v>43</v>
      </c>
      <c r="AI120" s="227"/>
      <c r="AJ120" s="227"/>
      <c r="AK120" s="109" t="s">
        <v>43</v>
      </c>
      <c r="AL120" s="109"/>
      <c r="AM120" s="109"/>
      <c r="AN120" s="109"/>
      <c r="AO120" s="109" t="s">
        <v>43</v>
      </c>
      <c r="AP120" s="109"/>
      <c r="AQ120" s="109"/>
      <c r="AR120" s="109"/>
      <c r="AS120" s="109"/>
      <c r="AT120" s="109"/>
      <c r="AU120" s="109"/>
      <c r="AV120" s="109" t="s">
        <v>43</v>
      </c>
      <c r="AW120" s="109"/>
      <c r="AX120" s="109" t="s">
        <v>43</v>
      </c>
      <c r="AY120" s="109" t="s">
        <v>43</v>
      </c>
      <c r="AZ120" s="110"/>
      <c r="BA120" s="111"/>
      <c r="BB120" s="112"/>
      <c r="BC120" s="112"/>
      <c r="BD120" s="113"/>
      <c r="BE120" s="158" t="s">
        <v>43</v>
      </c>
      <c r="BF120" s="109" t="s">
        <v>43</v>
      </c>
      <c r="BG120" s="112"/>
      <c r="BH120" s="112"/>
      <c r="BI120" s="112"/>
      <c r="BJ120" s="112"/>
      <c r="BK120" s="109"/>
      <c r="BL120" s="112" t="s">
        <v>43</v>
      </c>
      <c r="BM120" s="112" t="s">
        <v>43</v>
      </c>
      <c r="BN120" s="109" t="s">
        <v>43</v>
      </c>
      <c r="BO120" s="112"/>
      <c r="BP120" s="109"/>
      <c r="BQ120" s="109"/>
      <c r="BR120" s="112"/>
      <c r="BS120" s="112" t="s">
        <v>43</v>
      </c>
      <c r="BT120" s="109"/>
      <c r="BU120" s="112"/>
      <c r="BV120" s="109"/>
      <c r="BW120" s="112" t="s">
        <v>43</v>
      </c>
      <c r="BX120" s="109"/>
      <c r="BY120" s="109"/>
      <c r="BZ120" s="109" t="s">
        <v>43</v>
      </c>
      <c r="CA120" s="109"/>
      <c r="CB120" s="109"/>
      <c r="CC120" s="112"/>
      <c r="CD120" s="109"/>
      <c r="CE120" s="112" t="s">
        <v>43</v>
      </c>
      <c r="CF120" s="109"/>
      <c r="CG120" s="109"/>
      <c r="CH120" s="112"/>
      <c r="CI120" s="109"/>
      <c r="CJ120" s="109" t="s">
        <v>43</v>
      </c>
      <c r="CK120" s="109" t="s">
        <v>43</v>
      </c>
      <c r="CL120" s="109"/>
      <c r="CM120" s="109"/>
      <c r="CN120" s="109" t="s">
        <v>43</v>
      </c>
      <c r="CO120" s="109" t="s">
        <v>43</v>
      </c>
      <c r="CP120" s="147"/>
      <c r="CQ120" s="109"/>
      <c r="CR120" s="109"/>
      <c r="CS120" s="109" t="s">
        <v>43</v>
      </c>
      <c r="CT120" s="109"/>
      <c r="CU120" s="109" t="s">
        <v>43</v>
      </c>
      <c r="CV120" s="109"/>
      <c r="CW120" s="109" t="s">
        <v>43</v>
      </c>
      <c r="CX120" s="109"/>
      <c r="CY120" s="109" t="s">
        <v>43</v>
      </c>
      <c r="CZ120" s="109"/>
      <c r="DA120" s="109" t="s">
        <v>43</v>
      </c>
      <c r="DB120" s="109"/>
      <c r="DC120" s="112" t="s">
        <v>43</v>
      </c>
      <c r="DD120" s="109"/>
      <c r="DE120" s="112"/>
      <c r="DF120" s="109" t="s">
        <v>43</v>
      </c>
      <c r="DG120" s="109"/>
      <c r="DH120" s="109"/>
      <c r="DI120" s="109"/>
      <c r="DJ120" s="109"/>
      <c r="DK120" s="109"/>
      <c r="DL120" s="109" t="s">
        <v>43</v>
      </c>
      <c r="DM120" s="109"/>
      <c r="DN120" s="109"/>
      <c r="DO120" s="109"/>
      <c r="DP120" s="112" t="s">
        <v>43</v>
      </c>
      <c r="DQ120" s="109" t="s">
        <v>43</v>
      </c>
      <c r="DR120" s="109"/>
      <c r="DS120" s="109"/>
      <c r="DT120" s="109"/>
      <c r="DU120" s="109"/>
      <c r="DV120" s="109" t="s">
        <v>43</v>
      </c>
      <c r="DW120" s="109"/>
      <c r="DX120" s="109"/>
      <c r="DY120" s="109"/>
      <c r="DZ120" s="109"/>
      <c r="EA120" s="109"/>
      <c r="EB120" s="109"/>
      <c r="EC120" s="109"/>
      <c r="ED120" s="109" t="s">
        <v>43</v>
      </c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 t="s">
        <v>43</v>
      </c>
      <c r="EO120" s="109"/>
      <c r="EP120" s="109"/>
      <c r="EQ120" s="109"/>
      <c r="ER120" s="109"/>
      <c r="ES120" s="109"/>
      <c r="ET120" s="109"/>
      <c r="EU120" s="109" t="s">
        <v>43</v>
      </c>
      <c r="EV120" s="109"/>
      <c r="EW120" s="109"/>
      <c r="EX120" s="109"/>
      <c r="EY120" s="109" t="s">
        <v>43</v>
      </c>
      <c r="EZ120" s="109"/>
      <c r="FA120" s="109"/>
      <c r="FB120" s="109" t="s">
        <v>43</v>
      </c>
      <c r="FC120" s="109"/>
      <c r="FD120" s="109"/>
      <c r="FE120" s="109"/>
      <c r="FF120" s="109"/>
      <c r="FG120" s="109" t="s">
        <v>43</v>
      </c>
      <c r="FH120" s="109"/>
      <c r="FI120" s="109"/>
      <c r="FJ120" s="109" t="s">
        <v>43</v>
      </c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 t="s">
        <v>43</v>
      </c>
      <c r="FV120" s="109" t="s">
        <v>43</v>
      </c>
      <c r="FW120" s="109"/>
      <c r="FX120" s="109"/>
      <c r="FY120" s="109"/>
      <c r="FZ120" s="109"/>
      <c r="GA120" s="109"/>
      <c r="GB120" s="109"/>
      <c r="GC120" s="109"/>
      <c r="GD120" s="109" t="s">
        <v>43</v>
      </c>
      <c r="GE120" s="109"/>
      <c r="GF120" s="109" t="s">
        <v>43</v>
      </c>
      <c r="GG120" s="109"/>
      <c r="GH120" s="109"/>
      <c r="GI120" s="109"/>
      <c r="GJ120" s="109"/>
      <c r="GK120" s="109"/>
      <c r="GL120" s="109" t="s">
        <v>43</v>
      </c>
      <c r="GM120" s="109"/>
      <c r="GN120" s="109" t="s">
        <v>43</v>
      </c>
      <c r="GO120" s="109"/>
      <c r="GP120" s="109"/>
      <c r="GQ120" s="109"/>
      <c r="GR120" s="109" t="s">
        <v>43</v>
      </c>
      <c r="GS120" s="109" t="s">
        <v>43</v>
      </c>
      <c r="GT120" s="109"/>
      <c r="GU120" s="109" t="s">
        <v>43</v>
      </c>
      <c r="GV120" s="109"/>
      <c r="GW120" s="109" t="s">
        <v>43</v>
      </c>
      <c r="GX120" s="109"/>
      <c r="GY120" s="109"/>
      <c r="GZ120" s="109"/>
      <c r="HA120" s="109"/>
      <c r="HB120" s="109"/>
      <c r="HC120" s="109" t="s">
        <v>43</v>
      </c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77">
        <f t="shared" si="56"/>
        <v>100</v>
      </c>
      <c r="HO120" s="13">
        <f t="shared" si="57"/>
        <v>27</v>
      </c>
      <c r="HP120" s="13">
        <f t="shared" si="58"/>
        <v>7</v>
      </c>
      <c r="HQ120" s="13">
        <f t="shared" si="59"/>
        <v>2</v>
      </c>
      <c r="HR120" s="13">
        <f t="shared" si="60"/>
        <v>1</v>
      </c>
      <c r="HS120" s="13">
        <f t="shared" si="61"/>
        <v>0</v>
      </c>
      <c r="HT120" s="13">
        <f t="shared" si="62"/>
        <v>0</v>
      </c>
      <c r="HU120" s="21">
        <f t="shared" si="63"/>
        <v>9285</v>
      </c>
      <c r="HW120" s="44" t="str">
        <f t="shared" si="64"/>
        <v>x</v>
      </c>
      <c r="HX120" s="140" t="str">
        <f t="shared" si="65"/>
        <v>Yes!</v>
      </c>
      <c r="HY120" s="51" t="str">
        <f t="shared" si="66"/>
        <v/>
      </c>
      <c r="HZ120" s="51" t="str">
        <f t="shared" si="68"/>
        <v/>
      </c>
      <c r="IA120" s="52" t="str">
        <f t="shared" si="67"/>
        <v/>
      </c>
    </row>
    <row r="121" spans="1:235" ht="15.5">
      <c r="A121" s="5" t="s">
        <v>139</v>
      </c>
      <c r="B121" s="35" t="s">
        <v>142</v>
      </c>
      <c r="C121" s="85" t="s">
        <v>43</v>
      </c>
      <c r="D121" s="85"/>
      <c r="E121" s="85"/>
      <c r="F121" s="85"/>
      <c r="G121" s="86"/>
      <c r="H121" s="108"/>
      <c r="I121" s="108"/>
      <c r="J121" s="108" t="s">
        <v>43</v>
      </c>
      <c r="K121" s="108"/>
      <c r="L121" s="227" t="s">
        <v>43</v>
      </c>
      <c r="M121" s="227"/>
      <c r="N121" s="227"/>
      <c r="O121" s="227"/>
      <c r="P121" s="227" t="s">
        <v>43</v>
      </c>
      <c r="Q121" s="227"/>
      <c r="R121" s="227"/>
      <c r="S121" s="227" t="s">
        <v>43</v>
      </c>
      <c r="T121" s="227"/>
      <c r="U121" s="227"/>
      <c r="V121" s="227"/>
      <c r="W121" s="227"/>
      <c r="X121" s="227"/>
      <c r="Y121" s="227"/>
      <c r="Z121" s="227"/>
      <c r="AA121" s="227" t="s">
        <v>43</v>
      </c>
      <c r="AB121" s="227"/>
      <c r="AC121" s="227"/>
      <c r="AD121" s="227"/>
      <c r="AE121" s="227"/>
      <c r="AF121" s="227"/>
      <c r="AG121" s="227"/>
      <c r="AH121" s="227" t="s">
        <v>43</v>
      </c>
      <c r="AI121" s="227"/>
      <c r="AJ121" s="227"/>
      <c r="AK121" s="109"/>
      <c r="AL121" s="109"/>
      <c r="AM121" s="109"/>
      <c r="AN121" s="109"/>
      <c r="AO121" s="109" t="s">
        <v>43</v>
      </c>
      <c r="AP121" s="109"/>
      <c r="AQ121" s="109"/>
      <c r="AR121" s="109"/>
      <c r="AS121" s="109"/>
      <c r="AT121" s="109"/>
      <c r="AU121" s="109"/>
      <c r="AV121" s="109" t="s">
        <v>43</v>
      </c>
      <c r="AW121" s="109"/>
      <c r="AX121" s="109" t="s">
        <v>43</v>
      </c>
      <c r="AY121" s="109" t="s">
        <v>43</v>
      </c>
      <c r="AZ121" s="110"/>
      <c r="BA121" s="111"/>
      <c r="BB121" s="112"/>
      <c r="BC121" s="112"/>
      <c r="BD121" s="113"/>
      <c r="BE121" s="113"/>
      <c r="BF121" s="109" t="s">
        <v>43</v>
      </c>
      <c r="BG121" s="112"/>
      <c r="BH121" s="112"/>
      <c r="BI121" s="112"/>
      <c r="BJ121" s="112"/>
      <c r="BK121" s="109"/>
      <c r="BL121" s="112"/>
      <c r="BM121" s="112" t="s">
        <v>43</v>
      </c>
      <c r="BN121" s="109"/>
      <c r="BO121" s="112"/>
      <c r="BP121" s="109"/>
      <c r="BQ121" s="109"/>
      <c r="BR121" s="112"/>
      <c r="BS121" s="112" t="s">
        <v>43</v>
      </c>
      <c r="BT121" s="109"/>
      <c r="BU121" s="112"/>
      <c r="BV121" s="109"/>
      <c r="BW121" s="112"/>
      <c r="BX121" s="109"/>
      <c r="BY121" s="109"/>
      <c r="BZ121" s="109" t="s">
        <v>43</v>
      </c>
      <c r="CA121" s="109"/>
      <c r="CB121" s="109"/>
      <c r="CC121" s="112"/>
      <c r="CD121" s="109"/>
      <c r="CE121" s="112" t="s">
        <v>43</v>
      </c>
      <c r="CF121" s="109"/>
      <c r="CG121" s="109"/>
      <c r="CH121" s="112"/>
      <c r="CI121" s="109"/>
      <c r="CJ121" s="109" t="s">
        <v>43</v>
      </c>
      <c r="CK121" s="109"/>
      <c r="CL121" s="109"/>
      <c r="CM121" s="109"/>
      <c r="CN121" s="109"/>
      <c r="CO121" s="109"/>
      <c r="CP121" s="147"/>
      <c r="CQ121" s="109"/>
      <c r="CR121" s="109"/>
      <c r="CS121" s="109" t="s">
        <v>43</v>
      </c>
      <c r="CT121" s="109"/>
      <c r="CU121" s="109"/>
      <c r="CV121" s="109"/>
      <c r="CW121" s="109" t="s">
        <v>43</v>
      </c>
      <c r="CX121" s="109"/>
      <c r="CY121" s="109"/>
      <c r="CZ121" s="109"/>
      <c r="DA121" s="109" t="s">
        <v>43</v>
      </c>
      <c r="DB121" s="109"/>
      <c r="DC121" s="112"/>
      <c r="DD121" s="109"/>
      <c r="DE121" s="112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12" t="s">
        <v>43</v>
      </c>
      <c r="DQ121" s="109"/>
      <c r="DR121" s="109"/>
      <c r="DS121" s="109"/>
      <c r="DT121" s="109"/>
      <c r="DU121" s="109"/>
      <c r="DV121" s="109" t="s">
        <v>43</v>
      </c>
      <c r="DW121" s="109"/>
      <c r="DX121" s="109"/>
      <c r="DY121" s="109"/>
      <c r="DZ121" s="109"/>
      <c r="EA121" s="109"/>
      <c r="EB121" s="109"/>
      <c r="EC121" s="109"/>
      <c r="ED121" s="109" t="s">
        <v>43</v>
      </c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 t="s">
        <v>43</v>
      </c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 t="s">
        <v>43</v>
      </c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 t="s">
        <v>43</v>
      </c>
      <c r="FV121" s="109" t="s">
        <v>43</v>
      </c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 t="s">
        <v>43</v>
      </c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 t="s">
        <v>43</v>
      </c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77">
        <f t="shared" si="56"/>
        <v>41</v>
      </c>
      <c r="HO121" s="13">
        <f t="shared" si="57"/>
        <v>6</v>
      </c>
      <c r="HP121" s="13">
        <f t="shared" si="58"/>
        <v>3</v>
      </c>
      <c r="HQ121" s="13">
        <f t="shared" si="59"/>
        <v>0</v>
      </c>
      <c r="HR121" s="13">
        <f t="shared" si="60"/>
        <v>0</v>
      </c>
      <c r="HS121" s="13">
        <f t="shared" si="61"/>
        <v>0</v>
      </c>
      <c r="HT121" s="13">
        <f t="shared" si="62"/>
        <v>0</v>
      </c>
      <c r="HU121" s="21">
        <f t="shared" si="63"/>
        <v>2670</v>
      </c>
      <c r="HW121" s="44" t="str">
        <f t="shared" si="64"/>
        <v>x</v>
      </c>
      <c r="HX121" s="51" t="str">
        <f t="shared" si="65"/>
        <v/>
      </c>
      <c r="HY121" s="51" t="str">
        <f t="shared" si="66"/>
        <v/>
      </c>
      <c r="HZ121" s="51" t="str">
        <f t="shared" si="68"/>
        <v/>
      </c>
      <c r="IA121" s="52" t="str">
        <f t="shared" si="67"/>
        <v/>
      </c>
    </row>
    <row r="122" spans="1:235" ht="15.5">
      <c r="A122" s="5" t="s">
        <v>812</v>
      </c>
      <c r="B122" s="35" t="s">
        <v>580</v>
      </c>
      <c r="C122" s="85"/>
      <c r="D122" s="85"/>
      <c r="E122" s="85"/>
      <c r="F122" s="85"/>
      <c r="G122" s="86"/>
      <c r="H122" s="108"/>
      <c r="I122" s="108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10"/>
      <c r="BA122" s="111"/>
      <c r="BB122" s="112"/>
      <c r="BC122" s="112"/>
      <c r="BD122" s="113"/>
      <c r="BE122" s="113"/>
      <c r="BF122" s="109"/>
      <c r="BG122" s="112"/>
      <c r="BH122" s="112"/>
      <c r="BI122" s="112"/>
      <c r="BJ122" s="112"/>
      <c r="BK122" s="109"/>
      <c r="BL122" s="112"/>
      <c r="BM122" s="112"/>
      <c r="BN122" s="109"/>
      <c r="BO122" s="112"/>
      <c r="BP122" s="109"/>
      <c r="BQ122" s="109"/>
      <c r="BR122" s="112"/>
      <c r="BS122" s="112"/>
      <c r="BT122" s="109"/>
      <c r="BU122" s="112"/>
      <c r="BV122" s="109"/>
      <c r="BW122" s="112"/>
      <c r="BX122" s="109"/>
      <c r="BY122" s="109"/>
      <c r="BZ122" s="109"/>
      <c r="CA122" s="109"/>
      <c r="CB122" s="109"/>
      <c r="CC122" s="112"/>
      <c r="CD122" s="109"/>
      <c r="CE122" s="112"/>
      <c r="CF122" s="109"/>
      <c r="CG122" s="109"/>
      <c r="CH122" s="112"/>
      <c r="CI122" s="109"/>
      <c r="CJ122" s="109"/>
      <c r="CK122" s="109"/>
      <c r="CL122" s="109"/>
      <c r="CM122" s="109"/>
      <c r="CN122" s="109"/>
      <c r="CO122" s="109"/>
      <c r="CP122" s="147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12"/>
      <c r="DD122" s="109"/>
      <c r="DE122" s="112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12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 t="s">
        <v>43</v>
      </c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77">
        <f t="shared" si="56"/>
        <v>2</v>
      </c>
      <c r="HO122" s="13">
        <f t="shared" si="57"/>
        <v>1</v>
      </c>
      <c r="HP122" s="13">
        <f t="shared" si="58"/>
        <v>0</v>
      </c>
      <c r="HQ122" s="13">
        <f t="shared" si="59"/>
        <v>0</v>
      </c>
      <c r="HR122" s="13">
        <f t="shared" si="60"/>
        <v>0</v>
      </c>
      <c r="HS122" s="13">
        <f t="shared" si="61"/>
        <v>0</v>
      </c>
      <c r="HT122" s="13">
        <f t="shared" si="62"/>
        <v>0</v>
      </c>
      <c r="HU122" s="21">
        <f t="shared" si="63"/>
        <v>195</v>
      </c>
      <c r="HW122" s="44" t="str">
        <f t="shared" si="64"/>
        <v/>
      </c>
      <c r="HX122" s="51" t="str">
        <f t="shared" si="65"/>
        <v/>
      </c>
      <c r="HY122" s="51" t="str">
        <f t="shared" si="66"/>
        <v/>
      </c>
      <c r="HZ122" s="51" t="str">
        <f t="shared" si="68"/>
        <v/>
      </c>
      <c r="IA122" s="52" t="str">
        <f t="shared" si="67"/>
        <v/>
      </c>
    </row>
    <row r="123" spans="1:235" ht="15.5">
      <c r="A123" s="5" t="s">
        <v>143</v>
      </c>
      <c r="B123" s="35" t="s">
        <v>109</v>
      </c>
      <c r="C123" s="85"/>
      <c r="D123" s="85"/>
      <c r="E123" s="85"/>
      <c r="F123" s="85"/>
      <c r="G123" s="86"/>
      <c r="H123" s="108"/>
      <c r="I123" s="108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10"/>
      <c r="BA123" s="111"/>
      <c r="BB123" s="112"/>
      <c r="BC123" s="112"/>
      <c r="BD123" s="113"/>
      <c r="BE123" s="113"/>
      <c r="BF123" s="109"/>
      <c r="BG123" s="112"/>
      <c r="BH123" s="112"/>
      <c r="BI123" s="112"/>
      <c r="BJ123" s="112"/>
      <c r="BK123" s="109"/>
      <c r="BL123" s="112"/>
      <c r="BM123" s="112"/>
      <c r="BN123" s="109"/>
      <c r="BO123" s="112"/>
      <c r="BP123" s="109"/>
      <c r="BQ123" s="109"/>
      <c r="BR123" s="112"/>
      <c r="BS123" s="112"/>
      <c r="BT123" s="109"/>
      <c r="BU123" s="112"/>
      <c r="BV123" s="109"/>
      <c r="BW123" s="112"/>
      <c r="BX123" s="109"/>
      <c r="BY123" s="109"/>
      <c r="BZ123" s="109"/>
      <c r="CA123" s="109"/>
      <c r="CB123" s="109"/>
      <c r="CC123" s="112"/>
      <c r="CD123" s="109"/>
      <c r="CE123" s="112"/>
      <c r="CF123" s="109"/>
      <c r="CG123" s="109"/>
      <c r="CH123" s="112"/>
      <c r="CI123" s="109"/>
      <c r="CJ123" s="109"/>
      <c r="CK123" s="109"/>
      <c r="CL123" s="109"/>
      <c r="CM123" s="109"/>
      <c r="CN123" s="109"/>
      <c r="CO123" s="109"/>
      <c r="CP123" s="147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12"/>
      <c r="DD123" s="109"/>
      <c r="DE123" s="112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12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 t="s">
        <v>43</v>
      </c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 t="s">
        <v>43</v>
      </c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77">
        <f t="shared" si="56"/>
        <v>3</v>
      </c>
      <c r="HO123" s="13">
        <f t="shared" si="57"/>
        <v>1</v>
      </c>
      <c r="HP123" s="13">
        <f t="shared" si="58"/>
        <v>0</v>
      </c>
      <c r="HQ123" s="13">
        <f t="shared" si="59"/>
        <v>0</v>
      </c>
      <c r="HR123" s="13">
        <f t="shared" si="60"/>
        <v>0</v>
      </c>
      <c r="HS123" s="13">
        <f t="shared" si="61"/>
        <v>0</v>
      </c>
      <c r="HT123" s="13">
        <f t="shared" si="62"/>
        <v>0</v>
      </c>
      <c r="HU123" s="21">
        <f t="shared" si="63"/>
        <v>50</v>
      </c>
      <c r="HW123" s="44" t="str">
        <f t="shared" si="64"/>
        <v/>
      </c>
      <c r="HX123" s="51" t="str">
        <f t="shared" si="65"/>
        <v/>
      </c>
      <c r="HY123" s="51" t="str">
        <f t="shared" si="66"/>
        <v/>
      </c>
      <c r="HZ123" s="51" t="str">
        <f t="shared" si="68"/>
        <v/>
      </c>
      <c r="IA123" s="52" t="str">
        <f t="shared" si="67"/>
        <v/>
      </c>
    </row>
    <row r="124" spans="1:235" ht="15.5">
      <c r="A124" s="5" t="s">
        <v>146</v>
      </c>
      <c r="B124" s="35" t="s">
        <v>147</v>
      </c>
      <c r="C124" s="85"/>
      <c r="D124" s="85"/>
      <c r="E124" s="85"/>
      <c r="F124" s="85"/>
      <c r="G124" s="86"/>
      <c r="H124" s="108"/>
      <c r="I124" s="108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 t="s">
        <v>43</v>
      </c>
      <c r="AW124" s="109"/>
      <c r="AX124" s="109"/>
      <c r="AY124" s="109"/>
      <c r="AZ124" s="110"/>
      <c r="BA124" s="109" t="s">
        <v>43</v>
      </c>
      <c r="BB124" s="112"/>
      <c r="BC124" s="112"/>
      <c r="BD124" s="113"/>
      <c r="BE124" s="113"/>
      <c r="BF124" s="109"/>
      <c r="BG124" s="112"/>
      <c r="BH124" s="112"/>
      <c r="BI124" s="112"/>
      <c r="BJ124" s="112"/>
      <c r="BK124" s="109"/>
      <c r="BL124" s="112"/>
      <c r="BM124" s="112"/>
      <c r="BN124" s="109"/>
      <c r="BO124" s="112"/>
      <c r="BP124" s="109"/>
      <c r="BQ124" s="109"/>
      <c r="BR124" s="112"/>
      <c r="BS124" s="112"/>
      <c r="BT124" s="109"/>
      <c r="BU124" s="112"/>
      <c r="BV124" s="109"/>
      <c r="BW124" s="112" t="s">
        <v>43</v>
      </c>
      <c r="BX124" s="109"/>
      <c r="BY124" s="109"/>
      <c r="BZ124" s="109"/>
      <c r="CA124" s="109"/>
      <c r="CB124" s="109"/>
      <c r="CC124" s="112" t="s">
        <v>43</v>
      </c>
      <c r="CD124" s="109"/>
      <c r="CE124" s="112"/>
      <c r="CF124" s="109"/>
      <c r="CG124" s="109"/>
      <c r="CH124" s="112"/>
      <c r="CI124" s="109"/>
      <c r="CJ124" s="109"/>
      <c r="CK124" s="109" t="s">
        <v>43</v>
      </c>
      <c r="CL124" s="109"/>
      <c r="CM124" s="109"/>
      <c r="CN124" s="109"/>
      <c r="CO124" s="109"/>
      <c r="CP124" s="147"/>
      <c r="CQ124" s="109"/>
      <c r="CR124" s="109"/>
      <c r="CS124" s="109" t="s">
        <v>43</v>
      </c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12"/>
      <c r="DD124" s="109"/>
      <c r="DE124" s="112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12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 t="s">
        <v>43</v>
      </c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77">
        <f t="shared" si="56"/>
        <v>16</v>
      </c>
      <c r="HO124" s="13">
        <f t="shared" si="57"/>
        <v>5</v>
      </c>
      <c r="HP124" s="13">
        <f t="shared" si="58"/>
        <v>2</v>
      </c>
      <c r="HQ124" s="13">
        <f t="shared" si="59"/>
        <v>0</v>
      </c>
      <c r="HR124" s="13">
        <f t="shared" si="60"/>
        <v>0</v>
      </c>
      <c r="HS124" s="13">
        <f t="shared" si="61"/>
        <v>0</v>
      </c>
      <c r="HT124" s="13">
        <f t="shared" si="62"/>
        <v>0</v>
      </c>
      <c r="HU124" s="21">
        <f t="shared" si="63"/>
        <v>2289</v>
      </c>
      <c r="HW124" s="44" t="str">
        <f t="shared" si="64"/>
        <v/>
      </c>
      <c r="HX124" s="51" t="str">
        <f t="shared" si="65"/>
        <v/>
      </c>
      <c r="HY124" s="51" t="str">
        <f t="shared" si="66"/>
        <v/>
      </c>
      <c r="HZ124" s="51" t="str">
        <f t="shared" si="68"/>
        <v/>
      </c>
      <c r="IA124" s="52" t="str">
        <f t="shared" si="67"/>
        <v/>
      </c>
    </row>
    <row r="125" spans="1:235" ht="15.5">
      <c r="A125" s="5" t="s">
        <v>146</v>
      </c>
      <c r="B125" s="35" t="s">
        <v>114</v>
      </c>
      <c r="C125" s="85" t="s">
        <v>43</v>
      </c>
      <c r="D125" s="85"/>
      <c r="E125" s="85"/>
      <c r="F125" s="85"/>
      <c r="G125" s="86"/>
      <c r="H125" s="108"/>
      <c r="I125" s="108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 t="s">
        <v>43</v>
      </c>
      <c r="AE125" s="227" t="s">
        <v>43</v>
      </c>
      <c r="AF125" s="227"/>
      <c r="AG125" s="227"/>
      <c r="AH125" s="227"/>
      <c r="AI125" s="227"/>
      <c r="AJ125" s="227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 t="s">
        <v>43</v>
      </c>
      <c r="AU125" s="109"/>
      <c r="AV125" s="109" t="s">
        <v>43</v>
      </c>
      <c r="AW125" s="109" t="s">
        <v>43</v>
      </c>
      <c r="AX125" s="109"/>
      <c r="AY125" s="109"/>
      <c r="AZ125" s="110"/>
      <c r="BA125" s="109" t="s">
        <v>43</v>
      </c>
      <c r="BB125" s="112" t="s">
        <v>43</v>
      </c>
      <c r="BC125" s="112"/>
      <c r="BD125" s="113"/>
      <c r="BE125" s="113"/>
      <c r="BF125" s="109"/>
      <c r="BG125" s="112"/>
      <c r="BH125" s="112"/>
      <c r="BI125" s="112"/>
      <c r="BJ125" s="112"/>
      <c r="BK125" s="109"/>
      <c r="BL125" s="112"/>
      <c r="BM125" s="112"/>
      <c r="BN125" s="109"/>
      <c r="BO125" s="112"/>
      <c r="BP125" s="109"/>
      <c r="BQ125" s="109"/>
      <c r="BR125" s="112"/>
      <c r="BS125" s="112"/>
      <c r="BT125" s="109"/>
      <c r="BU125" s="112"/>
      <c r="BV125" s="109"/>
      <c r="BW125" s="112" t="s">
        <v>43</v>
      </c>
      <c r="BX125" s="109" t="s">
        <v>43</v>
      </c>
      <c r="BY125" s="109"/>
      <c r="BZ125" s="109"/>
      <c r="CA125" s="109"/>
      <c r="CB125" s="109"/>
      <c r="CC125" s="112" t="s">
        <v>43</v>
      </c>
      <c r="CD125" s="109"/>
      <c r="CE125" s="112"/>
      <c r="CF125" s="109"/>
      <c r="CG125" s="109"/>
      <c r="CH125" s="112"/>
      <c r="CI125" s="109"/>
      <c r="CJ125" s="109"/>
      <c r="CK125" s="109" t="s">
        <v>43</v>
      </c>
      <c r="CL125" s="109" t="s">
        <v>43</v>
      </c>
      <c r="CM125" s="109"/>
      <c r="CN125" s="109" t="s">
        <v>43</v>
      </c>
      <c r="CO125" s="109"/>
      <c r="CP125" s="147"/>
      <c r="CQ125" s="109"/>
      <c r="CR125" s="109"/>
      <c r="CS125" s="109" t="s">
        <v>43</v>
      </c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12"/>
      <c r="DD125" s="109"/>
      <c r="DE125" s="112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12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 t="s">
        <v>43</v>
      </c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 t="s">
        <v>43</v>
      </c>
      <c r="GV125" s="109" t="s">
        <v>43</v>
      </c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77">
        <f t="shared" si="56"/>
        <v>28</v>
      </c>
      <c r="HO125" s="13">
        <f t="shared" si="57"/>
        <v>8</v>
      </c>
      <c r="HP125" s="13">
        <f t="shared" si="58"/>
        <v>2</v>
      </c>
      <c r="HQ125" s="13">
        <f t="shared" si="59"/>
        <v>7</v>
      </c>
      <c r="HR125" s="13">
        <f t="shared" si="60"/>
        <v>0</v>
      </c>
      <c r="HS125" s="13">
        <f t="shared" si="61"/>
        <v>0</v>
      </c>
      <c r="HT125" s="13">
        <f t="shared" si="62"/>
        <v>0</v>
      </c>
      <c r="HU125" s="21">
        <f t="shared" si="63"/>
        <v>2434</v>
      </c>
      <c r="HW125" s="44" t="str">
        <f t="shared" si="64"/>
        <v>x</v>
      </c>
      <c r="HX125" s="51" t="str">
        <f t="shared" si="65"/>
        <v/>
      </c>
      <c r="HY125" s="51" t="str">
        <f t="shared" si="66"/>
        <v/>
      </c>
      <c r="HZ125" s="51" t="str">
        <f t="shared" si="68"/>
        <v/>
      </c>
      <c r="IA125" s="52" t="str">
        <f t="shared" si="67"/>
        <v/>
      </c>
    </row>
    <row r="126" spans="1:235">
      <c r="A126" s="11" t="s">
        <v>813</v>
      </c>
      <c r="B126" s="151" t="s">
        <v>53</v>
      </c>
      <c r="C126" s="95"/>
      <c r="D126" s="95"/>
      <c r="E126" s="95"/>
      <c r="F126" s="95"/>
      <c r="G126" s="96"/>
      <c r="H126" s="108"/>
      <c r="I126" s="108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43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77">
        <f t="shared" si="56"/>
        <v>0</v>
      </c>
      <c r="HO126" s="13">
        <f t="shared" si="57"/>
        <v>0</v>
      </c>
      <c r="HP126" s="13">
        <f t="shared" si="58"/>
        <v>0</v>
      </c>
      <c r="HQ126" s="13">
        <f t="shared" si="59"/>
        <v>0</v>
      </c>
      <c r="HR126" s="13">
        <f t="shared" si="60"/>
        <v>0</v>
      </c>
      <c r="HS126" s="13">
        <f t="shared" si="61"/>
        <v>0</v>
      </c>
      <c r="HT126" s="13">
        <f t="shared" si="62"/>
        <v>0</v>
      </c>
      <c r="HU126" s="21">
        <f t="shared" si="63"/>
        <v>0</v>
      </c>
      <c r="HW126" s="44" t="str">
        <f t="shared" si="64"/>
        <v/>
      </c>
      <c r="HX126" s="51" t="str">
        <f t="shared" si="65"/>
        <v/>
      </c>
      <c r="HY126" s="51" t="str">
        <f t="shared" si="66"/>
        <v/>
      </c>
      <c r="HZ126" s="51" t="str">
        <f t="shared" si="68"/>
        <v/>
      </c>
      <c r="IA126" s="52" t="str">
        <f t="shared" si="67"/>
        <v/>
      </c>
    </row>
    <row r="127" spans="1:235">
      <c r="A127" s="6" t="s">
        <v>572</v>
      </c>
      <c r="B127" s="37" t="s">
        <v>103</v>
      </c>
      <c r="C127" s="97"/>
      <c r="D127" s="97"/>
      <c r="E127" s="97"/>
      <c r="F127" s="97"/>
      <c r="G127" s="98"/>
      <c r="H127" s="108"/>
      <c r="I127" s="108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 t="s">
        <v>43</v>
      </c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77">
        <f t="shared" si="56"/>
        <v>1</v>
      </c>
      <c r="HO127" s="13">
        <f t="shared" si="57"/>
        <v>0</v>
      </c>
      <c r="HP127" s="13">
        <f t="shared" si="58"/>
        <v>0</v>
      </c>
      <c r="HQ127" s="13">
        <f t="shared" si="59"/>
        <v>0</v>
      </c>
      <c r="HR127" s="13">
        <f t="shared" si="60"/>
        <v>0</v>
      </c>
      <c r="HS127" s="13">
        <f t="shared" si="61"/>
        <v>0</v>
      </c>
      <c r="HT127" s="13">
        <f t="shared" si="62"/>
        <v>0</v>
      </c>
      <c r="HU127" s="21">
        <f t="shared" si="63"/>
        <v>0</v>
      </c>
      <c r="HW127" s="44" t="str">
        <f t="shared" si="64"/>
        <v/>
      </c>
      <c r="HX127" s="51" t="str">
        <f t="shared" si="65"/>
        <v/>
      </c>
      <c r="HY127" s="51" t="str">
        <f t="shared" si="66"/>
        <v/>
      </c>
      <c r="HZ127" s="51" t="str">
        <f t="shared" si="68"/>
        <v/>
      </c>
      <c r="IA127" s="52" t="str">
        <f t="shared" si="67"/>
        <v/>
      </c>
    </row>
    <row r="128" spans="1:235" ht="15.5">
      <c r="A128" s="6" t="s">
        <v>814</v>
      </c>
      <c r="B128" s="37" t="s">
        <v>138</v>
      </c>
      <c r="C128" s="87"/>
      <c r="D128" s="87"/>
      <c r="E128" s="87"/>
      <c r="F128" s="87"/>
      <c r="G128" s="88"/>
      <c r="H128" s="108"/>
      <c r="I128" s="108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10"/>
      <c r="BA128" s="111"/>
      <c r="BB128" s="112"/>
      <c r="BC128" s="112"/>
      <c r="BD128" s="113"/>
      <c r="BE128" s="113"/>
      <c r="BF128" s="109"/>
      <c r="BG128" s="112"/>
      <c r="BH128" s="112"/>
      <c r="BI128" s="112"/>
      <c r="BJ128" s="112"/>
      <c r="BK128" s="109"/>
      <c r="BL128" s="112"/>
      <c r="BM128" s="112"/>
      <c r="BN128" s="109"/>
      <c r="BO128" s="112"/>
      <c r="BP128" s="109"/>
      <c r="BQ128" s="109"/>
      <c r="BR128" s="112"/>
      <c r="BS128" s="112"/>
      <c r="BT128" s="109"/>
      <c r="BU128" s="112"/>
      <c r="BV128" s="109"/>
      <c r="BW128" s="112"/>
      <c r="BX128" s="109"/>
      <c r="BY128" s="109"/>
      <c r="BZ128" s="109"/>
      <c r="CA128" s="109"/>
      <c r="CB128" s="109"/>
      <c r="CC128" s="112"/>
      <c r="CD128" s="109"/>
      <c r="CE128" s="112"/>
      <c r="CF128" s="109"/>
      <c r="CG128" s="109"/>
      <c r="CH128" s="112"/>
      <c r="CI128" s="109"/>
      <c r="CJ128" s="109"/>
      <c r="CK128" s="109"/>
      <c r="CL128" s="109"/>
      <c r="CM128" s="109"/>
      <c r="CN128" s="109"/>
      <c r="CO128" s="109"/>
      <c r="CP128" s="147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12"/>
      <c r="DD128" s="109"/>
      <c r="DE128" s="112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12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77">
        <f t="shared" si="56"/>
        <v>0</v>
      </c>
      <c r="HO128" s="13">
        <f t="shared" si="57"/>
        <v>0</v>
      </c>
      <c r="HP128" s="13">
        <f t="shared" si="58"/>
        <v>0</v>
      </c>
      <c r="HQ128" s="13">
        <f t="shared" si="59"/>
        <v>0</v>
      </c>
      <c r="HR128" s="13">
        <f t="shared" si="60"/>
        <v>0</v>
      </c>
      <c r="HS128" s="13">
        <f t="shared" si="61"/>
        <v>0</v>
      </c>
      <c r="HT128" s="13">
        <f t="shared" si="62"/>
        <v>0</v>
      </c>
      <c r="HU128" s="21">
        <f t="shared" si="63"/>
        <v>0</v>
      </c>
      <c r="HW128" s="44" t="str">
        <f t="shared" si="64"/>
        <v/>
      </c>
      <c r="HX128" s="51" t="str">
        <f t="shared" si="65"/>
        <v/>
      </c>
      <c r="HY128" s="51" t="str">
        <f t="shared" si="66"/>
        <v/>
      </c>
      <c r="HZ128" s="51" t="str">
        <f t="shared" si="68"/>
        <v/>
      </c>
      <c r="IA128" s="52" t="str">
        <f t="shared" si="67"/>
        <v/>
      </c>
    </row>
    <row r="129" spans="1:246" ht="15.5">
      <c r="A129" s="5" t="s">
        <v>815</v>
      </c>
      <c r="B129" s="35" t="s">
        <v>816</v>
      </c>
      <c r="C129" s="85"/>
      <c r="D129" s="85"/>
      <c r="E129" s="85"/>
      <c r="F129" s="85"/>
      <c r="G129" s="86"/>
      <c r="H129" s="108"/>
      <c r="I129" s="108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10"/>
      <c r="BA129" s="111"/>
      <c r="BB129" s="112"/>
      <c r="BC129" s="112"/>
      <c r="BD129" s="113"/>
      <c r="BE129" s="113"/>
      <c r="BF129" s="109"/>
      <c r="BG129" s="112"/>
      <c r="BH129" s="112"/>
      <c r="BI129" s="112"/>
      <c r="BJ129" s="112"/>
      <c r="BK129" s="109"/>
      <c r="BL129" s="112"/>
      <c r="BM129" s="112"/>
      <c r="BN129" s="109"/>
      <c r="BO129" s="112"/>
      <c r="BP129" s="109"/>
      <c r="BQ129" s="109"/>
      <c r="BR129" s="112"/>
      <c r="BS129" s="112"/>
      <c r="BT129" s="109"/>
      <c r="BU129" s="112"/>
      <c r="BV129" s="109"/>
      <c r="BW129" s="112"/>
      <c r="BX129" s="109"/>
      <c r="BY129" s="109"/>
      <c r="BZ129" s="109"/>
      <c r="CA129" s="109"/>
      <c r="CB129" s="109"/>
      <c r="CC129" s="112"/>
      <c r="CD129" s="109"/>
      <c r="CE129" s="112"/>
      <c r="CF129" s="109"/>
      <c r="CG129" s="109"/>
      <c r="CH129" s="112"/>
      <c r="CI129" s="109"/>
      <c r="CJ129" s="109"/>
      <c r="CK129" s="109"/>
      <c r="CL129" s="109"/>
      <c r="CM129" s="109"/>
      <c r="CN129" s="109"/>
      <c r="CO129" s="109"/>
      <c r="CP129" s="147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12"/>
      <c r="DD129" s="109"/>
      <c r="DE129" s="112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12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77">
        <f t="shared" si="56"/>
        <v>0</v>
      </c>
      <c r="HO129" s="13">
        <f t="shared" si="57"/>
        <v>0</v>
      </c>
      <c r="HP129" s="13">
        <f t="shared" si="58"/>
        <v>0</v>
      </c>
      <c r="HQ129" s="13">
        <f t="shared" si="59"/>
        <v>0</v>
      </c>
      <c r="HR129" s="13">
        <f t="shared" si="60"/>
        <v>0</v>
      </c>
      <c r="HS129" s="13">
        <f t="shared" si="61"/>
        <v>0</v>
      </c>
      <c r="HT129" s="13">
        <f t="shared" si="62"/>
        <v>0</v>
      </c>
      <c r="HU129" s="21">
        <f t="shared" si="63"/>
        <v>0</v>
      </c>
      <c r="HW129" s="44" t="str">
        <f t="shared" si="64"/>
        <v/>
      </c>
      <c r="HX129" s="51" t="str">
        <f t="shared" si="65"/>
        <v/>
      </c>
      <c r="HY129" s="51" t="str">
        <f t="shared" si="66"/>
        <v/>
      </c>
      <c r="HZ129" s="51" t="str">
        <f t="shared" si="68"/>
        <v/>
      </c>
      <c r="IA129" s="52" t="str">
        <f t="shared" si="67"/>
        <v/>
      </c>
    </row>
    <row r="130" spans="1:246" ht="15.5">
      <c r="A130" s="5" t="s">
        <v>154</v>
      </c>
      <c r="B130" s="35" t="s">
        <v>155</v>
      </c>
      <c r="C130" s="85"/>
      <c r="D130" s="85"/>
      <c r="E130" s="85"/>
      <c r="F130" s="85"/>
      <c r="G130" s="86"/>
      <c r="H130" s="108"/>
      <c r="I130" s="108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 t="s">
        <v>43</v>
      </c>
      <c r="AB130" s="227"/>
      <c r="AC130" s="227"/>
      <c r="AD130" s="227"/>
      <c r="AE130" s="227"/>
      <c r="AF130" s="227" t="s">
        <v>43</v>
      </c>
      <c r="AG130" s="227"/>
      <c r="AH130" s="227"/>
      <c r="AI130" s="227"/>
      <c r="AJ130" s="227"/>
      <c r="AK130" s="109"/>
      <c r="AL130" s="109"/>
      <c r="AM130" s="109"/>
      <c r="AN130" s="109"/>
      <c r="AO130" s="109" t="s">
        <v>43</v>
      </c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10"/>
      <c r="BA130" s="111"/>
      <c r="BB130" s="112"/>
      <c r="BC130" s="112"/>
      <c r="BD130" s="113"/>
      <c r="BE130" s="113"/>
      <c r="BF130" s="109"/>
      <c r="BG130" s="112"/>
      <c r="BH130" s="112"/>
      <c r="BI130" s="112"/>
      <c r="BJ130" s="112"/>
      <c r="BK130" s="109"/>
      <c r="BL130" s="112"/>
      <c r="BM130" s="112" t="s">
        <v>43</v>
      </c>
      <c r="BN130" s="109"/>
      <c r="BO130" s="112"/>
      <c r="BP130" s="109"/>
      <c r="BQ130" s="109"/>
      <c r="BR130" s="112"/>
      <c r="BS130" s="112"/>
      <c r="BT130" s="109"/>
      <c r="BU130" s="112"/>
      <c r="BV130" s="109"/>
      <c r="BW130" s="112"/>
      <c r="BX130" s="109"/>
      <c r="BY130" s="109"/>
      <c r="BZ130" s="109"/>
      <c r="CA130" s="109"/>
      <c r="CB130" s="109"/>
      <c r="CC130" s="112"/>
      <c r="CD130" s="109"/>
      <c r="CE130" s="112" t="s">
        <v>43</v>
      </c>
      <c r="CF130" s="109"/>
      <c r="CG130" s="109"/>
      <c r="CH130" s="112"/>
      <c r="CI130" s="109"/>
      <c r="CJ130" s="109" t="s">
        <v>43</v>
      </c>
      <c r="CK130" s="109"/>
      <c r="CL130" s="109"/>
      <c r="CM130" s="109"/>
      <c r="CN130" s="109"/>
      <c r="CO130" s="109"/>
      <c r="CP130" s="147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12"/>
      <c r="DD130" s="109"/>
      <c r="DE130" s="112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12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 t="s">
        <v>43</v>
      </c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 t="s">
        <v>43</v>
      </c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77">
        <f t="shared" si="56"/>
        <v>8</v>
      </c>
      <c r="HO130" s="13">
        <f t="shared" si="57"/>
        <v>0</v>
      </c>
      <c r="HP130" s="13">
        <f t="shared" si="58"/>
        <v>0</v>
      </c>
      <c r="HQ130" s="13">
        <f t="shared" si="59"/>
        <v>0</v>
      </c>
      <c r="HR130" s="13">
        <f t="shared" si="60"/>
        <v>0</v>
      </c>
      <c r="HS130" s="13">
        <f t="shared" si="61"/>
        <v>0</v>
      </c>
      <c r="HT130" s="13">
        <f t="shared" si="62"/>
        <v>0</v>
      </c>
      <c r="HU130" s="21">
        <f t="shared" si="63"/>
        <v>0</v>
      </c>
      <c r="HW130" s="44" t="str">
        <f t="shared" si="64"/>
        <v/>
      </c>
      <c r="HX130" s="51" t="str">
        <f t="shared" si="65"/>
        <v/>
      </c>
      <c r="HY130" s="51" t="str">
        <f t="shared" si="66"/>
        <v/>
      </c>
      <c r="HZ130" s="51" t="str">
        <f t="shared" si="68"/>
        <v/>
      </c>
      <c r="IA130" s="52" t="str">
        <f t="shared" si="67"/>
        <v/>
      </c>
    </row>
    <row r="131" spans="1:246" ht="15.5">
      <c r="A131" s="5" t="s">
        <v>154</v>
      </c>
      <c r="B131" s="35" t="s">
        <v>56</v>
      </c>
      <c r="C131" s="85"/>
      <c r="D131" s="85"/>
      <c r="E131" s="85"/>
      <c r="F131" s="85"/>
      <c r="G131" s="86"/>
      <c r="H131" s="108"/>
      <c r="I131" s="108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 t="s">
        <v>43</v>
      </c>
      <c r="Y131" s="227"/>
      <c r="Z131" s="227"/>
      <c r="AA131" s="227" t="s">
        <v>43</v>
      </c>
      <c r="AB131" s="227"/>
      <c r="AC131" s="227"/>
      <c r="AD131" s="227"/>
      <c r="AE131" s="227"/>
      <c r="AF131" s="227" t="s">
        <v>43</v>
      </c>
      <c r="AG131" s="227"/>
      <c r="AH131" s="227"/>
      <c r="AI131" s="227"/>
      <c r="AJ131" s="227"/>
      <c r="AK131" s="109"/>
      <c r="AL131" s="109"/>
      <c r="AM131" s="109"/>
      <c r="AN131" s="109"/>
      <c r="AO131" s="109" t="s">
        <v>43</v>
      </c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10"/>
      <c r="BA131" s="111"/>
      <c r="BB131" s="112"/>
      <c r="BC131" s="112"/>
      <c r="BD131" s="113"/>
      <c r="BE131" s="113"/>
      <c r="BF131" s="109" t="s">
        <v>43</v>
      </c>
      <c r="BG131" s="112"/>
      <c r="BH131" s="112"/>
      <c r="BI131" s="112"/>
      <c r="BJ131" s="112"/>
      <c r="BK131" s="109"/>
      <c r="BL131" s="112" t="s">
        <v>43</v>
      </c>
      <c r="BM131" s="112" t="s">
        <v>43</v>
      </c>
      <c r="BN131" s="109"/>
      <c r="BO131" s="112"/>
      <c r="BP131" s="109"/>
      <c r="BQ131" s="109"/>
      <c r="BR131" s="112"/>
      <c r="BS131" s="112"/>
      <c r="BT131" s="109"/>
      <c r="BU131" s="112"/>
      <c r="BV131" s="109"/>
      <c r="BW131" s="112"/>
      <c r="BX131" s="109"/>
      <c r="BY131" s="109"/>
      <c r="BZ131" s="109"/>
      <c r="CA131" s="109"/>
      <c r="CB131" s="109"/>
      <c r="CC131" s="112"/>
      <c r="CD131" s="109"/>
      <c r="CE131" s="112" t="s">
        <v>43</v>
      </c>
      <c r="CF131" s="109"/>
      <c r="CG131" s="109"/>
      <c r="CH131" s="112"/>
      <c r="CI131" s="109"/>
      <c r="CJ131" s="109" t="s">
        <v>43</v>
      </c>
      <c r="CK131" s="109"/>
      <c r="CL131" s="109"/>
      <c r="CM131" s="109"/>
      <c r="CN131" s="109"/>
      <c r="CO131" s="109"/>
      <c r="CP131" s="147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12"/>
      <c r="DD131" s="109"/>
      <c r="DE131" s="112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12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 t="s">
        <v>43</v>
      </c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 t="s">
        <v>43</v>
      </c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 t="s">
        <v>43</v>
      </c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 t="s">
        <v>43</v>
      </c>
      <c r="HD131" s="109" t="s">
        <v>43</v>
      </c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77">
        <f t="shared" si="56"/>
        <v>15</v>
      </c>
      <c r="HO131" s="13">
        <f t="shared" si="57"/>
        <v>1</v>
      </c>
      <c r="HP131" s="13">
        <f t="shared" si="58"/>
        <v>0</v>
      </c>
      <c r="HQ131" s="13">
        <f t="shared" si="59"/>
        <v>1</v>
      </c>
      <c r="HR131" s="13">
        <f t="shared" si="60"/>
        <v>0</v>
      </c>
      <c r="HS131" s="13">
        <f t="shared" si="61"/>
        <v>0</v>
      </c>
      <c r="HT131" s="13">
        <f t="shared" si="62"/>
        <v>0</v>
      </c>
      <c r="HU131" s="21">
        <f t="shared" si="63"/>
        <v>66</v>
      </c>
      <c r="HW131" s="44" t="str">
        <f t="shared" si="64"/>
        <v/>
      </c>
      <c r="HX131" s="51" t="str">
        <f t="shared" si="65"/>
        <v/>
      </c>
      <c r="HY131" s="51" t="str">
        <f t="shared" si="66"/>
        <v/>
      </c>
      <c r="HZ131" s="51" t="str">
        <f t="shared" si="68"/>
        <v/>
      </c>
      <c r="IA131" s="52" t="str">
        <f t="shared" si="67"/>
        <v/>
      </c>
    </row>
    <row r="132" spans="1:246" ht="15.5">
      <c r="A132" s="5" t="s">
        <v>574</v>
      </c>
      <c r="B132" s="35" t="s">
        <v>78</v>
      </c>
      <c r="C132" s="85"/>
      <c r="D132" s="85"/>
      <c r="E132" s="85"/>
      <c r="F132" s="85"/>
      <c r="G132" s="86"/>
      <c r="H132" s="108"/>
      <c r="I132" s="108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 t="s">
        <v>43</v>
      </c>
      <c r="AU132" s="109"/>
      <c r="AV132" s="109"/>
      <c r="AW132" s="109"/>
      <c r="AX132" s="109"/>
      <c r="AY132" s="109"/>
      <c r="AZ132" s="110"/>
      <c r="BA132" s="111"/>
      <c r="BB132" s="112"/>
      <c r="BC132" s="112"/>
      <c r="BD132" s="113"/>
      <c r="BE132" s="113"/>
      <c r="BF132" s="109"/>
      <c r="BG132" s="112"/>
      <c r="BH132" s="112"/>
      <c r="BI132" s="112"/>
      <c r="BJ132" s="112"/>
      <c r="BK132" s="109"/>
      <c r="BL132" s="112"/>
      <c r="BM132" s="112"/>
      <c r="BN132" s="109"/>
      <c r="BO132" s="112"/>
      <c r="BP132" s="109"/>
      <c r="BQ132" s="109"/>
      <c r="BR132" s="112"/>
      <c r="BS132" s="112"/>
      <c r="BT132" s="109"/>
      <c r="BU132" s="112"/>
      <c r="BV132" s="109"/>
      <c r="BW132" s="112"/>
      <c r="BX132" s="109"/>
      <c r="BY132" s="109"/>
      <c r="BZ132" s="109"/>
      <c r="CA132" s="109"/>
      <c r="CB132" s="109"/>
      <c r="CC132" s="112"/>
      <c r="CD132" s="109"/>
      <c r="CE132" s="112"/>
      <c r="CF132" s="109"/>
      <c r="CG132" s="109"/>
      <c r="CH132" s="112"/>
      <c r="CI132" s="109"/>
      <c r="CJ132" s="109"/>
      <c r="CK132" s="109"/>
      <c r="CL132" s="109"/>
      <c r="CM132" s="109"/>
      <c r="CN132" s="109"/>
      <c r="CO132" s="109"/>
      <c r="CP132" s="147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12"/>
      <c r="DD132" s="109"/>
      <c r="DE132" s="112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12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77">
        <f t="shared" si="56"/>
        <v>1</v>
      </c>
      <c r="HO132" s="13">
        <f t="shared" si="57"/>
        <v>1</v>
      </c>
      <c r="HP132" s="13">
        <f t="shared" si="58"/>
        <v>0</v>
      </c>
      <c r="HQ132" s="13">
        <f t="shared" si="59"/>
        <v>0</v>
      </c>
      <c r="HR132" s="13">
        <f t="shared" si="60"/>
        <v>0</v>
      </c>
      <c r="HS132" s="13">
        <f t="shared" si="61"/>
        <v>0</v>
      </c>
      <c r="HT132" s="13">
        <f t="shared" si="62"/>
        <v>0</v>
      </c>
      <c r="HU132" s="21">
        <f t="shared" si="63"/>
        <v>60</v>
      </c>
      <c r="HW132" s="44" t="str">
        <f t="shared" si="64"/>
        <v/>
      </c>
      <c r="HX132" s="51" t="str">
        <f t="shared" si="65"/>
        <v/>
      </c>
      <c r="HY132" s="51" t="str">
        <f t="shared" si="66"/>
        <v/>
      </c>
      <c r="HZ132" s="51" t="str">
        <f t="shared" si="68"/>
        <v/>
      </c>
      <c r="IA132" s="52" t="str">
        <f t="shared" si="67"/>
        <v/>
      </c>
    </row>
    <row r="133" spans="1:246" ht="15.5">
      <c r="A133" s="5" t="s">
        <v>574</v>
      </c>
      <c r="B133" s="35" t="s">
        <v>817</v>
      </c>
      <c r="C133" s="85"/>
      <c r="D133" s="85"/>
      <c r="E133" s="85"/>
      <c r="F133" s="85"/>
      <c r="G133" s="86"/>
      <c r="H133" s="108"/>
      <c r="I133" s="108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10"/>
      <c r="BA133" s="111"/>
      <c r="BB133" s="112"/>
      <c r="BC133" s="112"/>
      <c r="BD133" s="113"/>
      <c r="BE133" s="113"/>
      <c r="BF133" s="109"/>
      <c r="BG133" s="112"/>
      <c r="BH133" s="112"/>
      <c r="BI133" s="112"/>
      <c r="BJ133" s="112"/>
      <c r="BK133" s="109"/>
      <c r="BL133" s="112"/>
      <c r="BM133" s="112"/>
      <c r="BN133" s="109"/>
      <c r="BO133" s="112"/>
      <c r="BP133" s="109"/>
      <c r="BQ133" s="109"/>
      <c r="BR133" s="112"/>
      <c r="BS133" s="112"/>
      <c r="BT133" s="109"/>
      <c r="BU133" s="112"/>
      <c r="BV133" s="109"/>
      <c r="BW133" s="112"/>
      <c r="BX133" s="109"/>
      <c r="BY133" s="109"/>
      <c r="BZ133" s="109"/>
      <c r="CA133" s="109"/>
      <c r="CB133" s="109"/>
      <c r="CC133" s="112"/>
      <c r="CD133" s="109"/>
      <c r="CE133" s="112"/>
      <c r="CF133" s="109"/>
      <c r="CG133" s="109"/>
      <c r="CH133" s="112"/>
      <c r="CI133" s="109"/>
      <c r="CJ133" s="109"/>
      <c r="CK133" s="109"/>
      <c r="CL133" s="109"/>
      <c r="CM133" s="109"/>
      <c r="CN133" s="109"/>
      <c r="CO133" s="109"/>
      <c r="CP133" s="147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12"/>
      <c r="DD133" s="109"/>
      <c r="DE133" s="112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12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77">
        <f t="shared" si="56"/>
        <v>0</v>
      </c>
      <c r="HO133" s="13">
        <f t="shared" si="57"/>
        <v>0</v>
      </c>
      <c r="HP133" s="13">
        <f t="shared" si="58"/>
        <v>0</v>
      </c>
      <c r="HQ133" s="13">
        <f t="shared" si="59"/>
        <v>0</v>
      </c>
      <c r="HR133" s="13">
        <f t="shared" si="60"/>
        <v>0</v>
      </c>
      <c r="HS133" s="13">
        <f t="shared" si="61"/>
        <v>0</v>
      </c>
      <c r="HT133" s="13">
        <f t="shared" si="62"/>
        <v>0</v>
      </c>
      <c r="HU133" s="21">
        <f t="shared" si="63"/>
        <v>0</v>
      </c>
      <c r="HW133" s="44" t="str">
        <f t="shared" si="64"/>
        <v/>
      </c>
      <c r="HX133" s="51" t="str">
        <f t="shared" si="65"/>
        <v/>
      </c>
      <c r="HY133" s="51" t="str">
        <f t="shared" si="66"/>
        <v/>
      </c>
      <c r="HZ133" s="51" t="str">
        <f t="shared" si="68"/>
        <v/>
      </c>
      <c r="IA133" s="52" t="str">
        <f t="shared" si="67"/>
        <v/>
      </c>
    </row>
    <row r="134" spans="1:246" ht="15.5">
      <c r="A134" s="5" t="s">
        <v>405</v>
      </c>
      <c r="B134" s="35" t="s">
        <v>71</v>
      </c>
      <c r="C134" s="85" t="s">
        <v>43</v>
      </c>
      <c r="D134" s="85"/>
      <c r="E134" s="85"/>
      <c r="F134" s="85"/>
      <c r="G134" s="86"/>
      <c r="H134" s="108" t="s">
        <v>43</v>
      </c>
      <c r="I134" s="108"/>
      <c r="J134" s="108" t="s">
        <v>43</v>
      </c>
      <c r="K134" s="108" t="s">
        <v>43</v>
      </c>
      <c r="L134" s="227" t="s">
        <v>43</v>
      </c>
      <c r="M134" s="227" t="s">
        <v>43</v>
      </c>
      <c r="N134" s="227" t="s">
        <v>43</v>
      </c>
      <c r="O134" s="227"/>
      <c r="P134" s="227" t="s">
        <v>43</v>
      </c>
      <c r="Q134" s="227" t="s">
        <v>43</v>
      </c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 t="s">
        <v>43</v>
      </c>
      <c r="AG134" s="227"/>
      <c r="AH134" s="227"/>
      <c r="AI134" s="227"/>
      <c r="AJ134" s="227"/>
      <c r="AK134" s="109"/>
      <c r="AL134" s="109"/>
      <c r="AM134" s="109"/>
      <c r="AN134" s="109"/>
      <c r="AO134" s="109" t="s">
        <v>43</v>
      </c>
      <c r="AP134" s="109" t="s">
        <v>43</v>
      </c>
      <c r="AQ134" s="109" t="s">
        <v>43</v>
      </c>
      <c r="AR134" s="109"/>
      <c r="AS134" s="109"/>
      <c r="AT134" s="109" t="s">
        <v>43</v>
      </c>
      <c r="AU134" s="109" t="s">
        <v>43</v>
      </c>
      <c r="AV134" s="109" t="s">
        <v>43</v>
      </c>
      <c r="AW134" s="109" t="s">
        <v>43</v>
      </c>
      <c r="AX134" s="109" t="s">
        <v>43</v>
      </c>
      <c r="AY134" s="109"/>
      <c r="AZ134" s="110"/>
      <c r="BA134" s="109" t="s">
        <v>43</v>
      </c>
      <c r="BB134" s="112" t="s">
        <v>43</v>
      </c>
      <c r="BC134" s="112"/>
      <c r="BD134" s="113"/>
      <c r="BE134" s="113"/>
      <c r="BF134" s="109" t="s">
        <v>43</v>
      </c>
      <c r="BG134" s="112"/>
      <c r="BH134" s="112"/>
      <c r="BI134" s="112"/>
      <c r="BJ134" s="112" t="s">
        <v>43</v>
      </c>
      <c r="BK134" s="109"/>
      <c r="BL134" s="112"/>
      <c r="BM134" s="112" t="s">
        <v>43</v>
      </c>
      <c r="BN134" s="109"/>
      <c r="BO134" s="112"/>
      <c r="BP134" s="109"/>
      <c r="BQ134" s="109"/>
      <c r="BR134" s="112"/>
      <c r="BS134" s="112"/>
      <c r="BT134" s="109"/>
      <c r="BU134" s="112"/>
      <c r="BV134" s="109"/>
      <c r="BW134" s="112" t="s">
        <v>43</v>
      </c>
      <c r="BX134" s="109" t="s">
        <v>43</v>
      </c>
      <c r="BY134" s="109"/>
      <c r="BZ134" s="109"/>
      <c r="CA134" s="109"/>
      <c r="CB134" s="109"/>
      <c r="CC134" s="112" t="s">
        <v>43</v>
      </c>
      <c r="CD134" s="109"/>
      <c r="CE134" s="112"/>
      <c r="CF134" s="109"/>
      <c r="CG134" s="109"/>
      <c r="CH134" s="112"/>
      <c r="CI134" s="109"/>
      <c r="CJ134" s="109"/>
      <c r="CK134" s="109"/>
      <c r="CL134" s="109"/>
      <c r="CM134" s="109" t="s">
        <v>43</v>
      </c>
      <c r="CN134" s="109" t="s">
        <v>43</v>
      </c>
      <c r="CO134" s="109" t="s">
        <v>43</v>
      </c>
      <c r="CP134" s="147"/>
      <c r="CQ134" s="109"/>
      <c r="CR134" s="109"/>
      <c r="CS134" s="109"/>
      <c r="CT134" s="109"/>
      <c r="CU134" s="109" t="s">
        <v>43</v>
      </c>
      <c r="CV134" s="109" t="s">
        <v>43</v>
      </c>
      <c r="CW134" s="109" t="s">
        <v>43</v>
      </c>
      <c r="CX134" s="109"/>
      <c r="CY134" s="109"/>
      <c r="CZ134" s="109"/>
      <c r="DA134" s="109"/>
      <c r="DB134" s="109"/>
      <c r="DC134" s="112"/>
      <c r="DD134" s="109"/>
      <c r="DE134" s="112"/>
      <c r="DF134" s="109"/>
      <c r="DG134" s="109"/>
      <c r="DH134" s="109"/>
      <c r="DI134" s="109"/>
      <c r="DJ134" s="109"/>
      <c r="DK134" s="109"/>
      <c r="DL134" s="109" t="s">
        <v>43</v>
      </c>
      <c r="DM134" s="109" t="s">
        <v>43</v>
      </c>
      <c r="DN134" s="109"/>
      <c r="DO134" s="109"/>
      <c r="DP134" s="112" t="s">
        <v>43</v>
      </c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 t="s">
        <v>43</v>
      </c>
      <c r="EJ134" s="109" t="s">
        <v>43</v>
      </c>
      <c r="EK134" s="109"/>
      <c r="EL134" s="109"/>
      <c r="EM134" s="109"/>
      <c r="EN134" s="109"/>
      <c r="EO134" s="109"/>
      <c r="EP134" s="109"/>
      <c r="EQ134" s="109"/>
      <c r="ER134" s="109"/>
      <c r="ES134" s="109" t="s">
        <v>43</v>
      </c>
      <c r="ET134" s="109" t="s">
        <v>43</v>
      </c>
      <c r="EU134" s="109"/>
      <c r="EV134" s="109"/>
      <c r="EW134" s="109"/>
      <c r="EX134" s="109"/>
      <c r="EY134" s="109"/>
      <c r="EZ134" s="109"/>
      <c r="FA134" s="109"/>
      <c r="FB134" s="109" t="s">
        <v>43</v>
      </c>
      <c r="FC134" s="109" t="s">
        <v>43</v>
      </c>
      <c r="FD134" s="109"/>
      <c r="FE134" s="109"/>
      <c r="FF134" s="109"/>
      <c r="FG134" s="109"/>
      <c r="FH134" s="109"/>
      <c r="FI134" s="109"/>
      <c r="FJ134" s="109" t="s">
        <v>43</v>
      </c>
      <c r="FK134" s="109" t="s">
        <v>43</v>
      </c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 t="s">
        <v>43</v>
      </c>
      <c r="GB134" s="109" t="s">
        <v>43</v>
      </c>
      <c r="GC134" s="109"/>
      <c r="GD134" s="109"/>
      <c r="GE134" s="109"/>
      <c r="GF134" s="109" t="s">
        <v>43</v>
      </c>
      <c r="GG134" s="109" t="s">
        <v>43</v>
      </c>
      <c r="GH134" s="109" t="s">
        <v>43</v>
      </c>
      <c r="GI134" s="109"/>
      <c r="GJ134" s="109"/>
      <c r="GK134" s="109" t="s">
        <v>43</v>
      </c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 t="s">
        <v>43</v>
      </c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77">
        <f t="shared" si="56"/>
        <v>68</v>
      </c>
      <c r="HO134" s="13">
        <f t="shared" si="57"/>
        <v>13</v>
      </c>
      <c r="HP134" s="13">
        <f t="shared" si="58"/>
        <v>5</v>
      </c>
      <c r="HQ134" s="13">
        <f t="shared" si="59"/>
        <v>13</v>
      </c>
      <c r="HR134" s="13">
        <f t="shared" si="60"/>
        <v>2</v>
      </c>
      <c r="HS134" s="13">
        <f t="shared" si="61"/>
        <v>0</v>
      </c>
      <c r="HT134" s="13">
        <f t="shared" si="62"/>
        <v>5</v>
      </c>
      <c r="HU134" s="21">
        <f t="shared" si="63"/>
        <v>4875</v>
      </c>
      <c r="HW134" s="44" t="str">
        <f t="shared" si="64"/>
        <v>x</v>
      </c>
      <c r="HX134" s="140" t="str">
        <f t="shared" si="65"/>
        <v>Yes!</v>
      </c>
      <c r="HY134" s="51" t="str">
        <f t="shared" si="66"/>
        <v/>
      </c>
      <c r="HZ134" s="51" t="str">
        <f t="shared" si="68"/>
        <v/>
      </c>
      <c r="IA134" s="52" t="str">
        <f t="shared" si="67"/>
        <v/>
      </c>
    </row>
    <row r="135" spans="1:246" ht="15.5">
      <c r="A135" s="5" t="s">
        <v>157</v>
      </c>
      <c r="B135" s="35" t="s">
        <v>158</v>
      </c>
      <c r="C135" s="85" t="s">
        <v>43</v>
      </c>
      <c r="D135" s="85"/>
      <c r="E135" s="85"/>
      <c r="F135" s="85"/>
      <c r="G135" s="86"/>
      <c r="H135" s="108" t="s">
        <v>43</v>
      </c>
      <c r="I135" s="108"/>
      <c r="J135" s="108"/>
      <c r="K135" s="108"/>
      <c r="L135" s="227" t="s">
        <v>43</v>
      </c>
      <c r="M135" s="227"/>
      <c r="N135" s="227"/>
      <c r="O135" s="227" t="s">
        <v>43</v>
      </c>
      <c r="P135" s="227" t="s">
        <v>43</v>
      </c>
      <c r="Q135" s="227"/>
      <c r="R135" s="227"/>
      <c r="S135" s="227"/>
      <c r="T135" s="227"/>
      <c r="U135" s="227"/>
      <c r="V135" s="227"/>
      <c r="W135" s="227"/>
      <c r="X135" s="227" t="s">
        <v>43</v>
      </c>
      <c r="Y135" s="227" t="s">
        <v>43</v>
      </c>
      <c r="Z135" s="227"/>
      <c r="AA135" s="227"/>
      <c r="AB135" s="227"/>
      <c r="AC135" s="227"/>
      <c r="AD135" s="227"/>
      <c r="AE135" s="227"/>
      <c r="AF135" s="227" t="s">
        <v>43</v>
      </c>
      <c r="AG135" s="227"/>
      <c r="AH135" s="227" t="s">
        <v>43</v>
      </c>
      <c r="AI135" s="227"/>
      <c r="AJ135" s="227" t="s">
        <v>43</v>
      </c>
      <c r="AK135" s="109"/>
      <c r="AL135" s="109"/>
      <c r="AM135" s="109"/>
      <c r="AN135" s="109"/>
      <c r="AO135" s="109" t="s">
        <v>43</v>
      </c>
      <c r="AP135" s="109"/>
      <c r="AQ135" s="109"/>
      <c r="AR135" s="109"/>
      <c r="AS135" s="109"/>
      <c r="AT135" s="109"/>
      <c r="AU135" s="109"/>
      <c r="AV135" s="109" t="s">
        <v>43</v>
      </c>
      <c r="AW135" s="109"/>
      <c r="AX135" s="109"/>
      <c r="AY135" s="109"/>
      <c r="AZ135" s="110"/>
      <c r="BA135" s="111"/>
      <c r="BB135" s="112"/>
      <c r="BC135" s="112"/>
      <c r="BD135" s="113"/>
      <c r="BE135" s="113"/>
      <c r="BF135" s="109" t="s">
        <v>43</v>
      </c>
      <c r="BG135" s="112"/>
      <c r="BH135" s="112" t="s">
        <v>43</v>
      </c>
      <c r="BI135" s="112"/>
      <c r="BJ135" s="112"/>
      <c r="BK135" s="109"/>
      <c r="BL135" s="112" t="s">
        <v>43</v>
      </c>
      <c r="BM135" s="112" t="s">
        <v>43</v>
      </c>
      <c r="BN135" s="109" t="s">
        <v>43</v>
      </c>
      <c r="BO135" s="112"/>
      <c r="BP135" s="109"/>
      <c r="BQ135" s="109"/>
      <c r="BR135" s="112"/>
      <c r="BS135" s="112" t="s">
        <v>43</v>
      </c>
      <c r="BT135" s="109"/>
      <c r="BU135" s="112"/>
      <c r="BV135" s="109"/>
      <c r="BW135" s="112"/>
      <c r="BX135" s="109"/>
      <c r="BY135" s="109"/>
      <c r="BZ135" s="109"/>
      <c r="CA135" s="109"/>
      <c r="CB135" s="109"/>
      <c r="CC135" s="112"/>
      <c r="CD135" s="109"/>
      <c r="CE135" s="112" t="s">
        <v>43</v>
      </c>
      <c r="CF135" s="109"/>
      <c r="CG135" s="109"/>
      <c r="CH135" s="112"/>
      <c r="CI135" s="109"/>
      <c r="CJ135" s="109" t="s">
        <v>43</v>
      </c>
      <c r="CK135" s="109"/>
      <c r="CL135" s="109"/>
      <c r="CM135" s="109"/>
      <c r="CN135" s="109"/>
      <c r="CO135" s="109"/>
      <c r="CP135" s="147"/>
      <c r="CQ135" s="109"/>
      <c r="CR135" s="109"/>
      <c r="CS135" s="109"/>
      <c r="CT135" s="109"/>
      <c r="CU135" s="109" t="s">
        <v>43</v>
      </c>
      <c r="CV135" s="109"/>
      <c r="CW135" s="109" t="s">
        <v>43</v>
      </c>
      <c r="CX135" s="109"/>
      <c r="CY135" s="109" t="s">
        <v>43</v>
      </c>
      <c r="CZ135" s="109"/>
      <c r="DA135" s="109" t="s">
        <v>43</v>
      </c>
      <c r="DB135" s="109"/>
      <c r="DC135" s="112"/>
      <c r="DD135" s="109"/>
      <c r="DE135" s="112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12" t="s">
        <v>43</v>
      </c>
      <c r="DQ135" s="109" t="s">
        <v>43</v>
      </c>
      <c r="DR135" s="109"/>
      <c r="DS135" s="109"/>
      <c r="DT135" s="109"/>
      <c r="DU135" s="109"/>
      <c r="DV135" s="109"/>
      <c r="DW135" s="109" t="s">
        <v>43</v>
      </c>
      <c r="DX135" s="109"/>
      <c r="DY135" s="109"/>
      <c r="DZ135" s="109"/>
      <c r="EA135" s="109"/>
      <c r="EB135" s="109"/>
      <c r="EC135" s="109"/>
      <c r="ED135" s="109" t="s">
        <v>43</v>
      </c>
      <c r="EE135" s="109"/>
      <c r="EF135" s="109"/>
      <c r="EG135" s="109"/>
      <c r="EH135" s="109"/>
      <c r="EI135" s="109"/>
      <c r="EJ135" s="109"/>
      <c r="EK135" s="109" t="s">
        <v>43</v>
      </c>
      <c r="EL135" s="109"/>
      <c r="EM135" s="109"/>
      <c r="EN135" s="109" t="s">
        <v>43</v>
      </c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 t="s">
        <v>43</v>
      </c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 t="s">
        <v>43</v>
      </c>
      <c r="FW135" s="109" t="s">
        <v>43</v>
      </c>
      <c r="FX135" s="109"/>
      <c r="FY135" s="109"/>
      <c r="FZ135" s="109"/>
      <c r="GA135" s="109"/>
      <c r="GB135" s="109"/>
      <c r="GC135" s="109" t="s">
        <v>43</v>
      </c>
      <c r="GD135" s="109"/>
      <c r="GE135" s="109"/>
      <c r="GF135" s="109"/>
      <c r="GG135" s="109"/>
      <c r="GH135" s="109"/>
      <c r="GI135" s="109"/>
      <c r="GJ135" s="109"/>
      <c r="GK135" s="109"/>
      <c r="GL135" s="109" t="s">
        <v>43</v>
      </c>
      <c r="GM135" s="109" t="s">
        <v>43</v>
      </c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 t="s">
        <v>43</v>
      </c>
      <c r="HD135" s="109" t="s">
        <v>43</v>
      </c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77">
        <f t="shared" si="56"/>
        <v>49</v>
      </c>
      <c r="HO135" s="13">
        <f t="shared" si="57"/>
        <v>6</v>
      </c>
      <c r="HP135" s="13">
        <f t="shared" si="58"/>
        <v>3</v>
      </c>
      <c r="HQ135" s="13">
        <f t="shared" si="59"/>
        <v>4</v>
      </c>
      <c r="HR135" s="13">
        <f t="shared" si="60"/>
        <v>0</v>
      </c>
      <c r="HS135" s="13">
        <f t="shared" si="61"/>
        <v>0</v>
      </c>
      <c r="HT135" s="13">
        <f t="shared" si="62"/>
        <v>1</v>
      </c>
      <c r="HU135" s="21">
        <f t="shared" si="63"/>
        <v>3169</v>
      </c>
      <c r="HW135" s="44" t="str">
        <f t="shared" si="64"/>
        <v>x</v>
      </c>
      <c r="HX135" s="51" t="str">
        <f t="shared" si="65"/>
        <v/>
      </c>
      <c r="HY135" s="51" t="str">
        <f t="shared" si="66"/>
        <v/>
      </c>
      <c r="HZ135" s="51" t="str">
        <f t="shared" si="68"/>
        <v/>
      </c>
      <c r="IA135" s="52" t="str">
        <f t="shared" si="67"/>
        <v/>
      </c>
    </row>
    <row r="136" spans="1:246" ht="15.5">
      <c r="A136" s="5" t="s">
        <v>157</v>
      </c>
      <c r="B136" s="35" t="s">
        <v>103</v>
      </c>
      <c r="C136" s="85" t="s">
        <v>43</v>
      </c>
      <c r="D136" s="85" t="s">
        <v>43</v>
      </c>
      <c r="E136" s="85"/>
      <c r="F136" s="85"/>
      <c r="G136" s="86"/>
      <c r="H136" s="108" t="s">
        <v>43</v>
      </c>
      <c r="I136" s="108" t="s">
        <v>43</v>
      </c>
      <c r="J136" s="108" t="s">
        <v>43</v>
      </c>
      <c r="K136" s="108"/>
      <c r="L136" s="227" t="s">
        <v>43</v>
      </c>
      <c r="M136" s="227" t="s">
        <v>43</v>
      </c>
      <c r="N136" s="227"/>
      <c r="O136" s="227"/>
      <c r="P136" s="227" t="s">
        <v>43</v>
      </c>
      <c r="Q136" s="227" t="s">
        <v>43</v>
      </c>
      <c r="R136" s="227"/>
      <c r="S136" s="227"/>
      <c r="T136" s="227"/>
      <c r="U136" s="227"/>
      <c r="V136" s="227"/>
      <c r="W136" s="227"/>
      <c r="X136" s="227" t="s">
        <v>43</v>
      </c>
      <c r="Y136" s="227" t="s">
        <v>43</v>
      </c>
      <c r="Z136" s="227"/>
      <c r="AA136" s="227" t="s">
        <v>43</v>
      </c>
      <c r="AB136" s="227" t="s">
        <v>43</v>
      </c>
      <c r="AC136" s="227"/>
      <c r="AD136" s="227"/>
      <c r="AE136" s="227"/>
      <c r="AF136" s="227" t="s">
        <v>43</v>
      </c>
      <c r="AG136" s="227"/>
      <c r="AH136" s="227" t="s">
        <v>43</v>
      </c>
      <c r="AI136" s="227"/>
      <c r="AJ136" s="227"/>
      <c r="AK136" s="109"/>
      <c r="AL136" s="109"/>
      <c r="AM136" s="109"/>
      <c r="AN136" s="109"/>
      <c r="AO136" s="109" t="s">
        <v>43</v>
      </c>
      <c r="AP136" s="109" t="s">
        <v>43</v>
      </c>
      <c r="AQ136" s="109"/>
      <c r="AR136" s="109"/>
      <c r="AS136" s="109"/>
      <c r="AT136" s="109"/>
      <c r="AU136" s="109"/>
      <c r="AV136" s="109" t="s">
        <v>43</v>
      </c>
      <c r="AW136" s="109"/>
      <c r="AX136" s="109"/>
      <c r="AY136" s="109"/>
      <c r="AZ136" s="110"/>
      <c r="BA136" s="111"/>
      <c r="BB136" s="112"/>
      <c r="BC136" s="112"/>
      <c r="BD136" s="113"/>
      <c r="BE136" s="158" t="s">
        <v>43</v>
      </c>
      <c r="BF136" s="109" t="s">
        <v>43</v>
      </c>
      <c r="BG136" s="112"/>
      <c r="BH136" s="112" t="s">
        <v>43</v>
      </c>
      <c r="BI136" s="112" t="s">
        <v>43</v>
      </c>
      <c r="BJ136" s="112" t="s">
        <v>43</v>
      </c>
      <c r="BK136" s="109"/>
      <c r="BL136" s="112"/>
      <c r="BM136" s="112"/>
      <c r="BN136" s="109" t="s">
        <v>43</v>
      </c>
      <c r="BO136" s="112" t="s">
        <v>43</v>
      </c>
      <c r="BP136" s="109"/>
      <c r="BQ136" s="109"/>
      <c r="BR136" s="112"/>
      <c r="BS136" s="112" t="s">
        <v>43</v>
      </c>
      <c r="BT136" s="109"/>
      <c r="BU136" s="112"/>
      <c r="BV136" s="109"/>
      <c r="BW136" s="112"/>
      <c r="BX136" s="109"/>
      <c r="BY136" s="109"/>
      <c r="BZ136" s="109"/>
      <c r="CA136" s="109"/>
      <c r="CB136" s="109"/>
      <c r="CC136" s="112"/>
      <c r="CD136" s="109"/>
      <c r="CE136" s="112" t="s">
        <v>43</v>
      </c>
      <c r="CF136" s="109" t="s">
        <v>43</v>
      </c>
      <c r="CG136" s="109"/>
      <c r="CH136" s="112"/>
      <c r="CI136" s="109"/>
      <c r="CJ136" s="109" t="s">
        <v>43</v>
      </c>
      <c r="CK136" s="109"/>
      <c r="CL136" s="109"/>
      <c r="CM136" s="109"/>
      <c r="CN136" s="109" t="s">
        <v>43</v>
      </c>
      <c r="CO136" s="109"/>
      <c r="CP136" s="147"/>
      <c r="CQ136" s="109"/>
      <c r="CR136" s="109"/>
      <c r="CS136" s="109"/>
      <c r="CT136" s="109"/>
      <c r="CU136" s="109" t="s">
        <v>43</v>
      </c>
      <c r="CV136" s="109" t="s">
        <v>43</v>
      </c>
      <c r="CW136" s="109" t="s">
        <v>43</v>
      </c>
      <c r="CX136" s="109"/>
      <c r="CY136" s="109" t="s">
        <v>43</v>
      </c>
      <c r="CZ136" s="109" t="s">
        <v>43</v>
      </c>
      <c r="DA136" s="109" t="s">
        <v>43</v>
      </c>
      <c r="DB136" s="109"/>
      <c r="DC136" s="112"/>
      <c r="DD136" s="109"/>
      <c r="DE136" s="112"/>
      <c r="DF136" s="109"/>
      <c r="DG136" s="109"/>
      <c r="DH136" s="109"/>
      <c r="DI136" s="109" t="s">
        <v>43</v>
      </c>
      <c r="DJ136" s="109" t="s">
        <v>43</v>
      </c>
      <c r="DK136" s="109" t="s">
        <v>43</v>
      </c>
      <c r="DL136" s="109" t="s">
        <v>43</v>
      </c>
      <c r="DM136" s="109" t="s">
        <v>43</v>
      </c>
      <c r="DN136" s="109"/>
      <c r="DO136" s="109"/>
      <c r="DP136" s="112" t="s">
        <v>43</v>
      </c>
      <c r="DQ136" s="109" t="s">
        <v>43</v>
      </c>
      <c r="DR136" s="109"/>
      <c r="DS136" s="109"/>
      <c r="DT136" s="109"/>
      <c r="DU136" s="109"/>
      <c r="DV136" s="109"/>
      <c r="DW136" s="109" t="s">
        <v>43</v>
      </c>
      <c r="DX136" s="109"/>
      <c r="DY136" s="109"/>
      <c r="DZ136" s="109"/>
      <c r="EA136" s="109"/>
      <c r="EB136" s="109"/>
      <c r="EC136" s="109"/>
      <c r="ED136" s="109" t="s">
        <v>43</v>
      </c>
      <c r="EE136" s="109"/>
      <c r="EF136" s="109"/>
      <c r="EG136" s="109"/>
      <c r="EH136" s="109"/>
      <c r="EI136" s="109"/>
      <c r="EJ136" s="109"/>
      <c r="EK136" s="109" t="s">
        <v>43</v>
      </c>
      <c r="EL136" s="109" t="s">
        <v>43</v>
      </c>
      <c r="EM136" s="109"/>
      <c r="EN136" s="109" t="s">
        <v>43</v>
      </c>
      <c r="EO136" s="109"/>
      <c r="EP136" s="109" t="s">
        <v>43</v>
      </c>
      <c r="EQ136" s="109" t="s">
        <v>43</v>
      </c>
      <c r="ER136" s="109"/>
      <c r="ES136" s="109"/>
      <c r="ET136" s="109"/>
      <c r="EU136" s="109"/>
      <c r="EV136" s="109"/>
      <c r="EW136" s="109"/>
      <c r="EX136" s="109" t="s">
        <v>43</v>
      </c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 t="s">
        <v>43</v>
      </c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 t="s">
        <v>43</v>
      </c>
      <c r="FW136" s="109" t="s">
        <v>43</v>
      </c>
      <c r="FX136" s="109" t="s">
        <v>43</v>
      </c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 t="s">
        <v>43</v>
      </c>
      <c r="GJ136" s="109"/>
      <c r="GK136" s="109"/>
      <c r="GL136" s="109" t="s">
        <v>43</v>
      </c>
      <c r="GM136" s="109" t="s">
        <v>43</v>
      </c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 t="s">
        <v>43</v>
      </c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77">
        <f t="shared" si="56"/>
        <v>82</v>
      </c>
      <c r="HO136" s="13">
        <f t="shared" si="57"/>
        <v>19</v>
      </c>
      <c r="HP136" s="13">
        <f t="shared" si="58"/>
        <v>3</v>
      </c>
      <c r="HQ136" s="13">
        <f t="shared" si="59"/>
        <v>12</v>
      </c>
      <c r="HR136" s="13">
        <f t="shared" si="60"/>
        <v>1</v>
      </c>
      <c r="HS136" s="13">
        <f t="shared" si="61"/>
        <v>1</v>
      </c>
      <c r="HT136" s="13">
        <f t="shared" si="62"/>
        <v>0</v>
      </c>
      <c r="HU136" s="21">
        <f t="shared" si="63"/>
        <v>5946</v>
      </c>
      <c r="HW136" s="44" t="str">
        <f t="shared" si="64"/>
        <v>x</v>
      </c>
      <c r="HX136" s="51" t="str">
        <f t="shared" si="65"/>
        <v>x</v>
      </c>
      <c r="HY136" s="140" t="str">
        <f t="shared" si="66"/>
        <v>Yes!</v>
      </c>
      <c r="HZ136" s="51" t="str">
        <f t="shared" si="68"/>
        <v/>
      </c>
      <c r="IA136" s="52" t="str">
        <f t="shared" si="67"/>
        <v/>
      </c>
    </row>
    <row r="137" spans="1:246" ht="15.5">
      <c r="A137" s="6" t="s">
        <v>159</v>
      </c>
      <c r="B137" s="37" t="s">
        <v>160</v>
      </c>
      <c r="C137" s="87" t="s">
        <v>43</v>
      </c>
      <c r="D137" s="87"/>
      <c r="E137" s="87"/>
      <c r="F137" s="87"/>
      <c r="G137" s="88"/>
      <c r="H137" s="108"/>
      <c r="I137" s="108"/>
      <c r="J137" s="108" t="s">
        <v>43</v>
      </c>
      <c r="K137" s="108" t="s">
        <v>43</v>
      </c>
      <c r="L137" s="227" t="s">
        <v>43</v>
      </c>
      <c r="M137" s="227"/>
      <c r="N137" s="227"/>
      <c r="O137" s="227"/>
      <c r="P137" s="227" t="s">
        <v>43</v>
      </c>
      <c r="Q137" s="227" t="s">
        <v>43</v>
      </c>
      <c r="R137" s="227" t="s">
        <v>43</v>
      </c>
      <c r="S137" s="227" t="s">
        <v>43</v>
      </c>
      <c r="T137" s="227"/>
      <c r="U137" s="227" t="s">
        <v>43</v>
      </c>
      <c r="V137" s="227"/>
      <c r="W137" s="227"/>
      <c r="X137" s="227" t="s">
        <v>43</v>
      </c>
      <c r="Y137" s="227" t="s">
        <v>43</v>
      </c>
      <c r="Z137" s="227" t="s">
        <v>43</v>
      </c>
      <c r="AA137" s="227"/>
      <c r="AB137" s="227" t="s">
        <v>43</v>
      </c>
      <c r="AC137" s="227" t="s">
        <v>43</v>
      </c>
      <c r="AD137" s="227"/>
      <c r="AE137" s="227"/>
      <c r="AF137" s="227" t="s">
        <v>43</v>
      </c>
      <c r="AG137" s="227"/>
      <c r="AH137" s="227" t="s">
        <v>43</v>
      </c>
      <c r="AI137" s="227"/>
      <c r="AJ137" s="227" t="s">
        <v>43</v>
      </c>
      <c r="AK137" s="109" t="s">
        <v>43</v>
      </c>
      <c r="AL137" s="109"/>
      <c r="AM137" s="109"/>
      <c r="AN137" s="109"/>
      <c r="AO137" s="109" t="s">
        <v>43</v>
      </c>
      <c r="AP137" s="109"/>
      <c r="AQ137" s="109"/>
      <c r="AR137" s="109"/>
      <c r="AS137" s="109" t="s">
        <v>43</v>
      </c>
      <c r="AT137" s="109"/>
      <c r="AU137" s="109"/>
      <c r="AV137" s="109" t="s">
        <v>43</v>
      </c>
      <c r="AW137" s="109" t="s">
        <v>43</v>
      </c>
      <c r="AX137" s="109" t="s">
        <v>43</v>
      </c>
      <c r="AY137" s="109" t="s">
        <v>43</v>
      </c>
      <c r="AZ137" s="110"/>
      <c r="BA137" s="111"/>
      <c r="BB137" s="112"/>
      <c r="BC137" s="112"/>
      <c r="BD137" s="113"/>
      <c r="BE137" s="158" t="s">
        <v>43</v>
      </c>
      <c r="BF137" s="109" t="s">
        <v>43</v>
      </c>
      <c r="BG137" s="112" t="s">
        <v>43</v>
      </c>
      <c r="BH137" s="112" t="s">
        <v>43</v>
      </c>
      <c r="BI137" s="112"/>
      <c r="BJ137" s="112"/>
      <c r="BK137" s="109"/>
      <c r="BL137" s="112"/>
      <c r="BM137" s="112"/>
      <c r="BN137" s="109" t="s">
        <v>43</v>
      </c>
      <c r="BO137" s="112" t="s">
        <v>43</v>
      </c>
      <c r="BP137" s="109"/>
      <c r="BQ137" s="109"/>
      <c r="BR137" s="112"/>
      <c r="BS137" s="112" t="s">
        <v>43</v>
      </c>
      <c r="BT137" s="109" t="s">
        <v>43</v>
      </c>
      <c r="BU137" s="112"/>
      <c r="BV137" s="109"/>
      <c r="BW137" s="112" t="s">
        <v>43</v>
      </c>
      <c r="BX137" s="109" t="s">
        <v>43</v>
      </c>
      <c r="BY137" s="109"/>
      <c r="BZ137" s="109" t="s">
        <v>43</v>
      </c>
      <c r="CA137" s="109" t="s">
        <v>43</v>
      </c>
      <c r="CB137" s="109"/>
      <c r="CC137" s="112"/>
      <c r="CD137" s="109"/>
      <c r="CE137" s="112" t="s">
        <v>43</v>
      </c>
      <c r="CF137" s="109" t="s">
        <v>43</v>
      </c>
      <c r="CG137" s="109" t="s">
        <v>43</v>
      </c>
      <c r="CH137" s="112"/>
      <c r="CI137" s="109"/>
      <c r="CJ137" s="109"/>
      <c r="CK137" s="109"/>
      <c r="CL137" s="109"/>
      <c r="CM137" s="109"/>
      <c r="CN137" s="109" t="s">
        <v>43</v>
      </c>
      <c r="CO137" s="109" t="s">
        <v>43</v>
      </c>
      <c r="CP137" s="147"/>
      <c r="CQ137" s="109"/>
      <c r="CR137" s="109"/>
      <c r="CS137" s="109"/>
      <c r="CT137" s="109"/>
      <c r="CU137" s="109"/>
      <c r="CV137" s="109"/>
      <c r="CW137" s="109" t="s">
        <v>43</v>
      </c>
      <c r="CX137" s="109"/>
      <c r="CY137" s="109"/>
      <c r="CZ137" s="109"/>
      <c r="DA137" s="109"/>
      <c r="DB137" s="109"/>
      <c r="DC137" s="112"/>
      <c r="DD137" s="109"/>
      <c r="DE137" s="112"/>
      <c r="DF137" s="109"/>
      <c r="DG137" s="109"/>
      <c r="DH137" s="109"/>
      <c r="DI137" s="109" t="s">
        <v>43</v>
      </c>
      <c r="DJ137" s="109"/>
      <c r="DK137" s="109"/>
      <c r="DL137" s="109" t="s">
        <v>43</v>
      </c>
      <c r="DM137" s="109" t="s">
        <v>43</v>
      </c>
      <c r="DN137" s="109"/>
      <c r="DO137" s="109"/>
      <c r="DP137" s="112" t="s">
        <v>43</v>
      </c>
      <c r="DQ137" s="109" t="s">
        <v>43</v>
      </c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 t="s">
        <v>43</v>
      </c>
      <c r="EE137" s="109" t="s">
        <v>43</v>
      </c>
      <c r="EF137" s="109"/>
      <c r="EG137" s="109"/>
      <c r="EH137" s="109"/>
      <c r="EI137" s="109"/>
      <c r="EJ137" s="109"/>
      <c r="EK137" s="109"/>
      <c r="EL137" s="109"/>
      <c r="EM137" s="109"/>
      <c r="EN137" s="109" t="s">
        <v>43</v>
      </c>
      <c r="EO137" s="109" t="s">
        <v>43</v>
      </c>
      <c r="EP137" s="109" t="s">
        <v>43</v>
      </c>
      <c r="EQ137" s="109"/>
      <c r="ER137" s="109"/>
      <c r="ES137" s="109"/>
      <c r="ET137" s="109"/>
      <c r="EU137" s="109"/>
      <c r="EV137" s="109"/>
      <c r="EW137" s="109"/>
      <c r="EX137" s="109" t="s">
        <v>43</v>
      </c>
      <c r="EY137" s="109"/>
      <c r="EZ137" s="109"/>
      <c r="FA137" s="109"/>
      <c r="FB137" s="109"/>
      <c r="FC137" s="109"/>
      <c r="FD137" s="109" t="s">
        <v>43</v>
      </c>
      <c r="FE137" s="109" t="s">
        <v>43</v>
      </c>
      <c r="FF137" s="109"/>
      <c r="FG137" s="109"/>
      <c r="FH137" s="109"/>
      <c r="FI137" s="109"/>
      <c r="FJ137" s="109" t="s">
        <v>43</v>
      </c>
      <c r="FK137" s="109" t="s">
        <v>43</v>
      </c>
      <c r="FL137" s="109"/>
      <c r="FM137" s="109"/>
      <c r="FN137" s="109"/>
      <c r="FO137" s="109" t="s">
        <v>43</v>
      </c>
      <c r="FP137" s="109" t="s">
        <v>43</v>
      </c>
      <c r="FQ137" s="109" t="s">
        <v>43</v>
      </c>
      <c r="FR137" s="109" t="s">
        <v>43</v>
      </c>
      <c r="FS137" s="109"/>
      <c r="FT137" s="109"/>
      <c r="FU137" s="109" t="s">
        <v>43</v>
      </c>
      <c r="FV137" s="109"/>
      <c r="FW137" s="109"/>
      <c r="FX137" s="109"/>
      <c r="FY137" s="109"/>
      <c r="FZ137" s="109"/>
      <c r="GA137" s="109"/>
      <c r="GB137" s="109"/>
      <c r="GC137" s="109"/>
      <c r="GD137" s="109" t="s">
        <v>43</v>
      </c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 t="s">
        <v>43</v>
      </c>
      <c r="GQ137" s="109" t="s">
        <v>43</v>
      </c>
      <c r="GR137" s="109" t="s">
        <v>43</v>
      </c>
      <c r="GS137" s="109" t="s">
        <v>43</v>
      </c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 t="s">
        <v>43</v>
      </c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77">
        <f t="shared" si="56"/>
        <v>98</v>
      </c>
      <c r="HO137" s="13">
        <f t="shared" si="57"/>
        <v>21</v>
      </c>
      <c r="HP137" s="13">
        <f t="shared" si="58"/>
        <v>7</v>
      </c>
      <c r="HQ137" s="13">
        <f t="shared" si="59"/>
        <v>20</v>
      </c>
      <c r="HR137" s="13">
        <f t="shared" si="60"/>
        <v>1</v>
      </c>
      <c r="HS137" s="13">
        <f t="shared" si="61"/>
        <v>1</v>
      </c>
      <c r="HT137" s="13">
        <f t="shared" si="62"/>
        <v>0</v>
      </c>
      <c r="HU137" s="21">
        <f t="shared" si="63"/>
        <v>8728</v>
      </c>
      <c r="HW137" s="44" t="str">
        <f t="shared" si="64"/>
        <v>x</v>
      </c>
      <c r="HX137" s="140" t="str">
        <f t="shared" si="65"/>
        <v>Yes!</v>
      </c>
      <c r="HY137" s="140" t="str">
        <f t="shared" si="66"/>
        <v>Yes!</v>
      </c>
      <c r="HZ137" s="51" t="str">
        <f t="shared" si="68"/>
        <v/>
      </c>
      <c r="IA137" s="52" t="str">
        <f t="shared" si="67"/>
        <v/>
      </c>
    </row>
    <row r="138" spans="1:246" ht="15.5">
      <c r="A138" s="9" t="s">
        <v>159</v>
      </c>
      <c r="B138" s="38" t="s">
        <v>161</v>
      </c>
      <c r="C138" s="89" t="s">
        <v>43</v>
      </c>
      <c r="D138" s="89"/>
      <c r="E138" s="89"/>
      <c r="F138" s="89"/>
      <c r="G138" s="90"/>
      <c r="H138" s="108"/>
      <c r="I138" s="108"/>
      <c r="J138" s="108" t="s">
        <v>43</v>
      </c>
      <c r="K138" s="108"/>
      <c r="L138" s="227" t="s">
        <v>43</v>
      </c>
      <c r="M138" s="227"/>
      <c r="N138" s="227"/>
      <c r="O138" s="227"/>
      <c r="P138" s="227" t="s">
        <v>43</v>
      </c>
      <c r="Q138" s="227" t="s">
        <v>43</v>
      </c>
      <c r="R138" s="227"/>
      <c r="S138" s="227"/>
      <c r="T138" s="227"/>
      <c r="U138" s="227"/>
      <c r="V138" s="227"/>
      <c r="W138" s="227"/>
      <c r="X138" s="227" t="s">
        <v>43</v>
      </c>
      <c r="Y138" s="227" t="s">
        <v>43</v>
      </c>
      <c r="Z138" s="227" t="s">
        <v>43</v>
      </c>
      <c r="AA138" s="227"/>
      <c r="AB138" s="227" t="s">
        <v>43</v>
      </c>
      <c r="AC138" s="227"/>
      <c r="AD138" s="227"/>
      <c r="AE138" s="227"/>
      <c r="AF138" s="227" t="s">
        <v>43</v>
      </c>
      <c r="AG138" s="227"/>
      <c r="AH138" s="227" t="s">
        <v>43</v>
      </c>
      <c r="AI138" s="227"/>
      <c r="AJ138" s="227"/>
      <c r="AK138" s="109" t="s">
        <v>43</v>
      </c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 t="s">
        <v>43</v>
      </c>
      <c r="AY138" s="109" t="s">
        <v>43</v>
      </c>
      <c r="AZ138" s="110"/>
      <c r="BA138" s="111"/>
      <c r="BB138" s="112"/>
      <c r="BC138" s="112"/>
      <c r="BD138" s="113"/>
      <c r="BE138" s="158" t="s">
        <v>43</v>
      </c>
      <c r="BF138" s="109" t="s">
        <v>43</v>
      </c>
      <c r="BG138" s="112"/>
      <c r="BH138" s="112"/>
      <c r="BI138" s="112"/>
      <c r="BJ138" s="112"/>
      <c r="BK138" s="109"/>
      <c r="BL138" s="112"/>
      <c r="BM138" s="112"/>
      <c r="BN138" s="109" t="s">
        <v>43</v>
      </c>
      <c r="BO138" s="112"/>
      <c r="BP138" s="109"/>
      <c r="BQ138" s="109"/>
      <c r="BR138" s="112"/>
      <c r="BS138" s="112"/>
      <c r="BT138" s="109"/>
      <c r="BU138" s="112"/>
      <c r="BV138" s="109"/>
      <c r="BW138" s="112" t="s">
        <v>43</v>
      </c>
      <c r="BX138" s="109"/>
      <c r="BY138" s="109"/>
      <c r="BZ138" s="109"/>
      <c r="CA138" s="109"/>
      <c r="CB138" s="109"/>
      <c r="CC138" s="112"/>
      <c r="CD138" s="109"/>
      <c r="CE138" s="112" t="s">
        <v>43</v>
      </c>
      <c r="CF138" s="109"/>
      <c r="CG138" s="109"/>
      <c r="CH138" s="112"/>
      <c r="CI138" s="109"/>
      <c r="CJ138" s="109"/>
      <c r="CK138" s="109"/>
      <c r="CL138" s="109"/>
      <c r="CM138" s="109"/>
      <c r="CN138" s="109"/>
      <c r="CO138" s="109" t="s">
        <v>43</v>
      </c>
      <c r="CP138" s="147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12"/>
      <c r="DD138" s="109"/>
      <c r="DE138" s="112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12" t="s">
        <v>43</v>
      </c>
      <c r="DQ138" s="109" t="s">
        <v>43</v>
      </c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 t="s">
        <v>43</v>
      </c>
      <c r="EE138" s="109" t="s">
        <v>43</v>
      </c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 t="s">
        <v>43</v>
      </c>
      <c r="EQ138" s="109"/>
      <c r="ER138" s="109"/>
      <c r="ES138" s="109"/>
      <c r="ET138" s="109"/>
      <c r="EU138" s="109"/>
      <c r="EV138" s="109"/>
      <c r="EW138" s="109"/>
      <c r="EX138" s="109" t="s">
        <v>43</v>
      </c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 t="s">
        <v>43</v>
      </c>
      <c r="FK138" s="109"/>
      <c r="FL138" s="109"/>
      <c r="FM138" s="109"/>
      <c r="FN138" s="109"/>
      <c r="FO138" s="109" t="s">
        <v>43</v>
      </c>
      <c r="FP138" s="109"/>
      <c r="FQ138" s="109" t="s">
        <v>43</v>
      </c>
      <c r="FR138" s="109"/>
      <c r="FS138" s="109"/>
      <c r="FT138" s="109"/>
      <c r="FU138" s="109" t="s">
        <v>43</v>
      </c>
      <c r="FV138" s="109"/>
      <c r="FW138" s="109"/>
      <c r="FX138" s="109"/>
      <c r="FY138" s="109"/>
      <c r="FZ138" s="109"/>
      <c r="GA138" s="109"/>
      <c r="GB138" s="109"/>
      <c r="GC138" s="109"/>
      <c r="GD138" s="109" t="s">
        <v>43</v>
      </c>
      <c r="GE138" s="109"/>
      <c r="GF138" s="109"/>
      <c r="GG138" s="109"/>
      <c r="GH138" s="109"/>
      <c r="GI138" s="109"/>
      <c r="GJ138" s="109"/>
      <c r="GK138" s="109"/>
      <c r="GL138" s="109" t="s">
        <v>43</v>
      </c>
      <c r="GM138" s="109" t="s">
        <v>43</v>
      </c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 t="s">
        <v>43</v>
      </c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77">
        <f t="shared" si="56"/>
        <v>55</v>
      </c>
      <c r="HO138" s="13">
        <f t="shared" si="57"/>
        <v>10</v>
      </c>
      <c r="HP138" s="13">
        <f t="shared" si="58"/>
        <v>6</v>
      </c>
      <c r="HQ138" s="13">
        <f t="shared" si="59"/>
        <v>3</v>
      </c>
      <c r="HR138" s="13">
        <f t="shared" si="60"/>
        <v>0</v>
      </c>
      <c r="HS138" s="13">
        <f t="shared" si="61"/>
        <v>0</v>
      </c>
      <c r="HT138" s="13">
        <f t="shared" si="62"/>
        <v>0</v>
      </c>
      <c r="HU138" s="21">
        <f t="shared" si="63"/>
        <v>5623</v>
      </c>
      <c r="HW138" s="44" t="str">
        <f t="shared" si="64"/>
        <v>x</v>
      </c>
      <c r="HX138" s="140" t="str">
        <f t="shared" si="65"/>
        <v>Yes!</v>
      </c>
      <c r="HY138" s="51" t="str">
        <f t="shared" si="66"/>
        <v/>
      </c>
      <c r="HZ138" s="51" t="str">
        <f t="shared" si="68"/>
        <v/>
      </c>
      <c r="IA138" s="52" t="str">
        <f t="shared" si="67"/>
        <v/>
      </c>
    </row>
    <row r="139" spans="1:246" ht="15.5">
      <c r="A139" s="5" t="s">
        <v>159</v>
      </c>
      <c r="B139" s="35" t="s">
        <v>577</v>
      </c>
      <c r="C139" s="85"/>
      <c r="D139" s="85"/>
      <c r="E139" s="85"/>
      <c r="F139" s="85"/>
      <c r="G139" s="8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10"/>
      <c r="BA139" s="111"/>
      <c r="BB139" s="112"/>
      <c r="BC139" s="112"/>
      <c r="BD139" s="113"/>
      <c r="BE139" s="113"/>
      <c r="BF139" s="109"/>
      <c r="BG139" s="112"/>
      <c r="BH139" s="112"/>
      <c r="BI139" s="112"/>
      <c r="BJ139" s="112"/>
      <c r="BK139" s="109"/>
      <c r="BL139" s="112"/>
      <c r="BM139" s="112"/>
      <c r="BN139" s="109"/>
      <c r="BO139" s="112"/>
      <c r="BP139" s="109"/>
      <c r="BQ139" s="109"/>
      <c r="BR139" s="112"/>
      <c r="BS139" s="112"/>
      <c r="BT139" s="109"/>
      <c r="BU139" s="112"/>
      <c r="BV139" s="109"/>
      <c r="BW139" s="112"/>
      <c r="BX139" s="109"/>
      <c r="BY139" s="109"/>
      <c r="BZ139" s="109"/>
      <c r="CA139" s="109"/>
      <c r="CB139" s="109"/>
      <c r="CC139" s="112"/>
      <c r="CD139" s="109"/>
      <c r="CE139" s="112"/>
      <c r="CF139" s="109"/>
      <c r="CG139" s="109"/>
      <c r="CH139" s="112"/>
      <c r="CI139" s="109"/>
      <c r="CJ139" s="109"/>
      <c r="CK139" s="109"/>
      <c r="CL139" s="109"/>
      <c r="CM139" s="109"/>
      <c r="CN139" s="109"/>
      <c r="CO139" s="109"/>
      <c r="CP139" s="147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12"/>
      <c r="DD139" s="109"/>
      <c r="DE139" s="112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12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 t="s">
        <v>43</v>
      </c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 t="s">
        <v>43</v>
      </c>
      <c r="FV139" s="109" t="s">
        <v>43</v>
      </c>
      <c r="FW139" s="109"/>
      <c r="FX139" s="109"/>
      <c r="FY139" s="109"/>
      <c r="FZ139" s="109"/>
      <c r="GA139" s="109"/>
      <c r="GB139" s="109"/>
      <c r="GC139" s="109"/>
      <c r="GD139" s="109" t="s">
        <v>43</v>
      </c>
      <c r="GE139" s="109"/>
      <c r="GF139" s="109"/>
      <c r="GG139" s="109"/>
      <c r="GH139" s="109"/>
      <c r="GI139" s="109" t="s">
        <v>43</v>
      </c>
      <c r="GJ139" s="109"/>
      <c r="GK139" s="109"/>
      <c r="GL139" s="109" t="s">
        <v>43</v>
      </c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 t="s">
        <v>43</v>
      </c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77">
        <f t="shared" si="56"/>
        <v>10</v>
      </c>
      <c r="HO139" s="13">
        <f t="shared" si="57"/>
        <v>3</v>
      </c>
      <c r="HP139" s="13">
        <f t="shared" si="58"/>
        <v>0</v>
      </c>
      <c r="HQ139" s="13">
        <f t="shared" si="59"/>
        <v>0</v>
      </c>
      <c r="HR139" s="13">
        <f t="shared" si="60"/>
        <v>0</v>
      </c>
      <c r="HS139" s="13">
        <f t="shared" si="61"/>
        <v>0</v>
      </c>
      <c r="HT139" s="13">
        <f t="shared" si="62"/>
        <v>0</v>
      </c>
      <c r="HU139" s="21">
        <f t="shared" si="63"/>
        <v>692</v>
      </c>
      <c r="HW139" s="44" t="str">
        <f t="shared" si="64"/>
        <v/>
      </c>
      <c r="HX139" s="51" t="str">
        <f t="shared" si="65"/>
        <v/>
      </c>
      <c r="HY139" s="51" t="str">
        <f t="shared" si="66"/>
        <v/>
      </c>
      <c r="HZ139" s="51" t="str">
        <f t="shared" si="68"/>
        <v/>
      </c>
      <c r="IA139" s="52" t="str">
        <f t="shared" si="67"/>
        <v/>
      </c>
    </row>
    <row r="140" spans="1:246" ht="15.5">
      <c r="A140" s="5" t="s">
        <v>159</v>
      </c>
      <c r="B140" s="35" t="s">
        <v>578</v>
      </c>
      <c r="C140" s="85"/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10"/>
      <c r="BA140" s="111"/>
      <c r="BB140" s="112"/>
      <c r="BC140" s="112"/>
      <c r="BD140" s="113"/>
      <c r="BE140" s="113"/>
      <c r="BF140" s="109"/>
      <c r="BG140" s="112"/>
      <c r="BH140" s="112"/>
      <c r="BI140" s="112"/>
      <c r="BJ140" s="112"/>
      <c r="BK140" s="109"/>
      <c r="BL140" s="112"/>
      <c r="BM140" s="112"/>
      <c r="BN140" s="109"/>
      <c r="BO140" s="112"/>
      <c r="BP140" s="109"/>
      <c r="BQ140" s="109"/>
      <c r="BR140" s="112"/>
      <c r="BS140" s="112"/>
      <c r="BT140" s="109"/>
      <c r="BU140" s="112"/>
      <c r="BV140" s="109"/>
      <c r="BW140" s="112"/>
      <c r="BX140" s="109"/>
      <c r="BY140" s="109"/>
      <c r="BZ140" s="109"/>
      <c r="CA140" s="109"/>
      <c r="CB140" s="109"/>
      <c r="CC140" s="112"/>
      <c r="CD140" s="109"/>
      <c r="CE140" s="112"/>
      <c r="CF140" s="109"/>
      <c r="CG140" s="109"/>
      <c r="CH140" s="112"/>
      <c r="CI140" s="109"/>
      <c r="CJ140" s="109"/>
      <c r="CK140" s="109"/>
      <c r="CL140" s="109"/>
      <c r="CM140" s="109"/>
      <c r="CN140" s="109"/>
      <c r="CO140" s="109"/>
      <c r="CP140" s="147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12"/>
      <c r="DD140" s="109"/>
      <c r="DE140" s="112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12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 t="s">
        <v>43</v>
      </c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 t="s">
        <v>43</v>
      </c>
      <c r="FV140" s="109" t="s">
        <v>43</v>
      </c>
      <c r="FW140" s="109"/>
      <c r="FX140" s="109"/>
      <c r="FY140" s="109"/>
      <c r="FZ140" s="109"/>
      <c r="GA140" s="109"/>
      <c r="GB140" s="109"/>
      <c r="GC140" s="109"/>
      <c r="GD140" s="109" t="s">
        <v>43</v>
      </c>
      <c r="GE140" s="109"/>
      <c r="GF140" s="109"/>
      <c r="GG140" s="109"/>
      <c r="GH140" s="109"/>
      <c r="GI140" s="109" t="s">
        <v>43</v>
      </c>
      <c r="GJ140" s="109"/>
      <c r="GK140" s="109"/>
      <c r="GL140" s="109" t="s">
        <v>43</v>
      </c>
      <c r="GM140" s="109"/>
      <c r="GN140" s="109"/>
      <c r="GO140" s="109"/>
      <c r="GP140" s="109"/>
      <c r="GQ140" s="109"/>
      <c r="GR140" s="109" t="s">
        <v>43</v>
      </c>
      <c r="GS140" s="109" t="s">
        <v>43</v>
      </c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 t="s">
        <v>43</v>
      </c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77">
        <f t="shared" ref="HN140:HN162" si="69">SUMIF(H140:HM140,"x",$H$2:$HM$2)</f>
        <v>13</v>
      </c>
      <c r="HO140" s="13">
        <f t="shared" ref="HO140:HO171" si="70">COUNTIFS(H140:HM140,"x",H$4:HM$4,"d")</f>
        <v>4</v>
      </c>
      <c r="HP140" s="13">
        <f t="shared" ref="HP140:HP171" si="71">COUNTIFS(H140:HM140,"x",H$4:HM$4,"w")</f>
        <v>0</v>
      </c>
      <c r="HQ140" s="13">
        <f t="shared" ref="HQ140:HQ171" si="72">COUNTIFS(H140:HM140,"x",H$4:HM$4,"v")</f>
        <v>0</v>
      </c>
      <c r="HR140" s="13">
        <f t="shared" ref="HR140:HR171" si="73">COUNTIFS(H140:HM140,"x",H$4:HM$4,"s")</f>
        <v>1</v>
      </c>
      <c r="HS140" s="13">
        <f t="shared" ref="HS140:HS171" si="74">COUNTIFS(H140:HM140,"x",H$4:HM$4,"m")</f>
        <v>0</v>
      </c>
      <c r="HT140" s="13">
        <f t="shared" ref="HT140:HT171" si="75">COUNTIFS(H140:HM140,"x",H$4:HM$4,"r")</f>
        <v>0</v>
      </c>
      <c r="HU140" s="21">
        <f t="shared" ref="HU140:HU171" si="76">SUMIF(H140:HM140,"x",$H$3:$HM$3)</f>
        <v>742</v>
      </c>
      <c r="HW140" s="44" t="str">
        <f t="shared" ref="HW140:HW171" si="77">IF(ISBLANK(C140),IF(AND((HO140+HP140)&gt;=($ID$2+$IE$2),OR(HQ140&gt;=$IF$2,H140="x")),"Yes!",""),"x")</f>
        <v/>
      </c>
      <c r="HX140" s="51" t="str">
        <f t="shared" ref="HX140:HX171" si="78">IF(ISBLANK(D140),IF(HW140="x",IF(AND((HO140+HP140)&gt;=($ID$3+$IE$3),OR(HQ140&gt;=$IF$3,H140="x")),"Yes!",""),IF(HW140="Yes!",IF(AND((HO140+HP140)&gt;=($ID$2+$ID$3+$IE$2+$IE$3),OR(HQ140&gt;=($IF$3+$IF$2),H140="x")),"Yes!",""),"")),"x")</f>
        <v/>
      </c>
      <c r="HY140" s="51" t="str">
        <f t="shared" ref="HY140:HY171" si="79">IF(ISBLANK(E140),IF(HX140="x",IF(AND((HO140+(HP140-$IE$4)&gt;=$ID$4),(HP140&gt;=$IE$4),OR(HQ140&gt;=$IF$4,H140="x"),OR(HR140,HS140)),"Yes!",""),IF(AND(HX140="Yes!",HW140="x"),IF(AND((HO140+(HP140-($IE$4+$IE$3))&gt;=$ID$3+$ID$4),(HP140&gt;=$IE$4),OR(HQ140&gt;=($IF$3+$IF$4),H140="x"),OR(HR140,HS140)),"Yes!",""),IF(AND(HX140="Yes!",HW140="Yes!"),IF(AND((HO140+(HP140-($IE$4+$IE$3+$IE$2))&gt;=$ID$2+$ID$3+$ID$4),(HP140&gt;=$IE$2+$IE$3+$IE$4),OR(HQ140&gt;=($IF$2+$IF$3+$IF$4),H140="x"),OR(HR140,HS140)),"Yes!",""),""))),"x")</f>
        <v/>
      </c>
      <c r="HZ140" s="51" t="str">
        <f t="shared" si="68"/>
        <v/>
      </c>
      <c r="IA140" s="52" t="str">
        <f t="shared" ref="IA140:IA171" si="80">IF(ISBLANK(G140),IF(HZ140="x",IF(AND((HO140+(HP140-$ID$6)&gt;=$ID$6),(HP140&gt;=$IE$6),OR(HQ140&gt;=$IF$6,H140="x"),HT140),"Yes!",""),IF(AND(HZ140="Yes!",HY140="x"),IF(AND((HO140+(HP140-($ID$6+$ID$5))&gt;=$ID$6+$ID$5),(HP140&gt;=$IE$6+$IE$5),OR(HQ140&gt;=($IF$6+$IF$5),H140="x"),HS140,HT140),"Yes!",""),IF(AND(HZ140="Yes!",HY140="Yes!"),IF(AND((HO140+(HP140-($ID$6+$ID$5+$ID$4))&gt;=$ID$6+$ID$5+$ID$4),(HP140&gt;=$IE$6+$IE$5+$IE$4),OR(HQ140&gt;=($IF$6+$IF$5+$IF$4),H140="x"),HS140,HT140),"Yes!",""),""))),"x")</f>
        <v/>
      </c>
    </row>
    <row r="141" spans="1:246" ht="15.5">
      <c r="A141" s="9" t="s">
        <v>163</v>
      </c>
      <c r="B141" s="38" t="s">
        <v>164</v>
      </c>
      <c r="C141" s="89"/>
      <c r="D141" s="89"/>
      <c r="E141" s="89"/>
      <c r="F141" s="89"/>
      <c r="G141" s="90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10"/>
      <c r="BA141" s="111"/>
      <c r="BB141" s="112"/>
      <c r="BC141" s="112"/>
      <c r="BD141" s="113"/>
      <c r="BE141" s="113"/>
      <c r="BF141" s="109"/>
      <c r="BG141" s="112"/>
      <c r="BH141" s="112"/>
      <c r="BI141" s="112"/>
      <c r="BJ141" s="112"/>
      <c r="BK141" s="109"/>
      <c r="BL141" s="112"/>
      <c r="BM141" s="112"/>
      <c r="BN141" s="109"/>
      <c r="BO141" s="112"/>
      <c r="BP141" s="109"/>
      <c r="BQ141" s="109"/>
      <c r="BR141" s="112"/>
      <c r="BS141" s="112"/>
      <c r="BT141" s="109"/>
      <c r="BU141" s="112"/>
      <c r="BV141" s="109"/>
      <c r="BW141" s="112"/>
      <c r="BX141" s="109"/>
      <c r="BY141" s="109"/>
      <c r="BZ141" s="109"/>
      <c r="CA141" s="109"/>
      <c r="CB141" s="109"/>
      <c r="CC141" s="112"/>
      <c r="CD141" s="109"/>
      <c r="CE141" s="112"/>
      <c r="CF141" s="109"/>
      <c r="CG141" s="109"/>
      <c r="CH141" s="112"/>
      <c r="CI141" s="109"/>
      <c r="CJ141" s="109"/>
      <c r="CK141" s="109"/>
      <c r="CL141" s="109"/>
      <c r="CM141" s="109"/>
      <c r="CN141" s="109"/>
      <c r="CO141" s="109"/>
      <c r="CP141" s="147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12"/>
      <c r="DD141" s="109"/>
      <c r="DE141" s="112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12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 t="s">
        <v>43</v>
      </c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77">
        <f t="shared" si="69"/>
        <v>2</v>
      </c>
      <c r="HO141" s="13">
        <f t="shared" si="70"/>
        <v>1</v>
      </c>
      <c r="HP141" s="13">
        <f t="shared" si="71"/>
        <v>0</v>
      </c>
      <c r="HQ141" s="13">
        <f t="shared" si="72"/>
        <v>0</v>
      </c>
      <c r="HR141" s="13">
        <f t="shared" si="73"/>
        <v>0</v>
      </c>
      <c r="HS141" s="13">
        <f t="shared" si="74"/>
        <v>0</v>
      </c>
      <c r="HT141" s="13">
        <f t="shared" si="75"/>
        <v>0</v>
      </c>
      <c r="HU141" s="21">
        <f t="shared" si="76"/>
        <v>66</v>
      </c>
      <c r="HW141" s="44" t="str">
        <f t="shared" si="77"/>
        <v/>
      </c>
      <c r="HX141" s="51" t="str">
        <f t="shared" si="78"/>
        <v/>
      </c>
      <c r="HY141" s="51" t="str">
        <f t="shared" si="79"/>
        <v/>
      </c>
      <c r="HZ141" s="51" t="str">
        <f t="shared" si="68"/>
        <v/>
      </c>
      <c r="IA141" s="52" t="str">
        <f t="shared" si="80"/>
        <v/>
      </c>
    </row>
    <row r="142" spans="1:246" ht="15.5">
      <c r="A142" s="5" t="s">
        <v>168</v>
      </c>
      <c r="B142" s="35" t="s">
        <v>169</v>
      </c>
      <c r="C142" s="85"/>
      <c r="D142" s="85"/>
      <c r="E142" s="85"/>
      <c r="F142" s="85"/>
      <c r="G142" s="8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10"/>
      <c r="BA142" s="111"/>
      <c r="BB142" s="112"/>
      <c r="BC142" s="112"/>
      <c r="BD142" s="113"/>
      <c r="BE142" s="113"/>
      <c r="BF142" s="109"/>
      <c r="BG142" s="112"/>
      <c r="BH142" s="112"/>
      <c r="BI142" s="112"/>
      <c r="BJ142" s="112"/>
      <c r="BK142" s="109"/>
      <c r="BL142" s="112"/>
      <c r="BM142" s="112"/>
      <c r="BN142" s="109"/>
      <c r="BO142" s="112"/>
      <c r="BP142" s="109"/>
      <c r="BQ142" s="109"/>
      <c r="BR142" s="112"/>
      <c r="BS142" s="112"/>
      <c r="BT142" s="109"/>
      <c r="BU142" s="112"/>
      <c r="BV142" s="109"/>
      <c r="BW142" s="112"/>
      <c r="BX142" s="109"/>
      <c r="BY142" s="109"/>
      <c r="BZ142" s="109"/>
      <c r="CA142" s="109"/>
      <c r="CB142" s="109"/>
      <c r="CC142" s="112"/>
      <c r="CD142" s="109"/>
      <c r="CE142" s="112"/>
      <c r="CF142" s="109"/>
      <c r="CG142" s="109"/>
      <c r="CH142" s="112"/>
      <c r="CI142" s="109"/>
      <c r="CJ142" s="109"/>
      <c r="CK142" s="109"/>
      <c r="CL142" s="109"/>
      <c r="CM142" s="109"/>
      <c r="CN142" s="109"/>
      <c r="CO142" s="109"/>
      <c r="CP142" s="147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12"/>
      <c r="DD142" s="109"/>
      <c r="DE142" s="112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12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77">
        <f t="shared" si="69"/>
        <v>0</v>
      </c>
      <c r="HO142" s="13">
        <f t="shared" si="70"/>
        <v>0</v>
      </c>
      <c r="HP142" s="13">
        <f t="shared" si="71"/>
        <v>0</v>
      </c>
      <c r="HQ142" s="13">
        <f t="shared" si="72"/>
        <v>0</v>
      </c>
      <c r="HR142" s="13">
        <f t="shared" si="73"/>
        <v>0</v>
      </c>
      <c r="HS142" s="13">
        <f t="shared" si="74"/>
        <v>0</v>
      </c>
      <c r="HT142" s="13">
        <f t="shared" si="75"/>
        <v>0</v>
      </c>
      <c r="HU142" s="21">
        <f t="shared" si="76"/>
        <v>0</v>
      </c>
      <c r="HW142" s="44" t="str">
        <f t="shared" si="77"/>
        <v/>
      </c>
      <c r="HX142" s="51" t="str">
        <f t="shared" si="78"/>
        <v/>
      </c>
      <c r="HY142" s="51" t="str">
        <f t="shared" si="79"/>
        <v/>
      </c>
      <c r="HZ142" s="51" t="str">
        <f t="shared" si="68"/>
        <v/>
      </c>
      <c r="IA142" s="52" t="str">
        <f t="shared" si="80"/>
        <v/>
      </c>
    </row>
    <row r="143" spans="1:246" ht="15.5">
      <c r="A143" s="5" t="s">
        <v>170</v>
      </c>
      <c r="B143" s="35" t="s">
        <v>171</v>
      </c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 t="s">
        <v>43</v>
      </c>
      <c r="Y143" s="227" t="s">
        <v>43</v>
      </c>
      <c r="Z143" s="227" t="s">
        <v>43</v>
      </c>
      <c r="AA143" s="227"/>
      <c r="AB143" s="227"/>
      <c r="AC143" s="227"/>
      <c r="AD143" s="227"/>
      <c r="AE143" s="227"/>
      <c r="AF143" s="227" t="s">
        <v>43</v>
      </c>
      <c r="AG143" s="227"/>
      <c r="AH143" s="227" t="s">
        <v>43</v>
      </c>
      <c r="AI143" s="227"/>
      <c r="AJ143" s="227"/>
      <c r="AK143" s="109"/>
      <c r="AL143" s="109"/>
      <c r="AM143" s="109"/>
      <c r="AN143" s="109"/>
      <c r="AO143" s="109" t="s">
        <v>43</v>
      </c>
      <c r="AP143" s="109"/>
      <c r="AQ143" s="109"/>
      <c r="AR143" s="109"/>
      <c r="AS143" s="109"/>
      <c r="AT143" s="109"/>
      <c r="AU143" s="109"/>
      <c r="AV143" s="109"/>
      <c r="AW143" s="109"/>
      <c r="AX143" s="109" t="s">
        <v>43</v>
      </c>
      <c r="AY143" s="109"/>
      <c r="AZ143" s="110"/>
      <c r="BA143" s="111"/>
      <c r="BB143" s="112"/>
      <c r="BC143" s="112"/>
      <c r="BD143" s="113"/>
      <c r="BE143" s="113"/>
      <c r="BF143" s="109" t="s">
        <v>43</v>
      </c>
      <c r="BG143" s="112"/>
      <c r="BH143" s="112" t="s">
        <v>43</v>
      </c>
      <c r="BI143" s="112"/>
      <c r="BJ143" s="112"/>
      <c r="BK143" s="109"/>
      <c r="BL143" s="112"/>
      <c r="BM143" s="112"/>
      <c r="BN143" s="109"/>
      <c r="BO143" s="112"/>
      <c r="BP143" s="109"/>
      <c r="BQ143" s="109"/>
      <c r="BR143" s="112"/>
      <c r="BS143" s="112"/>
      <c r="BT143" s="109"/>
      <c r="BU143" s="112"/>
      <c r="BV143" s="109"/>
      <c r="BW143" s="112"/>
      <c r="BX143" s="109"/>
      <c r="BY143" s="109"/>
      <c r="BZ143" s="109"/>
      <c r="CA143" s="109"/>
      <c r="CB143" s="109"/>
      <c r="CC143" s="112" t="s">
        <v>43</v>
      </c>
      <c r="CD143" s="109"/>
      <c r="CE143" s="112" t="s">
        <v>43</v>
      </c>
      <c r="CF143" s="109"/>
      <c r="CG143" s="109"/>
      <c r="CH143" s="112"/>
      <c r="CI143" s="109"/>
      <c r="CJ143" s="109"/>
      <c r="CK143" s="109"/>
      <c r="CL143" s="109"/>
      <c r="CM143" s="109"/>
      <c r="CN143" s="109"/>
      <c r="CO143" s="109"/>
      <c r="CP143" s="147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12"/>
      <c r="DD143" s="109"/>
      <c r="DE143" s="112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12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 t="s">
        <v>43</v>
      </c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 t="s">
        <v>43</v>
      </c>
      <c r="FK143" s="109" t="s">
        <v>43</v>
      </c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 t="s">
        <v>43</v>
      </c>
      <c r="FW143" s="109" t="s">
        <v>43</v>
      </c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 t="s">
        <v>43</v>
      </c>
      <c r="GM143" s="109" t="s">
        <v>43</v>
      </c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 t="s">
        <v>43</v>
      </c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77">
        <f t="shared" si="69"/>
        <v>24</v>
      </c>
      <c r="HO143" s="13">
        <f t="shared" si="70"/>
        <v>3</v>
      </c>
      <c r="HP143" s="13">
        <f t="shared" si="71"/>
        <v>1</v>
      </c>
      <c r="HQ143" s="13">
        <f t="shared" si="72"/>
        <v>4</v>
      </c>
      <c r="HR143" s="13">
        <f t="shared" si="73"/>
        <v>0</v>
      </c>
      <c r="HS143" s="13">
        <f t="shared" si="74"/>
        <v>0</v>
      </c>
      <c r="HT143" s="13">
        <f t="shared" si="75"/>
        <v>0</v>
      </c>
      <c r="HU143" s="21">
        <f t="shared" si="76"/>
        <v>1005</v>
      </c>
      <c r="HW143" s="44" t="str">
        <f t="shared" si="77"/>
        <v/>
      </c>
      <c r="HX143" s="51" t="str">
        <f t="shared" si="78"/>
        <v/>
      </c>
      <c r="HY143" s="51" t="str">
        <f t="shared" si="79"/>
        <v/>
      </c>
      <c r="HZ143" s="51" t="str">
        <f t="shared" ref="HZ143:HZ174" si="81">IF(ISBLANK(F143),IF(HY143="x",IF(AND(((HO143+(HP143-$IE$5))&gt;=$ID$5),(HP143&gt;=$IE$5),OR(HQ143&gt;=$IF$5,H143="x"),HS143),"Yes!",""),IF(AND(HY143="Yes!",HX143="x"),IF(AND(((HO143+(HP143-($IE140+$IE141)))&gt;=$ID$5+$ID$4),(HP143&gt;=$IE$5+$IE$4),OR(HQ143&gt;=($IF$5+$IF$4),H143="x"),HR143,HS143),"Yes!",""),IF(AND(HY143="Yes!",HX143="Yes!"),IF(AND((HO143+(HP143-($IE$5+$IE$4+$IE$3))&gt;=$ID$5+$ID$4+$ID$3),(HP143&gt;=$IE$5+$IE$4+$IE$3),OR(HQ143&gt;=($IF$5+$IF$4+$IF$3),H143="x"),HR143,HS143),"Yes!",""),""))),"x")</f>
        <v/>
      </c>
      <c r="IA143" s="52" t="str">
        <f t="shared" si="80"/>
        <v/>
      </c>
      <c r="IK143" s="54"/>
      <c r="IL143" s="54"/>
    </row>
    <row r="144" spans="1:246" ht="15.5">
      <c r="A144" s="169" t="s">
        <v>172</v>
      </c>
      <c r="B144" s="170" t="s">
        <v>173</v>
      </c>
      <c r="C144" s="171" t="s">
        <v>43</v>
      </c>
      <c r="D144" s="171" t="s">
        <v>43</v>
      </c>
      <c r="E144" s="171" t="s">
        <v>43</v>
      </c>
      <c r="F144" s="171"/>
      <c r="G144" s="172"/>
      <c r="H144" s="108" t="s">
        <v>43</v>
      </c>
      <c r="I144" s="108" t="s">
        <v>43</v>
      </c>
      <c r="J144" s="108" t="s">
        <v>43</v>
      </c>
      <c r="K144" s="108" t="s">
        <v>43</v>
      </c>
      <c r="L144" s="227"/>
      <c r="M144" s="227"/>
      <c r="N144" s="227"/>
      <c r="O144" s="227"/>
      <c r="P144" s="227" t="s">
        <v>43</v>
      </c>
      <c r="Q144" s="227" t="s">
        <v>43</v>
      </c>
      <c r="R144" s="227" t="s">
        <v>43</v>
      </c>
      <c r="S144" s="227" t="s">
        <v>43</v>
      </c>
      <c r="T144" s="227" t="s">
        <v>43</v>
      </c>
      <c r="U144" s="227" t="s">
        <v>43</v>
      </c>
      <c r="V144" s="227"/>
      <c r="W144" s="227"/>
      <c r="X144" s="227" t="s">
        <v>43</v>
      </c>
      <c r="Y144" s="227" t="s">
        <v>43</v>
      </c>
      <c r="Z144" s="227"/>
      <c r="AA144" s="227" t="s">
        <v>43</v>
      </c>
      <c r="AB144" s="227" t="s">
        <v>43</v>
      </c>
      <c r="AC144" s="227" t="s">
        <v>43</v>
      </c>
      <c r="AD144" s="227"/>
      <c r="AE144" s="227"/>
      <c r="AF144" s="227" t="s">
        <v>43</v>
      </c>
      <c r="AG144" s="227"/>
      <c r="AH144" s="227" t="s">
        <v>43</v>
      </c>
      <c r="AI144" s="227"/>
      <c r="AJ144" s="227" t="s">
        <v>43</v>
      </c>
      <c r="AK144" s="109" t="s">
        <v>43</v>
      </c>
      <c r="AL144" s="109"/>
      <c r="AM144" s="109"/>
      <c r="AN144" s="109"/>
      <c r="AO144" s="109" t="s">
        <v>43</v>
      </c>
      <c r="AP144" s="109"/>
      <c r="AQ144" s="109"/>
      <c r="AR144" s="109"/>
      <c r="AS144" s="109"/>
      <c r="AT144" s="109"/>
      <c r="AU144" s="109"/>
      <c r="AV144" s="109" t="s">
        <v>43</v>
      </c>
      <c r="AW144" s="109" t="s">
        <v>43</v>
      </c>
      <c r="AX144" s="109" t="s">
        <v>43</v>
      </c>
      <c r="AY144" s="109" t="s">
        <v>43</v>
      </c>
      <c r="AZ144" s="110" t="s">
        <v>43</v>
      </c>
      <c r="BA144" s="109"/>
      <c r="BB144" s="112"/>
      <c r="BC144" s="112" t="s">
        <v>43</v>
      </c>
      <c r="BD144" s="158" t="s">
        <v>43</v>
      </c>
      <c r="BE144" s="158" t="s">
        <v>43</v>
      </c>
      <c r="BF144" s="109"/>
      <c r="BG144" s="112"/>
      <c r="BH144" s="112"/>
      <c r="BI144" s="112"/>
      <c r="BJ144" s="112"/>
      <c r="BK144" s="109"/>
      <c r="BL144" s="112" t="s">
        <v>43</v>
      </c>
      <c r="BM144" s="112" t="s">
        <v>43</v>
      </c>
      <c r="BN144" s="109"/>
      <c r="BO144" s="112"/>
      <c r="BP144" s="109"/>
      <c r="BQ144" s="109"/>
      <c r="BR144" s="112"/>
      <c r="BS144" s="112" t="s">
        <v>43</v>
      </c>
      <c r="BT144" s="109"/>
      <c r="BU144" s="112"/>
      <c r="BV144" s="109"/>
      <c r="BW144" s="112"/>
      <c r="BX144" s="109"/>
      <c r="BY144" s="109"/>
      <c r="BZ144" s="109"/>
      <c r="CA144" s="109"/>
      <c r="CB144" s="109"/>
      <c r="CC144" s="112"/>
      <c r="CD144" s="109"/>
      <c r="CE144" s="112" t="s">
        <v>43</v>
      </c>
      <c r="CF144" s="109" t="s">
        <v>43</v>
      </c>
      <c r="CG144" s="109" t="s">
        <v>43</v>
      </c>
      <c r="CH144" s="112"/>
      <c r="CI144" s="109"/>
      <c r="CJ144" s="109" t="s">
        <v>43</v>
      </c>
      <c r="CK144" s="109" t="s">
        <v>43</v>
      </c>
      <c r="CL144" s="109" t="s">
        <v>43</v>
      </c>
      <c r="CM144" s="109" t="s">
        <v>43</v>
      </c>
      <c r="CN144" s="109" t="s">
        <v>43</v>
      </c>
      <c r="CO144" s="109" t="s">
        <v>43</v>
      </c>
      <c r="CP144" s="112" t="s">
        <v>43</v>
      </c>
      <c r="CQ144" s="109"/>
      <c r="CR144" s="109"/>
      <c r="CS144" s="109" t="s">
        <v>43</v>
      </c>
      <c r="CT144" s="109" t="s">
        <v>43</v>
      </c>
      <c r="CU144" s="109"/>
      <c r="CV144" s="109"/>
      <c r="CW144" s="109" t="s">
        <v>43</v>
      </c>
      <c r="CX144" s="109"/>
      <c r="CY144" s="109"/>
      <c r="CZ144" s="109"/>
      <c r="DA144" s="109" t="s">
        <v>43</v>
      </c>
      <c r="DB144" s="109"/>
      <c r="DC144" s="112" t="s">
        <v>43</v>
      </c>
      <c r="DD144" s="109" t="s">
        <v>43</v>
      </c>
      <c r="DE144" s="112"/>
      <c r="DF144" s="109"/>
      <c r="DG144" s="109"/>
      <c r="DH144" s="109"/>
      <c r="DI144" s="109"/>
      <c r="DJ144" s="109"/>
      <c r="DK144" s="109"/>
      <c r="DL144" s="109" t="s">
        <v>43</v>
      </c>
      <c r="DM144" s="109"/>
      <c r="DN144" s="109"/>
      <c r="DO144" s="109"/>
      <c r="DP144" s="112" t="s">
        <v>43</v>
      </c>
      <c r="DQ144" s="109"/>
      <c r="DR144" s="109"/>
      <c r="DS144" s="109" t="s">
        <v>43</v>
      </c>
      <c r="DT144" s="109" t="s">
        <v>43</v>
      </c>
      <c r="DU144" s="109" t="s">
        <v>43</v>
      </c>
      <c r="DV144" s="109" t="s">
        <v>43</v>
      </c>
      <c r="DW144" s="109"/>
      <c r="DX144" s="109" t="s">
        <v>43</v>
      </c>
      <c r="DY144" s="109" t="s">
        <v>43</v>
      </c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 t="s">
        <v>43</v>
      </c>
      <c r="EO144" s="109" t="s">
        <v>43</v>
      </c>
      <c r="EP144" s="109" t="s">
        <v>43</v>
      </c>
      <c r="EQ144" s="109" t="s">
        <v>43</v>
      </c>
      <c r="ER144" s="109" t="s">
        <v>43</v>
      </c>
      <c r="ES144" s="109"/>
      <c r="ET144" s="109"/>
      <c r="EU144" s="109"/>
      <c r="EV144" s="109"/>
      <c r="EW144" s="109"/>
      <c r="EX144" s="109" t="s">
        <v>43</v>
      </c>
      <c r="EY144" s="109" t="s">
        <v>43</v>
      </c>
      <c r="EZ144" s="109"/>
      <c r="FA144" s="109"/>
      <c r="FB144" s="109"/>
      <c r="FC144" s="109"/>
      <c r="FD144" s="109" t="s">
        <v>43</v>
      </c>
      <c r="FE144" s="109" t="s">
        <v>43</v>
      </c>
      <c r="FF144" s="109" t="s">
        <v>43</v>
      </c>
      <c r="FG144" s="109"/>
      <c r="FH144" s="109"/>
      <c r="FI144" s="109"/>
      <c r="FJ144" s="109" t="s">
        <v>43</v>
      </c>
      <c r="FK144" s="109" t="s">
        <v>43</v>
      </c>
      <c r="FL144" s="109"/>
      <c r="FM144" s="109"/>
      <c r="FN144" s="109"/>
      <c r="FO144" s="109" t="s">
        <v>43</v>
      </c>
      <c r="FP144" s="109" t="s">
        <v>43</v>
      </c>
      <c r="FQ144" s="109" t="s">
        <v>43</v>
      </c>
      <c r="FR144" s="109" t="s">
        <v>43</v>
      </c>
      <c r="FS144" s="109"/>
      <c r="FT144" s="109"/>
      <c r="FU144" s="109" t="s">
        <v>43</v>
      </c>
      <c r="FV144" s="109" t="s">
        <v>43</v>
      </c>
      <c r="FW144" s="109" t="s">
        <v>43</v>
      </c>
      <c r="FX144" s="109" t="s">
        <v>43</v>
      </c>
      <c r="FY144" s="109"/>
      <c r="FZ144" s="109"/>
      <c r="GA144" s="109"/>
      <c r="GB144" s="109"/>
      <c r="GC144" s="109"/>
      <c r="GD144" s="109" t="s">
        <v>43</v>
      </c>
      <c r="GE144" s="109" t="s">
        <v>43</v>
      </c>
      <c r="GF144" s="109"/>
      <c r="GG144" s="109"/>
      <c r="GH144" s="109"/>
      <c r="GI144" s="109" t="s">
        <v>43</v>
      </c>
      <c r="GJ144" s="109" t="s">
        <v>43</v>
      </c>
      <c r="GK144" s="109"/>
      <c r="GL144" s="109" t="s">
        <v>43</v>
      </c>
      <c r="GM144" s="109" t="s">
        <v>43</v>
      </c>
      <c r="GN144" s="109"/>
      <c r="GO144" s="109"/>
      <c r="GP144" s="109" t="s">
        <v>43</v>
      </c>
      <c r="GQ144" s="109"/>
      <c r="GR144" s="109" t="s">
        <v>43</v>
      </c>
      <c r="GS144" s="109" t="s">
        <v>43</v>
      </c>
      <c r="GT144" s="109" t="s">
        <v>43</v>
      </c>
      <c r="GU144" s="109"/>
      <c r="GV144" s="109"/>
      <c r="GW144" s="109"/>
      <c r="GX144" s="109"/>
      <c r="GY144" s="109"/>
      <c r="GZ144" s="109"/>
      <c r="HA144" s="109"/>
      <c r="HB144" s="109"/>
      <c r="HC144" s="109" t="s">
        <v>43</v>
      </c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77">
        <f t="shared" si="69"/>
        <v>117</v>
      </c>
      <c r="HO144" s="13">
        <f t="shared" si="70"/>
        <v>24</v>
      </c>
      <c r="HP144" s="13">
        <f t="shared" si="71"/>
        <v>6</v>
      </c>
      <c r="HQ144" s="13">
        <f t="shared" si="72"/>
        <v>29</v>
      </c>
      <c r="HR144" s="13">
        <f t="shared" si="73"/>
        <v>1</v>
      </c>
      <c r="HS144" s="13">
        <f t="shared" si="74"/>
        <v>1</v>
      </c>
      <c r="HT144" s="13">
        <f t="shared" si="75"/>
        <v>3</v>
      </c>
      <c r="HU144" s="21">
        <f t="shared" si="76"/>
        <v>8218</v>
      </c>
      <c r="HW144" s="44" t="str">
        <f t="shared" si="77"/>
        <v>x</v>
      </c>
      <c r="HX144" s="51" t="str">
        <f t="shared" si="78"/>
        <v>x</v>
      </c>
      <c r="HY144" s="51" t="str">
        <f t="shared" si="79"/>
        <v>x</v>
      </c>
      <c r="HZ144" s="140" t="str">
        <f t="shared" si="81"/>
        <v>Yes!</v>
      </c>
      <c r="IA144" s="52" t="str">
        <f t="shared" si="80"/>
        <v/>
      </c>
      <c r="IK144" s="54"/>
      <c r="IL144" s="54"/>
    </row>
    <row r="145" spans="1:246" ht="15.5">
      <c r="A145" s="5" t="s">
        <v>172</v>
      </c>
      <c r="B145" s="35" t="s">
        <v>174</v>
      </c>
      <c r="C145" s="85" t="s">
        <v>43</v>
      </c>
      <c r="D145" s="85"/>
      <c r="E145" s="85"/>
      <c r="F145" s="85"/>
      <c r="G145" s="86"/>
      <c r="H145" s="108" t="s">
        <v>43</v>
      </c>
      <c r="I145" s="108"/>
      <c r="J145" s="108"/>
      <c r="K145" s="108"/>
      <c r="L145" s="227"/>
      <c r="M145" s="227"/>
      <c r="N145" s="227"/>
      <c r="O145" s="227"/>
      <c r="P145" s="227" t="s">
        <v>43</v>
      </c>
      <c r="Q145" s="227"/>
      <c r="R145" s="227"/>
      <c r="S145" s="227"/>
      <c r="T145" s="227"/>
      <c r="U145" s="227"/>
      <c r="V145" s="227"/>
      <c r="W145" s="227"/>
      <c r="X145" s="227" t="s">
        <v>43</v>
      </c>
      <c r="Y145" s="227" t="s">
        <v>43</v>
      </c>
      <c r="Z145" s="227"/>
      <c r="AA145" s="227" t="s">
        <v>43</v>
      </c>
      <c r="AB145" s="227"/>
      <c r="AC145" s="227"/>
      <c r="AD145" s="227"/>
      <c r="AE145" s="227"/>
      <c r="AF145" s="227"/>
      <c r="AG145" s="227"/>
      <c r="AH145" s="227"/>
      <c r="AI145" s="227"/>
      <c r="AJ145" s="227" t="s">
        <v>43</v>
      </c>
      <c r="AK145" s="109"/>
      <c r="AL145" s="109"/>
      <c r="AM145" s="109"/>
      <c r="AN145" s="109"/>
      <c r="AO145" s="109" t="s">
        <v>43</v>
      </c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 t="s">
        <v>43</v>
      </c>
      <c r="AZ145" s="110"/>
      <c r="BA145" s="111"/>
      <c r="BB145" s="112"/>
      <c r="BC145" s="112"/>
      <c r="BD145" s="113"/>
      <c r="BE145" s="113"/>
      <c r="BF145" s="109"/>
      <c r="BG145" s="112"/>
      <c r="BH145" s="112"/>
      <c r="BI145" s="112"/>
      <c r="BJ145" s="112"/>
      <c r="BK145" s="109"/>
      <c r="BL145" s="112" t="s">
        <v>43</v>
      </c>
      <c r="BM145" s="112" t="s">
        <v>43</v>
      </c>
      <c r="BN145" s="109"/>
      <c r="BO145" s="112"/>
      <c r="BP145" s="109"/>
      <c r="BQ145" s="109"/>
      <c r="BR145" s="112"/>
      <c r="BS145" s="112" t="s">
        <v>43</v>
      </c>
      <c r="BT145" s="109"/>
      <c r="BU145" s="112"/>
      <c r="BV145" s="109"/>
      <c r="BW145" s="112"/>
      <c r="BX145" s="109"/>
      <c r="BY145" s="109"/>
      <c r="BZ145" s="109"/>
      <c r="CA145" s="109"/>
      <c r="CB145" s="109"/>
      <c r="CC145" s="112"/>
      <c r="CD145" s="109"/>
      <c r="CE145" s="112" t="s">
        <v>43</v>
      </c>
      <c r="CF145" s="109"/>
      <c r="CG145" s="109"/>
      <c r="CH145" s="112"/>
      <c r="CI145" s="109"/>
      <c r="CJ145" s="109" t="s">
        <v>43</v>
      </c>
      <c r="CK145" s="109"/>
      <c r="CL145" s="109"/>
      <c r="CM145" s="109"/>
      <c r="CN145" s="109"/>
      <c r="CO145" s="109"/>
      <c r="CP145" s="147"/>
      <c r="CQ145" s="109"/>
      <c r="CR145" s="109"/>
      <c r="CS145" s="109" t="s">
        <v>43</v>
      </c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12"/>
      <c r="DD145" s="109"/>
      <c r="DE145" s="112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12" t="s">
        <v>43</v>
      </c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 t="s">
        <v>43</v>
      </c>
      <c r="FK145" s="109" t="s">
        <v>43</v>
      </c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 t="s">
        <v>43</v>
      </c>
      <c r="FW145" s="109" t="s">
        <v>43</v>
      </c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 t="s">
        <v>43</v>
      </c>
      <c r="GM145" s="109" t="s">
        <v>43</v>
      </c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 t="s">
        <v>43</v>
      </c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77">
        <f t="shared" si="69"/>
        <v>26</v>
      </c>
      <c r="HO145" s="13">
        <f t="shared" si="70"/>
        <v>1</v>
      </c>
      <c r="HP145" s="13">
        <f t="shared" si="71"/>
        <v>2</v>
      </c>
      <c r="HQ145" s="13">
        <f t="shared" si="72"/>
        <v>4</v>
      </c>
      <c r="HR145" s="13">
        <f t="shared" si="73"/>
        <v>0</v>
      </c>
      <c r="HS145" s="13">
        <f t="shared" si="74"/>
        <v>0</v>
      </c>
      <c r="HT145" s="13">
        <f t="shared" si="75"/>
        <v>0</v>
      </c>
      <c r="HU145" s="21">
        <f t="shared" si="76"/>
        <v>986</v>
      </c>
      <c r="HW145" s="44" t="str">
        <f t="shared" si="77"/>
        <v>x</v>
      </c>
      <c r="HX145" s="51" t="str">
        <f t="shared" si="78"/>
        <v/>
      </c>
      <c r="HY145" s="51" t="str">
        <f t="shared" si="79"/>
        <v/>
      </c>
      <c r="HZ145" s="51" t="str">
        <f t="shared" si="81"/>
        <v/>
      </c>
      <c r="IA145" s="52" t="str">
        <f t="shared" si="80"/>
        <v/>
      </c>
      <c r="IK145" s="54"/>
      <c r="IL145" s="54"/>
    </row>
    <row r="146" spans="1:246" ht="15.5">
      <c r="A146" s="5" t="s">
        <v>581</v>
      </c>
      <c r="B146" s="35" t="s">
        <v>582</v>
      </c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/>
      <c r="P146" s="227" t="s">
        <v>43</v>
      </c>
      <c r="Q146" s="227" t="s">
        <v>43</v>
      </c>
      <c r="R146" s="227"/>
      <c r="S146" s="227" t="s">
        <v>43</v>
      </c>
      <c r="T146" s="227"/>
      <c r="U146" s="227" t="s">
        <v>43</v>
      </c>
      <c r="V146" s="227" t="s">
        <v>43</v>
      </c>
      <c r="W146" s="227"/>
      <c r="X146" s="227"/>
      <c r="Y146" s="227"/>
      <c r="Z146" s="227"/>
      <c r="AA146" s="227" t="s">
        <v>43</v>
      </c>
      <c r="AB146" s="227"/>
      <c r="AC146" s="227"/>
      <c r="AD146" s="227"/>
      <c r="AE146" s="227"/>
      <c r="AF146" s="227"/>
      <c r="AG146" s="227" t="s">
        <v>43</v>
      </c>
      <c r="AH146" s="227"/>
      <c r="AI146" s="227"/>
      <c r="AJ146" s="227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10"/>
      <c r="BA146" s="111"/>
      <c r="BB146" s="112"/>
      <c r="BC146" s="112"/>
      <c r="BD146" s="113"/>
      <c r="BE146" s="113"/>
      <c r="BF146" s="109"/>
      <c r="BG146" s="112"/>
      <c r="BH146" s="112"/>
      <c r="BI146" s="112"/>
      <c r="BJ146" s="112" t="s">
        <v>43</v>
      </c>
      <c r="BK146" s="109"/>
      <c r="BL146" s="112"/>
      <c r="BM146" s="112"/>
      <c r="BN146" s="109"/>
      <c r="BO146" s="112"/>
      <c r="BP146" s="109"/>
      <c r="BQ146" s="109"/>
      <c r="BR146" s="112"/>
      <c r="BS146" s="112"/>
      <c r="BT146" s="109"/>
      <c r="BU146" s="112"/>
      <c r="BV146" s="109"/>
      <c r="BW146" s="112"/>
      <c r="BX146" s="109"/>
      <c r="BY146" s="109"/>
      <c r="BZ146" s="109"/>
      <c r="CA146" s="109"/>
      <c r="CB146" s="109"/>
      <c r="CC146" s="112"/>
      <c r="CD146" s="109"/>
      <c r="CE146" s="112" t="s">
        <v>43</v>
      </c>
      <c r="CF146" s="109" t="s">
        <v>43</v>
      </c>
      <c r="CG146" s="109"/>
      <c r="CH146" s="112" t="s">
        <v>43</v>
      </c>
      <c r="CI146" s="109"/>
      <c r="CJ146" s="109"/>
      <c r="CK146" s="109"/>
      <c r="CL146" s="109"/>
      <c r="CM146" s="109"/>
      <c r="CN146" s="109"/>
      <c r="CO146" s="109"/>
      <c r="CP146" s="147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12"/>
      <c r="DD146" s="109"/>
      <c r="DE146" s="112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12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 t="s">
        <v>43</v>
      </c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77">
        <f t="shared" si="69"/>
        <v>21</v>
      </c>
      <c r="HO146" s="13">
        <f t="shared" si="70"/>
        <v>9</v>
      </c>
      <c r="HP146" s="13">
        <f t="shared" si="71"/>
        <v>0</v>
      </c>
      <c r="HQ146" s="13">
        <f t="shared" si="72"/>
        <v>0</v>
      </c>
      <c r="HR146" s="13">
        <f t="shared" si="73"/>
        <v>0</v>
      </c>
      <c r="HS146" s="13">
        <f t="shared" si="74"/>
        <v>0</v>
      </c>
      <c r="HT146" s="13">
        <f t="shared" si="75"/>
        <v>0</v>
      </c>
      <c r="HU146" s="21">
        <f t="shared" si="76"/>
        <v>2775</v>
      </c>
      <c r="HW146" s="44" t="str">
        <f t="shared" si="77"/>
        <v/>
      </c>
      <c r="HX146" s="51" t="str">
        <f t="shared" si="78"/>
        <v/>
      </c>
      <c r="HY146" s="51" t="str">
        <f t="shared" si="79"/>
        <v/>
      </c>
      <c r="HZ146" s="51" t="str">
        <f t="shared" si="81"/>
        <v/>
      </c>
      <c r="IA146" s="52" t="str">
        <f t="shared" si="80"/>
        <v/>
      </c>
      <c r="IK146" s="54"/>
      <c r="IL146" s="54"/>
    </row>
    <row r="147" spans="1:246" ht="15.5">
      <c r="A147" s="6" t="s">
        <v>818</v>
      </c>
      <c r="B147" s="37" t="s">
        <v>819</v>
      </c>
      <c r="C147" s="87"/>
      <c r="D147" s="87"/>
      <c r="E147" s="87"/>
      <c r="F147" s="87"/>
      <c r="G147" s="88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 t="s">
        <v>43</v>
      </c>
      <c r="AI147" s="227"/>
      <c r="AJ147" s="227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10"/>
      <c r="BA147" s="111"/>
      <c r="BB147" s="112"/>
      <c r="BC147" s="112"/>
      <c r="BD147" s="113"/>
      <c r="BE147" s="113"/>
      <c r="BF147" s="109"/>
      <c r="BG147" s="112"/>
      <c r="BH147" s="112"/>
      <c r="BI147" s="112"/>
      <c r="BJ147" s="112"/>
      <c r="BK147" s="109"/>
      <c r="BL147" s="112"/>
      <c r="BM147" s="112"/>
      <c r="BN147" s="109"/>
      <c r="BO147" s="112"/>
      <c r="BP147" s="109"/>
      <c r="BQ147" s="109"/>
      <c r="BR147" s="112"/>
      <c r="BS147" s="112"/>
      <c r="BT147" s="109"/>
      <c r="BU147" s="112"/>
      <c r="BV147" s="109"/>
      <c r="BW147" s="112"/>
      <c r="BX147" s="109"/>
      <c r="BY147" s="109"/>
      <c r="BZ147" s="109"/>
      <c r="CA147" s="109"/>
      <c r="CB147" s="109"/>
      <c r="CC147" s="112"/>
      <c r="CD147" s="109"/>
      <c r="CE147" s="112"/>
      <c r="CF147" s="109"/>
      <c r="CG147" s="109"/>
      <c r="CH147" s="112"/>
      <c r="CI147" s="109"/>
      <c r="CJ147" s="109"/>
      <c r="CK147" s="109"/>
      <c r="CL147" s="109"/>
      <c r="CM147" s="109"/>
      <c r="CN147" s="109"/>
      <c r="CO147" s="109"/>
      <c r="CP147" s="147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12"/>
      <c r="DD147" s="109"/>
      <c r="DE147" s="112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12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77">
        <f t="shared" si="69"/>
        <v>3</v>
      </c>
      <c r="HO147" s="13">
        <f t="shared" si="70"/>
        <v>0</v>
      </c>
      <c r="HP147" s="13">
        <f t="shared" si="71"/>
        <v>1</v>
      </c>
      <c r="HQ147" s="13">
        <f t="shared" si="72"/>
        <v>0</v>
      </c>
      <c r="HR147" s="13">
        <f t="shared" si="73"/>
        <v>0</v>
      </c>
      <c r="HS147" s="13">
        <f t="shared" si="74"/>
        <v>0</v>
      </c>
      <c r="HT147" s="13">
        <f t="shared" si="75"/>
        <v>0</v>
      </c>
      <c r="HU147" s="21">
        <f t="shared" si="76"/>
        <v>835</v>
      </c>
      <c r="HW147" s="44" t="str">
        <f t="shared" si="77"/>
        <v/>
      </c>
      <c r="HX147" s="51" t="str">
        <f t="shared" si="78"/>
        <v/>
      </c>
      <c r="HY147" s="51" t="str">
        <f t="shared" si="79"/>
        <v/>
      </c>
      <c r="HZ147" s="51" t="str">
        <f t="shared" si="81"/>
        <v/>
      </c>
      <c r="IA147" s="52" t="str">
        <f t="shared" si="80"/>
        <v/>
      </c>
    </row>
    <row r="148" spans="1:246" ht="15.5">
      <c r="A148" s="6" t="s">
        <v>820</v>
      </c>
      <c r="B148" s="37" t="s">
        <v>821</v>
      </c>
      <c r="C148" s="87"/>
      <c r="D148" s="87"/>
      <c r="E148" s="87"/>
      <c r="F148" s="87"/>
      <c r="G148" s="88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10"/>
      <c r="BA148" s="111"/>
      <c r="BB148" s="112"/>
      <c r="BC148" s="112"/>
      <c r="BD148" s="113"/>
      <c r="BE148" s="113"/>
      <c r="BF148" s="109"/>
      <c r="BG148" s="112"/>
      <c r="BH148" s="112"/>
      <c r="BI148" s="112"/>
      <c r="BJ148" s="112"/>
      <c r="BK148" s="109"/>
      <c r="BL148" s="112"/>
      <c r="BM148" s="112"/>
      <c r="BN148" s="109"/>
      <c r="BO148" s="112"/>
      <c r="BP148" s="109"/>
      <c r="BQ148" s="109"/>
      <c r="BR148" s="112"/>
      <c r="BS148" s="112"/>
      <c r="BT148" s="109"/>
      <c r="BU148" s="112"/>
      <c r="BV148" s="109"/>
      <c r="BW148" s="112"/>
      <c r="BX148" s="109"/>
      <c r="BY148" s="109"/>
      <c r="BZ148" s="109"/>
      <c r="CA148" s="109"/>
      <c r="CB148" s="109"/>
      <c r="CC148" s="112"/>
      <c r="CD148" s="109"/>
      <c r="CE148" s="112"/>
      <c r="CF148" s="109"/>
      <c r="CG148" s="109"/>
      <c r="CH148" s="112"/>
      <c r="CI148" s="109"/>
      <c r="CJ148" s="109"/>
      <c r="CK148" s="109"/>
      <c r="CL148" s="109"/>
      <c r="CM148" s="109"/>
      <c r="CN148" s="109"/>
      <c r="CO148" s="109"/>
      <c r="CP148" s="147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12"/>
      <c r="DD148" s="109"/>
      <c r="DE148" s="112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12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77">
        <f t="shared" si="69"/>
        <v>0</v>
      </c>
      <c r="HO148" s="13">
        <f t="shared" si="70"/>
        <v>0</v>
      </c>
      <c r="HP148" s="13">
        <f t="shared" si="71"/>
        <v>0</v>
      </c>
      <c r="HQ148" s="13">
        <f t="shared" si="72"/>
        <v>0</v>
      </c>
      <c r="HR148" s="13">
        <f t="shared" si="73"/>
        <v>0</v>
      </c>
      <c r="HS148" s="13">
        <f t="shared" si="74"/>
        <v>0</v>
      </c>
      <c r="HT148" s="13">
        <f t="shared" si="75"/>
        <v>0</v>
      </c>
      <c r="HU148" s="21">
        <f t="shared" si="76"/>
        <v>0</v>
      </c>
      <c r="HW148" s="44" t="str">
        <f t="shared" si="77"/>
        <v/>
      </c>
      <c r="HX148" s="51" t="str">
        <f t="shared" si="78"/>
        <v/>
      </c>
      <c r="HY148" s="51" t="str">
        <f t="shared" si="79"/>
        <v/>
      </c>
      <c r="HZ148" s="51" t="str">
        <f t="shared" si="81"/>
        <v/>
      </c>
      <c r="IA148" s="52" t="str">
        <f t="shared" si="80"/>
        <v/>
      </c>
    </row>
    <row r="149" spans="1:246" ht="15.5">
      <c r="A149" s="6" t="s">
        <v>175</v>
      </c>
      <c r="B149" s="37" t="s">
        <v>176</v>
      </c>
      <c r="C149" s="87" t="s">
        <v>43</v>
      </c>
      <c r="D149" s="87"/>
      <c r="E149" s="87"/>
      <c r="F149" s="87"/>
      <c r="G149" s="88"/>
      <c r="H149" s="108"/>
      <c r="I149" s="108"/>
      <c r="J149" s="108" t="s">
        <v>43</v>
      </c>
      <c r="K149" s="108"/>
      <c r="L149" s="227" t="s">
        <v>43</v>
      </c>
      <c r="M149" s="227"/>
      <c r="N149" s="227"/>
      <c r="O149" s="227"/>
      <c r="P149" s="227" t="s">
        <v>43</v>
      </c>
      <c r="Q149" s="227" t="s">
        <v>43</v>
      </c>
      <c r="R149" s="227"/>
      <c r="S149" s="227"/>
      <c r="T149" s="227"/>
      <c r="U149" s="227" t="s">
        <v>43</v>
      </c>
      <c r="V149" s="227"/>
      <c r="W149" s="227"/>
      <c r="X149" s="227"/>
      <c r="Y149" s="227" t="s">
        <v>43</v>
      </c>
      <c r="Z149" s="227" t="s">
        <v>43</v>
      </c>
      <c r="AA149" s="227" t="s">
        <v>43</v>
      </c>
      <c r="AB149" s="227" t="s">
        <v>43</v>
      </c>
      <c r="AC149" s="227"/>
      <c r="AD149" s="227"/>
      <c r="AE149" s="227"/>
      <c r="AF149" s="227" t="s">
        <v>43</v>
      </c>
      <c r="AG149" s="227" t="s">
        <v>43</v>
      </c>
      <c r="AH149" s="227" t="s">
        <v>43</v>
      </c>
      <c r="AI149" s="227"/>
      <c r="AJ149" s="227"/>
      <c r="AK149" s="109" t="s">
        <v>43</v>
      </c>
      <c r="AL149" s="109"/>
      <c r="AM149" s="109"/>
      <c r="AN149" s="109"/>
      <c r="AO149" s="109"/>
      <c r="AP149" s="109"/>
      <c r="AQ149" s="109"/>
      <c r="AR149" s="109"/>
      <c r="AS149" s="109" t="s">
        <v>43</v>
      </c>
      <c r="AT149" s="109"/>
      <c r="AU149" s="109"/>
      <c r="AV149" s="109"/>
      <c r="AW149" s="109"/>
      <c r="AX149" s="109"/>
      <c r="AY149" s="109"/>
      <c r="AZ149" s="110"/>
      <c r="BA149" s="109"/>
      <c r="BB149" s="112"/>
      <c r="BC149" s="112"/>
      <c r="BD149" s="113"/>
      <c r="BE149" s="113"/>
      <c r="BF149" s="109"/>
      <c r="BG149" s="112" t="s">
        <v>43</v>
      </c>
      <c r="BH149" s="112"/>
      <c r="BI149" s="112"/>
      <c r="BJ149" s="112"/>
      <c r="BK149" s="109"/>
      <c r="BL149" s="112" t="s">
        <v>43</v>
      </c>
      <c r="BM149" s="112"/>
      <c r="BN149" s="109"/>
      <c r="BO149" s="112"/>
      <c r="BP149" s="109"/>
      <c r="BQ149" s="109"/>
      <c r="BR149" s="112"/>
      <c r="BS149" s="112" t="s">
        <v>43</v>
      </c>
      <c r="BT149" s="109"/>
      <c r="BU149" s="112"/>
      <c r="BV149" s="109"/>
      <c r="BW149" s="112"/>
      <c r="BX149" s="109"/>
      <c r="BY149" s="109"/>
      <c r="BZ149" s="109"/>
      <c r="CA149" s="109"/>
      <c r="CB149" s="109"/>
      <c r="CC149" s="112" t="s">
        <v>43</v>
      </c>
      <c r="CD149" s="109"/>
      <c r="CE149" s="112" t="s">
        <v>43</v>
      </c>
      <c r="CF149" s="109" t="s">
        <v>43</v>
      </c>
      <c r="CG149" s="109"/>
      <c r="CH149" s="112" t="s">
        <v>43</v>
      </c>
      <c r="CI149" s="109"/>
      <c r="CJ149" s="109" t="s">
        <v>43</v>
      </c>
      <c r="CK149" s="109"/>
      <c r="CL149" s="109"/>
      <c r="CM149" s="109"/>
      <c r="CN149" s="109"/>
      <c r="CO149" s="109"/>
      <c r="CP149" s="147"/>
      <c r="CQ149" s="109"/>
      <c r="CR149" s="109"/>
      <c r="CS149" s="109" t="s">
        <v>43</v>
      </c>
      <c r="CT149" s="109"/>
      <c r="CU149" s="109"/>
      <c r="CV149" s="109"/>
      <c r="CW149" s="109" t="s">
        <v>43</v>
      </c>
      <c r="CX149" s="109"/>
      <c r="CY149" s="109"/>
      <c r="CZ149" s="109"/>
      <c r="DA149" s="109"/>
      <c r="DB149" s="109"/>
      <c r="DC149" s="112" t="s">
        <v>43</v>
      </c>
      <c r="DD149" s="109"/>
      <c r="DE149" s="112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12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 t="s">
        <v>43</v>
      </c>
      <c r="EE149" s="109"/>
      <c r="EF149" s="109"/>
      <c r="EG149" s="109"/>
      <c r="EH149" s="109"/>
      <c r="EI149" s="109"/>
      <c r="EJ149" s="109"/>
      <c r="EK149" s="109" t="s">
        <v>43</v>
      </c>
      <c r="EL149" s="109"/>
      <c r="EM149" s="109"/>
      <c r="EN149" s="109" t="s">
        <v>43</v>
      </c>
      <c r="EO149" s="109" t="s">
        <v>43</v>
      </c>
      <c r="EP149" s="109"/>
      <c r="EQ149" s="109"/>
      <c r="ER149" s="109"/>
      <c r="ES149" s="109"/>
      <c r="ET149" s="109"/>
      <c r="EU149" s="109"/>
      <c r="EV149" s="109"/>
      <c r="EW149" s="109"/>
      <c r="EX149" s="109" t="s">
        <v>43</v>
      </c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 t="s">
        <v>43</v>
      </c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 t="s">
        <v>43</v>
      </c>
      <c r="FV149" s="109" t="s">
        <v>43</v>
      </c>
      <c r="FW149" s="109" t="s">
        <v>43</v>
      </c>
      <c r="FX149" s="109" t="s">
        <v>43</v>
      </c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 t="s">
        <v>43</v>
      </c>
      <c r="GM149" s="109" t="s">
        <v>43</v>
      </c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 t="s">
        <v>43</v>
      </c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77">
        <f t="shared" si="69"/>
        <v>55</v>
      </c>
      <c r="HO149" s="13">
        <f t="shared" si="70"/>
        <v>15</v>
      </c>
      <c r="HP149" s="13">
        <f t="shared" si="71"/>
        <v>2</v>
      </c>
      <c r="HQ149" s="13">
        <f t="shared" si="72"/>
        <v>3</v>
      </c>
      <c r="HR149" s="13">
        <f t="shared" si="73"/>
        <v>0</v>
      </c>
      <c r="HS149" s="13">
        <f t="shared" si="74"/>
        <v>1</v>
      </c>
      <c r="HT149" s="13">
        <f t="shared" si="75"/>
        <v>0</v>
      </c>
      <c r="HU149" s="21">
        <f t="shared" si="76"/>
        <v>4663</v>
      </c>
      <c r="HW149" s="44" t="str">
        <f t="shared" si="77"/>
        <v>x</v>
      </c>
      <c r="HX149" s="140" t="str">
        <f t="shared" si="78"/>
        <v>Yes!</v>
      </c>
      <c r="HY149" s="51" t="str">
        <f t="shared" si="79"/>
        <v/>
      </c>
      <c r="HZ149" s="51" t="str">
        <f t="shared" si="81"/>
        <v/>
      </c>
      <c r="IA149" s="52" t="str">
        <f t="shared" si="80"/>
        <v/>
      </c>
    </row>
    <row r="150" spans="1:246" ht="15.5">
      <c r="A150" s="5" t="s">
        <v>583</v>
      </c>
      <c r="B150" s="35" t="s">
        <v>584</v>
      </c>
      <c r="C150" s="85"/>
      <c r="D150" s="85"/>
      <c r="E150" s="85"/>
      <c r="F150" s="85"/>
      <c r="G150" s="86"/>
      <c r="H150" s="108"/>
      <c r="I150" s="108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10"/>
      <c r="BA150" s="111"/>
      <c r="BB150" s="112"/>
      <c r="BC150" s="112"/>
      <c r="BD150" s="113"/>
      <c r="BE150" s="113"/>
      <c r="BF150" s="109"/>
      <c r="BG150" s="112"/>
      <c r="BH150" s="112"/>
      <c r="BI150" s="112"/>
      <c r="BJ150" s="112"/>
      <c r="BK150" s="109"/>
      <c r="BL150" s="112"/>
      <c r="BM150" s="112"/>
      <c r="BN150" s="109"/>
      <c r="BO150" s="112"/>
      <c r="BP150" s="109"/>
      <c r="BQ150" s="109"/>
      <c r="BR150" s="112"/>
      <c r="BS150" s="112"/>
      <c r="BT150" s="109"/>
      <c r="BU150" s="112"/>
      <c r="BV150" s="109"/>
      <c r="BW150" s="112"/>
      <c r="BX150" s="109"/>
      <c r="BY150" s="109"/>
      <c r="BZ150" s="109"/>
      <c r="CA150" s="109"/>
      <c r="CB150" s="109"/>
      <c r="CC150" s="112" t="s">
        <v>43</v>
      </c>
      <c r="CD150" s="109"/>
      <c r="CE150" s="112"/>
      <c r="CF150" s="109"/>
      <c r="CG150" s="109"/>
      <c r="CH150" s="112"/>
      <c r="CI150" s="109"/>
      <c r="CJ150" s="109"/>
      <c r="CK150" s="109"/>
      <c r="CL150" s="109"/>
      <c r="CM150" s="109"/>
      <c r="CN150" s="109"/>
      <c r="CO150" s="109"/>
      <c r="CP150" s="147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12"/>
      <c r="DD150" s="109"/>
      <c r="DE150" s="112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12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 t="s">
        <v>43</v>
      </c>
      <c r="FK150" s="109"/>
      <c r="FL150" s="109"/>
      <c r="FM150" s="109"/>
      <c r="FN150" s="109"/>
      <c r="FO150" s="109" t="s">
        <v>43</v>
      </c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77">
        <f t="shared" si="69"/>
        <v>7</v>
      </c>
      <c r="HO150" s="13">
        <f t="shared" si="70"/>
        <v>2</v>
      </c>
      <c r="HP150" s="13">
        <f t="shared" si="71"/>
        <v>1</v>
      </c>
      <c r="HQ150" s="13">
        <f t="shared" si="72"/>
        <v>0</v>
      </c>
      <c r="HR150" s="13">
        <f t="shared" si="73"/>
        <v>0</v>
      </c>
      <c r="HS150" s="13">
        <f t="shared" si="74"/>
        <v>0</v>
      </c>
      <c r="HT150" s="13">
        <f t="shared" si="75"/>
        <v>0</v>
      </c>
      <c r="HU150" s="21">
        <f t="shared" si="76"/>
        <v>578</v>
      </c>
      <c r="HW150" s="44" t="str">
        <f t="shared" si="77"/>
        <v/>
      </c>
      <c r="HX150" s="51" t="str">
        <f t="shared" si="78"/>
        <v/>
      </c>
      <c r="HY150" s="51" t="str">
        <f t="shared" si="79"/>
        <v/>
      </c>
      <c r="HZ150" s="51" t="str">
        <f t="shared" si="81"/>
        <v/>
      </c>
      <c r="IA150" s="52" t="str">
        <f t="shared" si="80"/>
        <v/>
      </c>
    </row>
    <row r="151" spans="1:246" ht="15.5">
      <c r="A151" s="5" t="s">
        <v>583</v>
      </c>
      <c r="B151" s="35" t="s">
        <v>58</v>
      </c>
      <c r="C151" s="85"/>
      <c r="D151" s="85"/>
      <c r="E151" s="85"/>
      <c r="F151" s="85"/>
      <c r="G151" s="86"/>
      <c r="H151" s="108"/>
      <c r="I151" s="108" t="s">
        <v>43</v>
      </c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10"/>
      <c r="BA151" s="111"/>
      <c r="BB151" s="112"/>
      <c r="BC151" s="112"/>
      <c r="BD151" s="113"/>
      <c r="BE151" s="113"/>
      <c r="BF151" s="109"/>
      <c r="BG151" s="112"/>
      <c r="BH151" s="112"/>
      <c r="BI151" s="112"/>
      <c r="BJ151" s="112"/>
      <c r="BK151" s="109"/>
      <c r="BL151" s="112"/>
      <c r="BM151" s="112"/>
      <c r="BN151" s="109"/>
      <c r="BO151" s="112"/>
      <c r="BP151" s="109"/>
      <c r="BQ151" s="109"/>
      <c r="BR151" s="112"/>
      <c r="BS151" s="112"/>
      <c r="BT151" s="109"/>
      <c r="BU151" s="112"/>
      <c r="BV151" s="109"/>
      <c r="BW151" s="112"/>
      <c r="BX151" s="109"/>
      <c r="BY151" s="109"/>
      <c r="BZ151" s="109"/>
      <c r="CA151" s="109"/>
      <c r="CB151" s="109"/>
      <c r="CC151" s="112" t="s">
        <v>43</v>
      </c>
      <c r="CD151" s="109"/>
      <c r="CE151" s="112"/>
      <c r="CF151" s="109"/>
      <c r="CG151" s="109"/>
      <c r="CH151" s="112"/>
      <c r="CI151" s="109"/>
      <c r="CJ151" s="109"/>
      <c r="CK151" s="109"/>
      <c r="CL151" s="109"/>
      <c r="CM151" s="109"/>
      <c r="CN151" s="109"/>
      <c r="CO151" s="109"/>
      <c r="CP151" s="147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12"/>
      <c r="DD151" s="109"/>
      <c r="DE151" s="112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12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 t="s">
        <v>43</v>
      </c>
      <c r="FK151" s="109"/>
      <c r="FL151" s="109"/>
      <c r="FM151" s="109"/>
      <c r="FN151" s="109"/>
      <c r="FO151" s="109" t="s">
        <v>43</v>
      </c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77">
        <f t="shared" si="69"/>
        <v>8</v>
      </c>
      <c r="HO151" s="13">
        <f t="shared" si="70"/>
        <v>2</v>
      </c>
      <c r="HP151" s="13">
        <f t="shared" si="71"/>
        <v>1</v>
      </c>
      <c r="HQ151" s="13">
        <f t="shared" si="72"/>
        <v>0</v>
      </c>
      <c r="HR151" s="13">
        <f t="shared" si="73"/>
        <v>0</v>
      </c>
      <c r="HS151" s="13">
        <f t="shared" si="74"/>
        <v>1</v>
      </c>
      <c r="HT151" s="13">
        <f t="shared" si="75"/>
        <v>0</v>
      </c>
      <c r="HU151" s="21">
        <f t="shared" si="76"/>
        <v>578</v>
      </c>
      <c r="HW151" s="44" t="str">
        <f t="shared" si="77"/>
        <v/>
      </c>
      <c r="HX151" s="51" t="str">
        <f t="shared" si="78"/>
        <v/>
      </c>
      <c r="HY151" s="51" t="str">
        <f t="shared" si="79"/>
        <v/>
      </c>
      <c r="HZ151" s="51" t="str">
        <f t="shared" si="81"/>
        <v/>
      </c>
      <c r="IA151" s="52" t="str">
        <f t="shared" si="80"/>
        <v/>
      </c>
    </row>
    <row r="152" spans="1:246">
      <c r="A152" s="11" t="s">
        <v>585</v>
      </c>
      <c r="B152" s="151" t="s">
        <v>822</v>
      </c>
      <c r="C152" s="95"/>
      <c r="D152" s="95"/>
      <c r="E152" s="95"/>
      <c r="F152" s="95"/>
      <c r="G152" s="96"/>
      <c r="H152" s="108"/>
      <c r="I152" s="108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 t="s">
        <v>43</v>
      </c>
      <c r="AH152" s="227"/>
      <c r="AI152" s="227"/>
      <c r="AJ152" s="227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 t="s">
        <v>43</v>
      </c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14"/>
      <c r="CI152" s="109"/>
      <c r="CJ152" s="109"/>
      <c r="CK152" s="109"/>
      <c r="CL152" s="109"/>
      <c r="CM152" s="109"/>
      <c r="CN152" s="109"/>
      <c r="CO152" s="109"/>
      <c r="CP152" s="142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 t="s">
        <v>43</v>
      </c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14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77">
        <f t="shared" si="69"/>
        <v>6</v>
      </c>
      <c r="HO152" s="13">
        <f t="shared" si="70"/>
        <v>3</v>
      </c>
      <c r="HP152" s="13">
        <f t="shared" si="71"/>
        <v>0</v>
      </c>
      <c r="HQ152" s="13">
        <f t="shared" si="72"/>
        <v>0</v>
      </c>
      <c r="HR152" s="13">
        <f t="shared" si="73"/>
        <v>0</v>
      </c>
      <c r="HS152" s="13">
        <f t="shared" si="74"/>
        <v>0</v>
      </c>
      <c r="HT152" s="13">
        <f t="shared" si="75"/>
        <v>0</v>
      </c>
      <c r="HU152" s="21">
        <f t="shared" si="76"/>
        <v>693</v>
      </c>
      <c r="HW152" s="44" t="str">
        <f t="shared" si="77"/>
        <v/>
      </c>
      <c r="HX152" s="51" t="str">
        <f t="shared" si="78"/>
        <v/>
      </c>
      <c r="HY152" s="51" t="str">
        <f t="shared" si="79"/>
        <v/>
      </c>
      <c r="HZ152" s="51" t="str">
        <f t="shared" si="81"/>
        <v/>
      </c>
      <c r="IA152" s="52" t="str">
        <f t="shared" si="80"/>
        <v/>
      </c>
    </row>
    <row r="153" spans="1:246" ht="15.5">
      <c r="A153" s="5" t="s">
        <v>823</v>
      </c>
      <c r="B153" s="35" t="s">
        <v>801</v>
      </c>
      <c r="C153" s="85"/>
      <c r="D153" s="85"/>
      <c r="E153" s="85"/>
      <c r="F153" s="85"/>
      <c r="G153" s="86"/>
      <c r="H153" s="108"/>
      <c r="I153" s="108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10"/>
      <c r="BA153" s="109"/>
      <c r="BB153" s="112"/>
      <c r="BC153" s="112"/>
      <c r="BD153" s="113"/>
      <c r="BE153" s="113"/>
      <c r="BF153" s="109" t="s">
        <v>43</v>
      </c>
      <c r="BG153" s="112"/>
      <c r="BH153" s="112"/>
      <c r="BI153" s="112"/>
      <c r="BJ153" s="112"/>
      <c r="BK153" s="109"/>
      <c r="BL153" s="112"/>
      <c r="BM153" s="112"/>
      <c r="BN153" s="109"/>
      <c r="BO153" s="112"/>
      <c r="BP153" s="109"/>
      <c r="BQ153" s="109"/>
      <c r="BR153" s="112"/>
      <c r="BS153" s="112"/>
      <c r="BT153" s="109"/>
      <c r="BU153" s="112"/>
      <c r="BV153" s="109"/>
      <c r="BW153" s="112"/>
      <c r="BX153" s="109"/>
      <c r="BY153" s="109"/>
      <c r="BZ153" s="109"/>
      <c r="CA153" s="109"/>
      <c r="CB153" s="109"/>
      <c r="CC153" s="112"/>
      <c r="CD153" s="109"/>
      <c r="CE153" s="112"/>
      <c r="CF153" s="109"/>
      <c r="CG153" s="109"/>
      <c r="CH153" s="112"/>
      <c r="CI153" s="109"/>
      <c r="CJ153" s="109"/>
      <c r="CK153" s="109"/>
      <c r="CL153" s="109"/>
      <c r="CM153" s="109"/>
      <c r="CN153" s="109"/>
      <c r="CO153" s="109"/>
      <c r="CP153" s="147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12"/>
      <c r="DD153" s="109"/>
      <c r="DE153" s="112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12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77">
        <f t="shared" si="69"/>
        <v>1</v>
      </c>
      <c r="HO153" s="13">
        <f t="shared" si="70"/>
        <v>0</v>
      </c>
      <c r="HP153" s="13">
        <f t="shared" si="71"/>
        <v>0</v>
      </c>
      <c r="HQ153" s="13">
        <f t="shared" si="72"/>
        <v>0</v>
      </c>
      <c r="HR153" s="13">
        <f t="shared" si="73"/>
        <v>0</v>
      </c>
      <c r="HS153" s="13">
        <f t="shared" si="74"/>
        <v>0</v>
      </c>
      <c r="HT153" s="13">
        <f t="shared" si="75"/>
        <v>0</v>
      </c>
      <c r="HU153" s="21">
        <f t="shared" si="76"/>
        <v>0</v>
      </c>
      <c r="HW153" s="44" t="str">
        <f t="shared" si="77"/>
        <v/>
      </c>
      <c r="HX153" s="51" t="str">
        <f t="shared" si="78"/>
        <v/>
      </c>
      <c r="HY153" s="51" t="str">
        <f t="shared" si="79"/>
        <v/>
      </c>
      <c r="HZ153" s="51" t="str">
        <f t="shared" si="81"/>
        <v/>
      </c>
      <c r="IA153" s="52" t="str">
        <f t="shared" si="80"/>
        <v/>
      </c>
    </row>
    <row r="154" spans="1:246" ht="15.5">
      <c r="A154" s="5" t="s">
        <v>587</v>
      </c>
      <c r="B154" s="35" t="s">
        <v>56</v>
      </c>
      <c r="C154" s="85"/>
      <c r="D154" s="85"/>
      <c r="E154" s="85"/>
      <c r="F154" s="85"/>
      <c r="G154" s="86"/>
      <c r="H154" s="108"/>
      <c r="I154" s="108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10"/>
      <c r="BA154" s="111"/>
      <c r="BB154" s="112"/>
      <c r="BC154" s="112"/>
      <c r="BD154" s="113"/>
      <c r="BE154" s="113"/>
      <c r="BF154" s="109"/>
      <c r="BG154" s="112"/>
      <c r="BH154" s="112"/>
      <c r="BI154" s="112"/>
      <c r="BJ154" s="112"/>
      <c r="BK154" s="109"/>
      <c r="BL154" s="134"/>
      <c r="BM154" s="112"/>
      <c r="BN154" s="109"/>
      <c r="BO154" s="112"/>
      <c r="BP154" s="109"/>
      <c r="BQ154" s="109"/>
      <c r="BR154" s="109"/>
      <c r="BS154" s="112"/>
      <c r="BT154" s="109"/>
      <c r="BU154" s="112"/>
      <c r="BV154" s="109"/>
      <c r="BW154" s="112"/>
      <c r="BX154" s="109"/>
      <c r="BY154" s="109"/>
      <c r="BZ154" s="109"/>
      <c r="CA154" s="109"/>
      <c r="CB154" s="109"/>
      <c r="CC154" s="112"/>
      <c r="CD154" s="109"/>
      <c r="CE154" s="112"/>
      <c r="CF154" s="109"/>
      <c r="CG154" s="109"/>
      <c r="CH154" s="112"/>
      <c r="CI154" s="109"/>
      <c r="CJ154" s="109"/>
      <c r="CK154" s="109"/>
      <c r="CL154" s="109"/>
      <c r="CM154" s="109"/>
      <c r="CN154" s="109"/>
      <c r="CO154" s="109"/>
      <c r="CP154" s="147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12"/>
      <c r="DD154" s="109"/>
      <c r="DE154" s="112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12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77">
        <f t="shared" si="69"/>
        <v>0</v>
      </c>
      <c r="HO154" s="13">
        <f t="shared" si="70"/>
        <v>0</v>
      </c>
      <c r="HP154" s="13">
        <f t="shared" si="71"/>
        <v>0</v>
      </c>
      <c r="HQ154" s="13">
        <f t="shared" si="72"/>
        <v>0</v>
      </c>
      <c r="HR154" s="13">
        <f t="shared" si="73"/>
        <v>0</v>
      </c>
      <c r="HS154" s="13">
        <f t="shared" si="74"/>
        <v>0</v>
      </c>
      <c r="HT154" s="13">
        <f t="shared" si="75"/>
        <v>0</v>
      </c>
      <c r="HU154" s="21">
        <f t="shared" si="76"/>
        <v>0</v>
      </c>
      <c r="HW154" s="44" t="str">
        <f t="shared" si="77"/>
        <v/>
      </c>
      <c r="HX154" s="51" t="str">
        <f t="shared" si="78"/>
        <v/>
      </c>
      <c r="HY154" s="51" t="str">
        <f t="shared" si="79"/>
        <v/>
      </c>
      <c r="HZ154" s="51" t="str">
        <f t="shared" si="81"/>
        <v/>
      </c>
      <c r="IA154" s="52" t="str">
        <f t="shared" si="80"/>
        <v/>
      </c>
    </row>
    <row r="155" spans="1:246">
      <c r="A155" s="9" t="s">
        <v>178</v>
      </c>
      <c r="B155" s="38" t="s">
        <v>94</v>
      </c>
      <c r="C155" s="89"/>
      <c r="D155" s="89"/>
      <c r="E155" s="89"/>
      <c r="F155" s="89"/>
      <c r="G155" s="90"/>
      <c r="H155" s="108"/>
      <c r="I155" s="108"/>
      <c r="J155" s="108" t="s">
        <v>43</v>
      </c>
      <c r="K155" s="108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 t="s">
        <v>43</v>
      </c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 t="s">
        <v>43</v>
      </c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 t="s">
        <v>43</v>
      </c>
      <c r="BG155" s="109"/>
      <c r="BH155" s="109"/>
      <c r="BI155" s="109"/>
      <c r="BJ155" s="109"/>
      <c r="BK155" s="109"/>
      <c r="BL155" s="109"/>
      <c r="BM155" s="109" t="s">
        <v>43</v>
      </c>
      <c r="BN155" s="109"/>
      <c r="BO155" s="109"/>
      <c r="BP155" s="109" t="s">
        <v>43</v>
      </c>
      <c r="BQ155" s="109"/>
      <c r="BR155" s="109"/>
      <c r="BS155" s="109"/>
      <c r="BT155" s="109"/>
      <c r="BU155" s="109" t="s">
        <v>43</v>
      </c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 t="s">
        <v>43</v>
      </c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 t="s">
        <v>43</v>
      </c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 t="s">
        <v>43</v>
      </c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77">
        <f t="shared" si="69"/>
        <v>16</v>
      </c>
      <c r="HO155" s="13">
        <f t="shared" si="70"/>
        <v>6</v>
      </c>
      <c r="HP155" s="13">
        <f t="shared" si="71"/>
        <v>0</v>
      </c>
      <c r="HQ155" s="13">
        <f t="shared" si="72"/>
        <v>0</v>
      </c>
      <c r="HR155" s="13">
        <f t="shared" si="73"/>
        <v>0</v>
      </c>
      <c r="HS155" s="13">
        <f t="shared" si="74"/>
        <v>0</v>
      </c>
      <c r="HT155" s="13">
        <f t="shared" si="75"/>
        <v>0</v>
      </c>
      <c r="HU155" s="21">
        <f t="shared" si="76"/>
        <v>1126</v>
      </c>
      <c r="HW155" s="44" t="str">
        <f t="shared" si="77"/>
        <v/>
      </c>
      <c r="HX155" s="51" t="str">
        <f t="shared" si="78"/>
        <v/>
      </c>
      <c r="HY155" s="51" t="str">
        <f t="shared" si="79"/>
        <v/>
      </c>
      <c r="HZ155" s="51" t="str">
        <f>IF(ISBLANK(F155),IF(HY155="x",IF(AND(((HO155+(HP155-$IE$5))&gt;=$ID$5),(HP155&gt;=$IE$5),OR(HQ155&gt;=$IF$5,H155="x"),HS155),"Yes!",""),IF(AND(HY155="Yes!",HX155="x"),IF(AND(((HO155+(HP155-($IE152+$IE153)))&gt;=$ID$5+$ID$4),(HP155&gt;=$IE$5+$IE$4),OR(HQ155&gt;=($IF$5+$IF$4),H155="x"),HR155,HS155),"Yes!",""),IF(AND(HY155="Yes!",HX155="Yes!"),IF(AND((HO155+(HP155-($IE$5+$IE$4+$IE$3))&gt;=$ID$5+$ID$4+$ID$3),(HP155&gt;=$IE$5+$IE$4+$IE$3),OR(HQ155&gt;=($IF$5+$IF$4+$IF$3),H155="x"),HR155,HS155),"Yes!",""),""))),"x")</f>
        <v/>
      </c>
      <c r="IA155" s="52" t="str">
        <f t="shared" si="80"/>
        <v/>
      </c>
    </row>
    <row r="156" spans="1:246" ht="15.5">
      <c r="A156" s="6"/>
      <c r="B156" s="37"/>
      <c r="C156" s="87"/>
      <c r="D156" s="87"/>
      <c r="E156" s="87"/>
      <c r="F156" s="87"/>
      <c r="G156" s="88"/>
      <c r="H156" s="108"/>
      <c r="I156" s="108"/>
      <c r="J156" s="108"/>
      <c r="K156" s="108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10"/>
      <c r="BA156" s="111"/>
      <c r="BB156" s="112"/>
      <c r="BC156" s="112"/>
      <c r="BD156" s="113"/>
      <c r="BE156" s="113"/>
      <c r="BF156" s="109"/>
      <c r="BG156" s="112"/>
      <c r="BH156" s="112"/>
      <c r="BI156" s="112"/>
      <c r="BJ156" s="112"/>
      <c r="BK156" s="109"/>
      <c r="BL156" s="112"/>
      <c r="BM156" s="112"/>
      <c r="BN156" s="109"/>
      <c r="BO156" s="112"/>
      <c r="BP156" s="109"/>
      <c r="BQ156" s="109"/>
      <c r="BR156" s="112"/>
      <c r="BS156" s="112"/>
      <c r="BT156" s="109"/>
      <c r="BU156" s="112"/>
      <c r="BV156" s="109"/>
      <c r="BW156" s="112"/>
      <c r="BX156" s="109"/>
      <c r="BY156" s="109"/>
      <c r="BZ156" s="109"/>
      <c r="CA156" s="109"/>
      <c r="CB156" s="109"/>
      <c r="CC156" s="112"/>
      <c r="CD156" s="109"/>
      <c r="CE156" s="112"/>
      <c r="CF156" s="109"/>
      <c r="CG156" s="109"/>
      <c r="CH156" s="112"/>
      <c r="CI156" s="109"/>
      <c r="CJ156" s="109"/>
      <c r="CK156" s="109"/>
      <c r="CL156" s="109"/>
      <c r="CM156" s="109"/>
      <c r="CN156" s="109"/>
      <c r="CO156" s="109"/>
      <c r="CP156" s="147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12"/>
      <c r="DD156" s="109"/>
      <c r="DE156" s="112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12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77">
        <f t="shared" si="69"/>
        <v>0</v>
      </c>
      <c r="HO156" s="13">
        <f t="shared" si="70"/>
        <v>0</v>
      </c>
      <c r="HP156" s="13">
        <f t="shared" si="71"/>
        <v>0</v>
      </c>
      <c r="HQ156" s="13">
        <f t="shared" si="72"/>
        <v>0</v>
      </c>
      <c r="HR156" s="13">
        <f t="shared" si="73"/>
        <v>0</v>
      </c>
      <c r="HS156" s="13">
        <f t="shared" si="74"/>
        <v>0</v>
      </c>
      <c r="HT156" s="13">
        <f t="shared" si="75"/>
        <v>0</v>
      </c>
      <c r="HU156" s="21">
        <f t="shared" si="76"/>
        <v>0</v>
      </c>
      <c r="HW156" s="44" t="str">
        <f t="shared" si="77"/>
        <v/>
      </c>
      <c r="HX156" s="51" t="str">
        <f t="shared" si="78"/>
        <v/>
      </c>
      <c r="HY156" s="51" t="str">
        <f t="shared" si="79"/>
        <v/>
      </c>
      <c r="HZ156" s="51" t="str">
        <f>IF(ISBLANK(F156),IF(HY156="x",IF(AND(((HO156+(HP156-$IE$5))&gt;=$ID$5),(HP156&gt;=$IE$5),OR(HQ156&gt;=$IF$5,H156="x"),HS156),"Yes!",""),IF(AND(HY156="Yes!",HX156="x"),IF(AND(((HO156+(HP156-($IE153+$IE154)))&gt;=$ID$5+$ID$4),(HP156&gt;=$IE$5+$IE$4),OR(HQ156&gt;=($IF$5+$IF$4),H156="x"),HR156,HS156),"Yes!",""),IF(AND(HY156="Yes!",HX156="Yes!"),IF(AND((HO156+(HP156-($IE$5+$IE$4+$IE$3))&gt;=$ID$5+$ID$4+$ID$3),(HP156&gt;=$IE$5+$IE$4+$IE$3),OR(HQ156&gt;=($IF$5+$IF$4+$IF$3),H156="x"),HR156,HS156),"Yes!",""),""))),"x")</f>
        <v/>
      </c>
      <c r="IA156" s="52" t="str">
        <f t="shared" si="80"/>
        <v/>
      </c>
    </row>
    <row r="157" spans="1:246" ht="15.5">
      <c r="A157" s="5"/>
      <c r="B157" s="30"/>
      <c r="C157" s="85"/>
      <c r="D157" s="85"/>
      <c r="E157" s="85"/>
      <c r="F157" s="85"/>
      <c r="G157" s="86"/>
      <c r="H157" s="108"/>
      <c r="I157" s="108"/>
      <c r="J157" s="108"/>
      <c r="K157" s="108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10"/>
      <c r="BA157" s="111"/>
      <c r="BB157" s="112"/>
      <c r="BC157" s="112"/>
      <c r="BD157" s="113"/>
      <c r="BE157" s="113"/>
      <c r="BF157" s="109"/>
      <c r="BG157" s="112"/>
      <c r="BH157" s="112"/>
      <c r="BI157" s="112"/>
      <c r="BJ157" s="112"/>
      <c r="BK157" s="109"/>
      <c r="BL157" s="112"/>
      <c r="BM157" s="112"/>
      <c r="BN157" s="109"/>
      <c r="BO157" s="112"/>
      <c r="BP157" s="109"/>
      <c r="BQ157" s="109"/>
      <c r="BR157" s="112"/>
      <c r="BS157" s="112"/>
      <c r="BT157" s="109"/>
      <c r="BU157" s="112"/>
      <c r="BV157" s="109"/>
      <c r="BW157" s="112"/>
      <c r="BX157" s="109"/>
      <c r="BY157" s="109"/>
      <c r="BZ157" s="109"/>
      <c r="CA157" s="109"/>
      <c r="CB157" s="109"/>
      <c r="CC157" s="112"/>
      <c r="CD157" s="109"/>
      <c r="CE157" s="112"/>
      <c r="CF157" s="109"/>
      <c r="CG157" s="109"/>
      <c r="CH157" s="112"/>
      <c r="CI157" s="109"/>
      <c r="CJ157" s="109"/>
      <c r="CK157" s="109"/>
      <c r="CL157" s="109"/>
      <c r="CM157" s="109"/>
      <c r="CN157" s="109"/>
      <c r="CO157" s="109"/>
      <c r="CP157" s="147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12"/>
      <c r="DD157" s="109"/>
      <c r="DE157" s="112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12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77">
        <f t="shared" si="69"/>
        <v>0</v>
      </c>
      <c r="HO157" s="13">
        <f t="shared" si="70"/>
        <v>0</v>
      </c>
      <c r="HP157" s="13">
        <f t="shared" si="71"/>
        <v>0</v>
      </c>
      <c r="HQ157" s="13">
        <f t="shared" si="72"/>
        <v>0</v>
      </c>
      <c r="HR157" s="13">
        <f t="shared" si="73"/>
        <v>0</v>
      </c>
      <c r="HS157" s="13">
        <f t="shared" si="74"/>
        <v>0</v>
      </c>
      <c r="HT157" s="13">
        <f t="shared" si="75"/>
        <v>0</v>
      </c>
      <c r="HU157" s="21">
        <f t="shared" si="76"/>
        <v>0</v>
      </c>
      <c r="HW157" s="44" t="str">
        <f t="shared" si="77"/>
        <v/>
      </c>
      <c r="HX157" s="51" t="str">
        <f t="shared" si="78"/>
        <v/>
      </c>
      <c r="HY157" s="51" t="str">
        <f t="shared" si="79"/>
        <v/>
      </c>
      <c r="HZ157" s="51" t="str">
        <f>IF(ISBLANK(F157),IF(HY157="x",IF(AND(((HO157+(HP157-$IE$5))&gt;=$ID$5),(HP157&gt;=$IE$5),OR(HQ157&gt;=$IF$5,H157="x"),HS157),"Yes!",""),IF(AND(HY157="Yes!",HX157="x"),IF(AND(((HO157+(HP157-($IE154+$IE155)))&gt;=$ID$5+$ID$4),(HP157&gt;=$IE$5+$IE$4),OR(HQ157&gt;=($IF$5+$IF$4),H157="x"),HR157,HS157),"Yes!",""),IF(AND(HY157="Yes!",HX157="Yes!"),IF(AND((HO157+(HP157-($IE$5+$IE$4+$IE$3))&gt;=$ID$5+$ID$4+$ID$3),(HP157&gt;=$IE$5+$IE$4+$IE$3),OR(HQ157&gt;=($IF$5+$IF$4+$IF$3),H157="x"),HR157,HS157),"Yes!",""),""))),"x")</f>
        <v/>
      </c>
      <c r="IA157" s="52" t="str">
        <f t="shared" si="80"/>
        <v/>
      </c>
    </row>
    <row r="158" spans="1:246" ht="15.5">
      <c r="A158" s="6"/>
      <c r="B158" s="141"/>
      <c r="C158" s="87"/>
      <c r="D158" s="87"/>
      <c r="E158" s="87"/>
      <c r="F158" s="87"/>
      <c r="G158" s="88"/>
      <c r="H158" s="108"/>
      <c r="I158" s="108"/>
      <c r="J158" s="108"/>
      <c r="K158" s="108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10"/>
      <c r="BA158" s="111"/>
      <c r="BB158" s="112"/>
      <c r="BC158" s="112"/>
      <c r="BD158" s="113"/>
      <c r="BE158" s="113"/>
      <c r="BF158" s="109"/>
      <c r="BG158" s="112"/>
      <c r="BH158" s="112"/>
      <c r="BI158" s="112"/>
      <c r="BJ158" s="112"/>
      <c r="BK158" s="109"/>
      <c r="BL158" s="112"/>
      <c r="BM158" s="112"/>
      <c r="BN158" s="109"/>
      <c r="BO158" s="112"/>
      <c r="BP158" s="109"/>
      <c r="BQ158" s="109"/>
      <c r="BR158" s="112"/>
      <c r="BS158" s="112"/>
      <c r="BT158" s="109"/>
      <c r="BU158" s="112"/>
      <c r="BV158" s="109"/>
      <c r="BW158" s="112"/>
      <c r="BX158" s="109"/>
      <c r="BY158" s="109"/>
      <c r="BZ158" s="109"/>
      <c r="CA158" s="109"/>
      <c r="CB158" s="109"/>
      <c r="CC158" s="112"/>
      <c r="CD158" s="109"/>
      <c r="CE158" s="112"/>
      <c r="CF158" s="109"/>
      <c r="CG158" s="109"/>
      <c r="CH158" s="112"/>
      <c r="CI158" s="109"/>
      <c r="CJ158" s="109"/>
      <c r="CK158" s="109"/>
      <c r="CL158" s="109"/>
      <c r="CM158" s="109"/>
      <c r="CN158" s="109"/>
      <c r="CO158" s="109"/>
      <c r="CP158" s="147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12"/>
      <c r="DD158" s="109"/>
      <c r="DE158" s="112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12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77">
        <f t="shared" si="69"/>
        <v>0</v>
      </c>
      <c r="HO158" s="13">
        <f t="shared" si="70"/>
        <v>0</v>
      </c>
      <c r="HP158" s="13">
        <f t="shared" si="71"/>
        <v>0</v>
      </c>
      <c r="HQ158" s="13">
        <f t="shared" si="72"/>
        <v>0</v>
      </c>
      <c r="HR158" s="13">
        <f t="shared" si="73"/>
        <v>0</v>
      </c>
      <c r="HS158" s="13">
        <f t="shared" si="74"/>
        <v>0</v>
      </c>
      <c r="HT158" s="13">
        <f t="shared" si="75"/>
        <v>0</v>
      </c>
      <c r="HU158" s="21">
        <f t="shared" si="76"/>
        <v>0</v>
      </c>
      <c r="HW158" s="44" t="str">
        <f t="shared" si="77"/>
        <v/>
      </c>
      <c r="HX158" s="51" t="str">
        <f t="shared" si="78"/>
        <v/>
      </c>
      <c r="HY158" s="51" t="str">
        <f t="shared" si="79"/>
        <v/>
      </c>
      <c r="HZ158" s="51" t="str">
        <f t="shared" si="81"/>
        <v/>
      </c>
      <c r="IA158" s="52" t="str">
        <f t="shared" si="80"/>
        <v/>
      </c>
    </row>
    <row r="159" spans="1:246" ht="15.5">
      <c r="A159" s="7"/>
      <c r="B159" s="154"/>
      <c r="C159" s="91"/>
      <c r="D159" s="91"/>
      <c r="E159" s="91"/>
      <c r="F159" s="91"/>
      <c r="G159" s="92"/>
      <c r="H159" s="108"/>
      <c r="I159" s="108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10"/>
      <c r="BA159" s="111"/>
      <c r="BB159" s="112"/>
      <c r="BC159" s="112"/>
      <c r="BD159" s="113"/>
      <c r="BE159" s="113"/>
      <c r="BF159" s="109"/>
      <c r="BG159" s="112"/>
      <c r="BH159" s="112"/>
      <c r="BI159" s="112"/>
      <c r="BJ159" s="112"/>
      <c r="BK159" s="109"/>
      <c r="BL159" s="112"/>
      <c r="BM159" s="112"/>
      <c r="BN159" s="109"/>
      <c r="BO159" s="112"/>
      <c r="BP159" s="109"/>
      <c r="BQ159" s="109"/>
      <c r="BR159" s="112"/>
      <c r="BS159" s="112"/>
      <c r="BT159" s="109"/>
      <c r="BU159" s="112"/>
      <c r="BV159" s="109"/>
      <c r="BW159" s="112"/>
      <c r="BX159" s="109"/>
      <c r="BY159" s="109"/>
      <c r="BZ159" s="109"/>
      <c r="CA159" s="109"/>
      <c r="CB159" s="109"/>
      <c r="CC159" s="112"/>
      <c r="CD159" s="109"/>
      <c r="CE159" s="112"/>
      <c r="CF159" s="109"/>
      <c r="CG159" s="109"/>
      <c r="CH159" s="112"/>
      <c r="CI159" s="109"/>
      <c r="CJ159" s="109"/>
      <c r="CK159" s="109"/>
      <c r="CL159" s="109"/>
      <c r="CM159" s="109"/>
      <c r="CN159" s="109"/>
      <c r="CO159" s="109"/>
      <c r="CP159" s="147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12"/>
      <c r="DD159" s="109"/>
      <c r="DE159" s="112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12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77">
        <f t="shared" si="69"/>
        <v>0</v>
      </c>
      <c r="HO159" s="13">
        <f t="shared" si="70"/>
        <v>0</v>
      </c>
      <c r="HP159" s="13">
        <f t="shared" si="71"/>
        <v>0</v>
      </c>
      <c r="HQ159" s="13">
        <f t="shared" si="72"/>
        <v>0</v>
      </c>
      <c r="HR159" s="13">
        <f t="shared" si="73"/>
        <v>0</v>
      </c>
      <c r="HS159" s="13">
        <f t="shared" si="74"/>
        <v>0</v>
      </c>
      <c r="HT159" s="13">
        <f t="shared" si="75"/>
        <v>0</v>
      </c>
      <c r="HU159" s="21">
        <f t="shared" si="76"/>
        <v>0</v>
      </c>
      <c r="HW159" s="44" t="str">
        <f t="shared" si="77"/>
        <v/>
      </c>
      <c r="HX159" s="51" t="str">
        <f t="shared" si="78"/>
        <v/>
      </c>
      <c r="HY159" s="51" t="str">
        <f t="shared" si="79"/>
        <v/>
      </c>
      <c r="HZ159" s="51" t="str">
        <f t="shared" si="81"/>
        <v/>
      </c>
      <c r="IA159" s="52" t="str">
        <f t="shared" si="80"/>
        <v/>
      </c>
    </row>
    <row r="160" spans="1:246" ht="15.5">
      <c r="A160" s="5"/>
      <c r="B160" s="30"/>
      <c r="C160" s="85"/>
      <c r="D160" s="85"/>
      <c r="E160" s="85"/>
      <c r="F160" s="85"/>
      <c r="G160" s="86"/>
      <c r="H160" s="108"/>
      <c r="I160" s="108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10"/>
      <c r="BA160" s="111"/>
      <c r="BB160" s="112"/>
      <c r="BC160" s="112"/>
      <c r="BD160" s="113"/>
      <c r="BE160" s="113"/>
      <c r="BF160" s="109"/>
      <c r="BG160" s="112"/>
      <c r="BH160" s="112"/>
      <c r="BI160" s="112"/>
      <c r="BJ160" s="112"/>
      <c r="BK160" s="109"/>
      <c r="BL160" s="112"/>
      <c r="BM160" s="112"/>
      <c r="BN160" s="109"/>
      <c r="BO160" s="112"/>
      <c r="BP160" s="109"/>
      <c r="BQ160" s="109"/>
      <c r="BR160" s="112"/>
      <c r="BS160" s="112"/>
      <c r="BT160" s="109"/>
      <c r="BU160" s="112"/>
      <c r="BV160" s="109"/>
      <c r="BW160" s="112"/>
      <c r="BX160" s="109"/>
      <c r="BY160" s="109"/>
      <c r="BZ160" s="109"/>
      <c r="CA160" s="109"/>
      <c r="CB160" s="109"/>
      <c r="CC160" s="112"/>
      <c r="CD160" s="109"/>
      <c r="CE160" s="112"/>
      <c r="CF160" s="109"/>
      <c r="CG160" s="109"/>
      <c r="CH160" s="112"/>
      <c r="CI160" s="109"/>
      <c r="CJ160" s="109"/>
      <c r="CK160" s="109"/>
      <c r="CL160" s="109"/>
      <c r="CM160" s="109"/>
      <c r="CN160" s="109"/>
      <c r="CO160" s="109"/>
      <c r="CP160" s="147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12"/>
      <c r="DD160" s="109"/>
      <c r="DE160" s="112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12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77">
        <f t="shared" si="69"/>
        <v>0</v>
      </c>
      <c r="HO160" s="13">
        <f t="shared" si="70"/>
        <v>0</v>
      </c>
      <c r="HP160" s="13">
        <f t="shared" si="71"/>
        <v>0</v>
      </c>
      <c r="HQ160" s="13">
        <f t="shared" si="72"/>
        <v>0</v>
      </c>
      <c r="HR160" s="13">
        <f t="shared" si="73"/>
        <v>0</v>
      </c>
      <c r="HS160" s="13">
        <f t="shared" si="74"/>
        <v>0</v>
      </c>
      <c r="HT160" s="13">
        <f t="shared" si="75"/>
        <v>0</v>
      </c>
      <c r="HU160" s="21">
        <f t="shared" si="76"/>
        <v>0</v>
      </c>
      <c r="HW160" s="44" t="str">
        <f t="shared" si="77"/>
        <v/>
      </c>
      <c r="HX160" s="51" t="str">
        <f t="shared" si="78"/>
        <v/>
      </c>
      <c r="HY160" s="51" t="str">
        <f t="shared" si="79"/>
        <v/>
      </c>
      <c r="HZ160" s="51" t="str">
        <f t="shared" si="81"/>
        <v/>
      </c>
      <c r="IA160" s="52" t="str">
        <f t="shared" si="80"/>
        <v/>
      </c>
    </row>
    <row r="161" spans="1:235" ht="15.5">
      <c r="A161" s="5"/>
      <c r="B161" s="30"/>
      <c r="C161" s="85"/>
      <c r="D161" s="85"/>
      <c r="E161" s="85"/>
      <c r="F161" s="85"/>
      <c r="G161" s="86"/>
      <c r="H161" s="108"/>
      <c r="I161" s="108"/>
      <c r="J161" s="108"/>
      <c r="K161" s="108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10"/>
      <c r="BA161" s="111"/>
      <c r="BB161" s="112"/>
      <c r="BC161" s="112"/>
      <c r="BD161" s="113"/>
      <c r="BE161" s="113"/>
      <c r="BF161" s="109"/>
      <c r="BG161" s="112"/>
      <c r="BH161" s="112"/>
      <c r="BI161" s="112"/>
      <c r="BJ161" s="112"/>
      <c r="BK161" s="109"/>
      <c r="BL161" s="112"/>
      <c r="BM161" s="112"/>
      <c r="BN161" s="109"/>
      <c r="BO161" s="112"/>
      <c r="BP161" s="109"/>
      <c r="BQ161" s="109"/>
      <c r="BR161" s="112"/>
      <c r="BS161" s="112"/>
      <c r="BT161" s="109"/>
      <c r="BU161" s="112"/>
      <c r="BV161" s="109"/>
      <c r="BW161" s="112"/>
      <c r="BX161" s="109"/>
      <c r="BY161" s="109"/>
      <c r="BZ161" s="109"/>
      <c r="CA161" s="109"/>
      <c r="CB161" s="109"/>
      <c r="CC161" s="112"/>
      <c r="CD161" s="109"/>
      <c r="CE161" s="112"/>
      <c r="CF161" s="109"/>
      <c r="CG161" s="109"/>
      <c r="CH161" s="112"/>
      <c r="CI161" s="109"/>
      <c r="CJ161" s="109"/>
      <c r="CK161" s="109"/>
      <c r="CL161" s="109"/>
      <c r="CM161" s="109"/>
      <c r="CN161" s="109"/>
      <c r="CO161" s="109"/>
      <c r="CP161" s="147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12"/>
      <c r="DD161" s="109"/>
      <c r="DE161" s="112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12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77">
        <f t="shared" si="69"/>
        <v>0</v>
      </c>
      <c r="HO161" s="13">
        <f t="shared" si="70"/>
        <v>0</v>
      </c>
      <c r="HP161" s="13">
        <f t="shared" si="71"/>
        <v>0</v>
      </c>
      <c r="HQ161" s="13">
        <f t="shared" si="72"/>
        <v>0</v>
      </c>
      <c r="HR161" s="13">
        <f t="shared" si="73"/>
        <v>0</v>
      </c>
      <c r="HS161" s="13">
        <f t="shared" si="74"/>
        <v>0</v>
      </c>
      <c r="HT161" s="13">
        <f t="shared" si="75"/>
        <v>0</v>
      </c>
      <c r="HU161" s="21">
        <f t="shared" si="76"/>
        <v>0</v>
      </c>
      <c r="HW161" s="44" t="str">
        <f t="shared" si="77"/>
        <v/>
      </c>
      <c r="HX161" s="51" t="str">
        <f t="shared" si="78"/>
        <v/>
      </c>
      <c r="HY161" s="51" t="str">
        <f t="shared" si="79"/>
        <v/>
      </c>
      <c r="HZ161" s="51" t="str">
        <f t="shared" si="81"/>
        <v/>
      </c>
      <c r="IA161" s="52" t="str">
        <f t="shared" si="80"/>
        <v/>
      </c>
    </row>
    <row r="162" spans="1:235" ht="15.5">
      <c r="A162" s="5"/>
      <c r="B162" s="30"/>
      <c r="C162" s="85"/>
      <c r="D162" s="85"/>
      <c r="E162" s="85"/>
      <c r="F162" s="85"/>
      <c r="G162" s="86"/>
      <c r="H162" s="108"/>
      <c r="I162" s="108"/>
      <c r="J162" s="108"/>
      <c r="K162" s="108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10"/>
      <c r="BA162" s="111"/>
      <c r="BB162" s="112"/>
      <c r="BC162" s="112"/>
      <c r="BD162" s="113"/>
      <c r="BE162" s="113"/>
      <c r="BF162" s="109"/>
      <c r="BG162" s="112"/>
      <c r="BH162" s="112"/>
      <c r="BI162" s="112"/>
      <c r="BJ162" s="112"/>
      <c r="BK162" s="109"/>
      <c r="BL162" s="112"/>
      <c r="BM162" s="112"/>
      <c r="BN162" s="109"/>
      <c r="BO162" s="112"/>
      <c r="BP162" s="109"/>
      <c r="BQ162" s="109"/>
      <c r="BR162" s="112"/>
      <c r="BS162" s="112"/>
      <c r="BT162" s="109"/>
      <c r="BU162" s="112"/>
      <c r="BV162" s="109"/>
      <c r="BW162" s="112"/>
      <c r="BX162" s="109"/>
      <c r="BY162" s="109"/>
      <c r="BZ162" s="109"/>
      <c r="CA162" s="109"/>
      <c r="CB162" s="109"/>
      <c r="CC162" s="112"/>
      <c r="CD162" s="109"/>
      <c r="CE162" s="112"/>
      <c r="CF162" s="109"/>
      <c r="CG162" s="109"/>
      <c r="CH162" s="112"/>
      <c r="CI162" s="109"/>
      <c r="CJ162" s="109"/>
      <c r="CK162" s="109"/>
      <c r="CL162" s="109"/>
      <c r="CM162" s="109"/>
      <c r="CN162" s="109"/>
      <c r="CO162" s="109"/>
      <c r="CP162" s="147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12"/>
      <c r="DD162" s="109"/>
      <c r="DE162" s="112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12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77">
        <f t="shared" si="69"/>
        <v>0</v>
      </c>
      <c r="HO162" s="13">
        <f t="shared" si="70"/>
        <v>0</v>
      </c>
      <c r="HP162" s="13">
        <f t="shared" si="71"/>
        <v>0</v>
      </c>
      <c r="HQ162" s="13">
        <f t="shared" si="72"/>
        <v>0</v>
      </c>
      <c r="HR162" s="13">
        <f t="shared" si="73"/>
        <v>0</v>
      </c>
      <c r="HS162" s="13">
        <f t="shared" si="74"/>
        <v>0</v>
      </c>
      <c r="HT162" s="13">
        <f t="shared" si="75"/>
        <v>0</v>
      </c>
      <c r="HU162" s="21">
        <f t="shared" si="76"/>
        <v>0</v>
      </c>
      <c r="HW162" s="44" t="str">
        <f t="shared" si="77"/>
        <v/>
      </c>
      <c r="HX162" s="51" t="str">
        <f t="shared" si="78"/>
        <v/>
      </c>
      <c r="HY162" s="51" t="str">
        <f t="shared" si="79"/>
        <v/>
      </c>
      <c r="HZ162" s="51" t="str">
        <f t="shared" si="81"/>
        <v/>
      </c>
      <c r="IA162" s="52" t="str">
        <f t="shared" si="80"/>
        <v/>
      </c>
    </row>
    <row r="163" spans="1:235" ht="15.5">
      <c r="A163" s="5"/>
      <c r="B163" s="30"/>
      <c r="C163" s="85"/>
      <c r="D163" s="85"/>
      <c r="E163" s="85"/>
      <c r="F163" s="85"/>
      <c r="G163" s="86"/>
      <c r="H163" s="108"/>
      <c r="I163" s="108"/>
      <c r="J163" s="108"/>
      <c r="K163" s="108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10"/>
      <c r="BA163" s="111"/>
      <c r="BB163" s="112"/>
      <c r="BC163" s="112"/>
      <c r="BD163" s="113"/>
      <c r="BE163" s="113"/>
      <c r="BF163" s="109"/>
      <c r="BG163" s="112"/>
      <c r="BH163" s="112"/>
      <c r="BI163" s="112"/>
      <c r="BJ163" s="112"/>
      <c r="BK163" s="109"/>
      <c r="BL163" s="112"/>
      <c r="BM163" s="112"/>
      <c r="BN163" s="109"/>
      <c r="BO163" s="112"/>
      <c r="BP163" s="109"/>
      <c r="BQ163" s="109"/>
      <c r="BR163" s="112"/>
      <c r="BS163" s="112"/>
      <c r="BT163" s="109"/>
      <c r="BU163" s="112"/>
      <c r="BV163" s="109"/>
      <c r="BW163" s="112"/>
      <c r="BX163" s="109"/>
      <c r="BY163" s="109"/>
      <c r="BZ163" s="109"/>
      <c r="CA163" s="109"/>
      <c r="CB163" s="109"/>
      <c r="CC163" s="112"/>
      <c r="CD163" s="109"/>
      <c r="CE163" s="112"/>
      <c r="CF163" s="109"/>
      <c r="CG163" s="109"/>
      <c r="CH163" s="112"/>
      <c r="CI163" s="109"/>
      <c r="CJ163" s="109"/>
      <c r="CK163" s="109"/>
      <c r="CL163" s="109"/>
      <c r="CM163" s="109"/>
      <c r="CN163" s="109"/>
      <c r="CO163" s="109"/>
      <c r="CP163" s="147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12"/>
      <c r="DD163" s="109"/>
      <c r="DE163" s="112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12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77">
        <f>SUMIF(N163:HM163,"x",$H$2:$HM$2)</f>
        <v>0</v>
      </c>
      <c r="HO163" s="13">
        <f t="shared" si="70"/>
        <v>0</v>
      </c>
      <c r="HP163" s="13">
        <f t="shared" si="71"/>
        <v>0</v>
      </c>
      <c r="HQ163" s="13">
        <f t="shared" si="72"/>
        <v>0</v>
      </c>
      <c r="HR163" s="13">
        <f t="shared" si="73"/>
        <v>0</v>
      </c>
      <c r="HS163" s="13">
        <f t="shared" si="74"/>
        <v>0</v>
      </c>
      <c r="HT163" s="13">
        <f t="shared" si="75"/>
        <v>0</v>
      </c>
      <c r="HU163" s="21">
        <f t="shared" si="76"/>
        <v>0</v>
      </c>
      <c r="HW163" s="44" t="str">
        <f t="shared" si="77"/>
        <v/>
      </c>
      <c r="HX163" s="51" t="str">
        <f t="shared" si="78"/>
        <v/>
      </c>
      <c r="HY163" s="51" t="str">
        <f t="shared" si="79"/>
        <v/>
      </c>
      <c r="HZ163" s="51" t="str">
        <f t="shared" si="81"/>
        <v/>
      </c>
      <c r="IA163" s="52" t="str">
        <f t="shared" si="80"/>
        <v/>
      </c>
    </row>
    <row r="164" spans="1:235" ht="15.5">
      <c r="A164" s="5"/>
      <c r="B164" s="30"/>
      <c r="C164" s="85"/>
      <c r="D164" s="85"/>
      <c r="E164" s="85"/>
      <c r="F164" s="85"/>
      <c r="G164" s="86"/>
      <c r="H164" s="108"/>
      <c r="I164" s="108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10"/>
      <c r="BA164" s="111"/>
      <c r="BB164" s="112"/>
      <c r="BC164" s="112"/>
      <c r="BD164" s="113"/>
      <c r="BE164" s="113"/>
      <c r="BF164" s="109"/>
      <c r="BG164" s="112"/>
      <c r="BH164" s="112"/>
      <c r="BI164" s="112"/>
      <c r="BJ164" s="112"/>
      <c r="BK164" s="109"/>
      <c r="BL164" s="112"/>
      <c r="BM164" s="112"/>
      <c r="BN164" s="109"/>
      <c r="BO164" s="112"/>
      <c r="BP164" s="109"/>
      <c r="BQ164" s="109"/>
      <c r="BR164" s="112"/>
      <c r="BS164" s="112"/>
      <c r="BT164" s="109"/>
      <c r="BU164" s="112"/>
      <c r="BV164" s="109"/>
      <c r="BW164" s="112"/>
      <c r="BX164" s="109"/>
      <c r="BY164" s="109"/>
      <c r="BZ164" s="109"/>
      <c r="CA164" s="109"/>
      <c r="CB164" s="109"/>
      <c r="CC164" s="112"/>
      <c r="CD164" s="109"/>
      <c r="CE164" s="112"/>
      <c r="CF164" s="109"/>
      <c r="CG164" s="109"/>
      <c r="CH164" s="112"/>
      <c r="CI164" s="109"/>
      <c r="CJ164" s="109"/>
      <c r="CK164" s="109"/>
      <c r="CL164" s="109"/>
      <c r="CM164" s="109"/>
      <c r="CN164" s="109"/>
      <c r="CO164" s="109"/>
      <c r="CP164" s="147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12"/>
      <c r="DD164" s="109"/>
      <c r="DE164" s="112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12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77">
        <f t="shared" ref="HN164:HN195" si="82">SUMIF(H164:HM164,"x",$H$2:$HM$2)</f>
        <v>0</v>
      </c>
      <c r="HO164" s="13">
        <f t="shared" si="70"/>
        <v>0</v>
      </c>
      <c r="HP164" s="13">
        <f t="shared" si="71"/>
        <v>0</v>
      </c>
      <c r="HQ164" s="13">
        <f t="shared" si="72"/>
        <v>0</v>
      </c>
      <c r="HR164" s="13">
        <f t="shared" si="73"/>
        <v>0</v>
      </c>
      <c r="HS164" s="13">
        <f t="shared" si="74"/>
        <v>0</v>
      </c>
      <c r="HT164" s="13">
        <f t="shared" si="75"/>
        <v>0</v>
      </c>
      <c r="HU164" s="21">
        <f t="shared" si="76"/>
        <v>0</v>
      </c>
      <c r="HW164" s="44" t="str">
        <f t="shared" si="77"/>
        <v/>
      </c>
      <c r="HX164" s="51" t="str">
        <f t="shared" si="78"/>
        <v/>
      </c>
      <c r="HY164" s="51" t="str">
        <f t="shared" si="79"/>
        <v/>
      </c>
      <c r="HZ164" s="51" t="str">
        <f t="shared" si="81"/>
        <v/>
      </c>
      <c r="IA164" s="52" t="str">
        <f t="shared" si="80"/>
        <v/>
      </c>
    </row>
    <row r="165" spans="1:235" ht="15.5">
      <c r="A165" s="5"/>
      <c r="B165" s="30"/>
      <c r="C165" s="85"/>
      <c r="D165" s="85"/>
      <c r="E165" s="85"/>
      <c r="F165" s="85"/>
      <c r="G165" s="86"/>
      <c r="H165" s="108"/>
      <c r="I165" s="108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10"/>
      <c r="BA165" s="111"/>
      <c r="BB165" s="112"/>
      <c r="BC165" s="112"/>
      <c r="BD165" s="113"/>
      <c r="BE165" s="113"/>
      <c r="BF165" s="109"/>
      <c r="BG165" s="112"/>
      <c r="BH165" s="112"/>
      <c r="BI165" s="112"/>
      <c r="BJ165" s="112"/>
      <c r="BK165" s="109"/>
      <c r="BL165" s="112"/>
      <c r="BM165" s="112"/>
      <c r="BN165" s="109"/>
      <c r="BO165" s="112"/>
      <c r="BP165" s="109"/>
      <c r="BQ165" s="109"/>
      <c r="BR165" s="112"/>
      <c r="BS165" s="112"/>
      <c r="BT165" s="109"/>
      <c r="BU165" s="112"/>
      <c r="BV165" s="109"/>
      <c r="BW165" s="112"/>
      <c r="BX165" s="109"/>
      <c r="BY165" s="109"/>
      <c r="BZ165" s="109"/>
      <c r="CA165" s="109"/>
      <c r="CB165" s="109"/>
      <c r="CC165" s="112"/>
      <c r="CD165" s="109"/>
      <c r="CE165" s="112"/>
      <c r="CF165" s="109"/>
      <c r="CG165" s="109"/>
      <c r="CH165" s="112"/>
      <c r="CI165" s="109"/>
      <c r="CJ165" s="109"/>
      <c r="CK165" s="109"/>
      <c r="CL165" s="109"/>
      <c r="CM165" s="109"/>
      <c r="CN165" s="109"/>
      <c r="CO165" s="109"/>
      <c r="CP165" s="147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12"/>
      <c r="DD165" s="109"/>
      <c r="DE165" s="112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12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77">
        <f t="shared" si="82"/>
        <v>0</v>
      </c>
      <c r="HO165" s="13">
        <f t="shared" si="70"/>
        <v>0</v>
      </c>
      <c r="HP165" s="13">
        <f t="shared" si="71"/>
        <v>0</v>
      </c>
      <c r="HQ165" s="13">
        <f t="shared" si="72"/>
        <v>0</v>
      </c>
      <c r="HR165" s="13">
        <f t="shared" si="73"/>
        <v>0</v>
      </c>
      <c r="HS165" s="13">
        <f t="shared" si="74"/>
        <v>0</v>
      </c>
      <c r="HT165" s="13">
        <f t="shared" si="75"/>
        <v>0</v>
      </c>
      <c r="HU165" s="21">
        <f t="shared" si="76"/>
        <v>0</v>
      </c>
      <c r="HW165" s="44" t="str">
        <f t="shared" si="77"/>
        <v/>
      </c>
      <c r="HX165" s="51" t="str">
        <f t="shared" si="78"/>
        <v/>
      </c>
      <c r="HY165" s="51" t="str">
        <f t="shared" si="79"/>
        <v/>
      </c>
      <c r="HZ165" s="51" t="str">
        <f t="shared" si="81"/>
        <v/>
      </c>
      <c r="IA165" s="52" t="str">
        <f t="shared" si="80"/>
        <v/>
      </c>
    </row>
    <row r="166" spans="1:235" ht="15.5">
      <c r="A166" s="6"/>
      <c r="B166" s="141"/>
      <c r="C166" s="87"/>
      <c r="D166" s="87"/>
      <c r="E166" s="87"/>
      <c r="F166" s="87"/>
      <c r="G166" s="88"/>
      <c r="H166" s="108"/>
      <c r="I166" s="108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10"/>
      <c r="BA166" s="111"/>
      <c r="BB166" s="112"/>
      <c r="BC166" s="112"/>
      <c r="BD166" s="113"/>
      <c r="BE166" s="113"/>
      <c r="BF166" s="109"/>
      <c r="BG166" s="112"/>
      <c r="BH166" s="112"/>
      <c r="BI166" s="112"/>
      <c r="BJ166" s="112"/>
      <c r="BK166" s="109"/>
      <c r="BL166" s="112"/>
      <c r="BM166" s="112"/>
      <c r="BN166" s="109"/>
      <c r="BO166" s="112"/>
      <c r="BP166" s="109"/>
      <c r="BQ166" s="109"/>
      <c r="BR166" s="112"/>
      <c r="BS166" s="112"/>
      <c r="BT166" s="109"/>
      <c r="BU166" s="112"/>
      <c r="BV166" s="109"/>
      <c r="BW166" s="112"/>
      <c r="BX166" s="109"/>
      <c r="BY166" s="109"/>
      <c r="BZ166" s="109"/>
      <c r="CA166" s="109"/>
      <c r="CB166" s="109"/>
      <c r="CC166" s="112"/>
      <c r="CD166" s="109"/>
      <c r="CE166" s="153"/>
      <c r="CF166" s="109"/>
      <c r="CG166" s="109"/>
      <c r="CH166" s="112"/>
      <c r="CI166" s="109"/>
      <c r="CJ166" s="109"/>
      <c r="CK166" s="109"/>
      <c r="CL166" s="109"/>
      <c r="CM166" s="109"/>
      <c r="CN166" s="109"/>
      <c r="CO166" s="109"/>
      <c r="CP166" s="147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12"/>
      <c r="DD166" s="109"/>
      <c r="DE166" s="153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12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77">
        <f t="shared" si="82"/>
        <v>0</v>
      </c>
      <c r="HO166" s="13">
        <f t="shared" si="70"/>
        <v>0</v>
      </c>
      <c r="HP166" s="13">
        <f t="shared" si="71"/>
        <v>0</v>
      </c>
      <c r="HQ166" s="13">
        <f t="shared" si="72"/>
        <v>0</v>
      </c>
      <c r="HR166" s="13">
        <f t="shared" si="73"/>
        <v>0</v>
      </c>
      <c r="HS166" s="13">
        <f t="shared" si="74"/>
        <v>0</v>
      </c>
      <c r="HT166" s="13">
        <f t="shared" si="75"/>
        <v>0</v>
      </c>
      <c r="HU166" s="21">
        <f t="shared" si="76"/>
        <v>0</v>
      </c>
      <c r="HW166" s="44" t="str">
        <f t="shared" si="77"/>
        <v/>
      </c>
      <c r="HX166" s="51" t="str">
        <f t="shared" si="78"/>
        <v/>
      </c>
      <c r="HY166" s="51" t="str">
        <f t="shared" si="79"/>
        <v/>
      </c>
      <c r="HZ166" s="51" t="str">
        <f t="shared" si="81"/>
        <v/>
      </c>
      <c r="IA166" s="52" t="str">
        <f t="shared" si="80"/>
        <v/>
      </c>
    </row>
    <row r="167" spans="1:235" ht="15.5">
      <c r="A167" s="5"/>
      <c r="B167" s="30"/>
      <c r="C167" s="85"/>
      <c r="D167" s="85"/>
      <c r="E167" s="85"/>
      <c r="F167" s="85"/>
      <c r="G167" s="86"/>
      <c r="H167" s="108"/>
      <c r="I167" s="108"/>
      <c r="J167" s="108"/>
      <c r="K167" s="108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10"/>
      <c r="BA167" s="111"/>
      <c r="BB167" s="112"/>
      <c r="BC167" s="112"/>
      <c r="BD167" s="113"/>
      <c r="BE167" s="113"/>
      <c r="BF167" s="109"/>
      <c r="BG167" s="112"/>
      <c r="BH167" s="112"/>
      <c r="BI167" s="112"/>
      <c r="BJ167" s="112"/>
      <c r="BK167" s="109"/>
      <c r="BL167" s="112"/>
      <c r="BM167" s="112"/>
      <c r="BN167" s="109"/>
      <c r="BO167" s="112"/>
      <c r="BP167" s="109"/>
      <c r="BQ167" s="109"/>
      <c r="BR167" s="112"/>
      <c r="BS167" s="112"/>
      <c r="BT167" s="109"/>
      <c r="BU167" s="112"/>
      <c r="BV167" s="109"/>
      <c r="BW167" s="112"/>
      <c r="BX167" s="109"/>
      <c r="BY167" s="109"/>
      <c r="BZ167" s="109"/>
      <c r="CA167" s="109"/>
      <c r="CB167" s="109"/>
      <c r="CC167" s="112"/>
      <c r="CD167" s="109"/>
      <c r="CE167" s="112"/>
      <c r="CF167" s="109"/>
      <c r="CG167" s="109"/>
      <c r="CH167" s="112"/>
      <c r="CI167" s="109"/>
      <c r="CJ167" s="109"/>
      <c r="CK167" s="109"/>
      <c r="CL167" s="109"/>
      <c r="CM167" s="109"/>
      <c r="CN167" s="109"/>
      <c r="CO167" s="109"/>
      <c r="CP167" s="147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12"/>
      <c r="DD167" s="109"/>
      <c r="DE167" s="112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12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77">
        <f t="shared" si="82"/>
        <v>0</v>
      </c>
      <c r="HO167" s="13">
        <f t="shared" si="70"/>
        <v>0</v>
      </c>
      <c r="HP167" s="13">
        <f t="shared" si="71"/>
        <v>0</v>
      </c>
      <c r="HQ167" s="13">
        <f t="shared" si="72"/>
        <v>0</v>
      </c>
      <c r="HR167" s="13">
        <f t="shared" si="73"/>
        <v>0</v>
      </c>
      <c r="HS167" s="13">
        <f t="shared" si="74"/>
        <v>0</v>
      </c>
      <c r="HT167" s="13">
        <f t="shared" si="75"/>
        <v>0</v>
      </c>
      <c r="HU167" s="21">
        <f t="shared" si="76"/>
        <v>0</v>
      </c>
      <c r="HW167" s="44" t="str">
        <f t="shared" si="77"/>
        <v/>
      </c>
      <c r="HX167" s="51" t="str">
        <f t="shared" si="78"/>
        <v/>
      </c>
      <c r="HY167" s="51" t="str">
        <f t="shared" si="79"/>
        <v/>
      </c>
      <c r="HZ167" s="51" t="str">
        <f t="shared" si="81"/>
        <v/>
      </c>
      <c r="IA167" s="52" t="str">
        <f t="shared" si="80"/>
        <v/>
      </c>
    </row>
    <row r="168" spans="1:235" ht="15.5">
      <c r="A168" s="5"/>
      <c r="B168" s="30"/>
      <c r="C168" s="85"/>
      <c r="D168" s="85"/>
      <c r="E168" s="85"/>
      <c r="F168" s="85"/>
      <c r="G168" s="86"/>
      <c r="H168" s="108"/>
      <c r="I168" s="108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10"/>
      <c r="BA168" s="111"/>
      <c r="BB168" s="112"/>
      <c r="BC168" s="112"/>
      <c r="BD168" s="113"/>
      <c r="BE168" s="113"/>
      <c r="BF168" s="109"/>
      <c r="BG168" s="112"/>
      <c r="BH168" s="112"/>
      <c r="BI168" s="112"/>
      <c r="BJ168" s="112"/>
      <c r="BK168" s="109"/>
      <c r="BL168" s="112"/>
      <c r="BM168" s="112"/>
      <c r="BN168" s="109"/>
      <c r="BO168" s="112"/>
      <c r="BP168" s="109"/>
      <c r="BQ168" s="109"/>
      <c r="BR168" s="112"/>
      <c r="BS168" s="112"/>
      <c r="BT168" s="109"/>
      <c r="BU168" s="112"/>
      <c r="BV168" s="109"/>
      <c r="BW168" s="112"/>
      <c r="BX168" s="109"/>
      <c r="BY168" s="109"/>
      <c r="BZ168" s="109"/>
      <c r="CA168" s="109"/>
      <c r="CB168" s="109"/>
      <c r="CC168" s="112"/>
      <c r="CD168" s="109"/>
      <c r="CE168" s="112"/>
      <c r="CF168" s="109"/>
      <c r="CG168" s="109"/>
      <c r="CH168" s="112"/>
      <c r="CI168" s="109"/>
      <c r="CJ168" s="109"/>
      <c r="CK168" s="109"/>
      <c r="CL168" s="109"/>
      <c r="CM168" s="109"/>
      <c r="CN168" s="109"/>
      <c r="CO168" s="109"/>
      <c r="CP168" s="147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12"/>
      <c r="DD168" s="109"/>
      <c r="DE168" s="112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12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77">
        <f t="shared" si="82"/>
        <v>0</v>
      </c>
      <c r="HO168" s="13">
        <f t="shared" si="70"/>
        <v>0</v>
      </c>
      <c r="HP168" s="13">
        <f t="shared" si="71"/>
        <v>0</v>
      </c>
      <c r="HQ168" s="13">
        <f t="shared" si="72"/>
        <v>0</v>
      </c>
      <c r="HR168" s="13">
        <f t="shared" si="73"/>
        <v>0</v>
      </c>
      <c r="HS168" s="13">
        <f t="shared" si="74"/>
        <v>0</v>
      </c>
      <c r="HT168" s="13">
        <f t="shared" si="75"/>
        <v>0</v>
      </c>
      <c r="HU168" s="21">
        <f t="shared" si="76"/>
        <v>0</v>
      </c>
      <c r="HW168" s="44" t="str">
        <f t="shared" si="77"/>
        <v/>
      </c>
      <c r="HX168" s="51" t="str">
        <f t="shared" si="78"/>
        <v/>
      </c>
      <c r="HY168" s="51" t="str">
        <f t="shared" si="79"/>
        <v/>
      </c>
      <c r="HZ168" s="51" t="str">
        <f t="shared" si="81"/>
        <v/>
      </c>
      <c r="IA168" s="52" t="str">
        <f t="shared" si="80"/>
        <v/>
      </c>
    </row>
    <row r="169" spans="1:235" ht="15.5">
      <c r="A169" s="5"/>
      <c r="B169" s="30"/>
      <c r="C169" s="85"/>
      <c r="D169" s="85"/>
      <c r="E169" s="85"/>
      <c r="F169" s="85"/>
      <c r="G169" s="86"/>
      <c r="H169" s="108"/>
      <c r="I169" s="108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10"/>
      <c r="BA169" s="111"/>
      <c r="BB169" s="112"/>
      <c r="BC169" s="112"/>
      <c r="BD169" s="113"/>
      <c r="BE169" s="113"/>
      <c r="BF169" s="109"/>
      <c r="BG169" s="112"/>
      <c r="BH169" s="112"/>
      <c r="BI169" s="112"/>
      <c r="BJ169" s="112"/>
      <c r="BK169" s="109"/>
      <c r="BL169" s="112"/>
      <c r="BM169" s="112"/>
      <c r="BN169" s="109"/>
      <c r="BO169" s="112"/>
      <c r="BP169" s="109"/>
      <c r="BQ169" s="109"/>
      <c r="BR169" s="112"/>
      <c r="BS169" s="112"/>
      <c r="BT169" s="109"/>
      <c r="BU169" s="112"/>
      <c r="BV169" s="109"/>
      <c r="BW169" s="112"/>
      <c r="BX169" s="109"/>
      <c r="BY169" s="109"/>
      <c r="BZ169" s="109"/>
      <c r="CA169" s="109"/>
      <c r="CB169" s="109"/>
      <c r="CC169" s="112"/>
      <c r="CD169" s="109"/>
      <c r="CE169" s="112"/>
      <c r="CF169" s="109"/>
      <c r="CG169" s="109"/>
      <c r="CH169" s="112"/>
      <c r="CI169" s="109"/>
      <c r="CJ169" s="109"/>
      <c r="CK169" s="109"/>
      <c r="CL169" s="109"/>
      <c r="CM169" s="109"/>
      <c r="CN169" s="109"/>
      <c r="CO169" s="109"/>
      <c r="CP169" s="147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12"/>
      <c r="DD169" s="109"/>
      <c r="DE169" s="112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12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77">
        <f t="shared" si="82"/>
        <v>0</v>
      </c>
      <c r="HO169" s="13">
        <f t="shared" si="70"/>
        <v>0</v>
      </c>
      <c r="HP169" s="13">
        <f t="shared" si="71"/>
        <v>0</v>
      </c>
      <c r="HQ169" s="13">
        <f t="shared" si="72"/>
        <v>0</v>
      </c>
      <c r="HR169" s="13">
        <f t="shared" si="73"/>
        <v>0</v>
      </c>
      <c r="HS169" s="13">
        <f t="shared" si="74"/>
        <v>0</v>
      </c>
      <c r="HT169" s="13">
        <f t="shared" si="75"/>
        <v>0</v>
      </c>
      <c r="HU169" s="21">
        <f t="shared" si="76"/>
        <v>0</v>
      </c>
      <c r="HW169" s="44" t="str">
        <f t="shared" si="77"/>
        <v/>
      </c>
      <c r="HX169" s="51" t="str">
        <f t="shared" si="78"/>
        <v/>
      </c>
      <c r="HY169" s="51" t="str">
        <f t="shared" si="79"/>
        <v/>
      </c>
      <c r="HZ169" s="51" t="str">
        <f t="shared" si="81"/>
        <v/>
      </c>
      <c r="IA169" s="52" t="str">
        <f t="shared" si="80"/>
        <v/>
      </c>
    </row>
    <row r="170" spans="1:235" ht="15.5">
      <c r="A170" s="6"/>
      <c r="B170" s="141"/>
      <c r="C170" s="87"/>
      <c r="D170" s="87"/>
      <c r="E170" s="87"/>
      <c r="F170" s="87"/>
      <c r="G170" s="88"/>
      <c r="H170" s="108"/>
      <c r="I170" s="108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10"/>
      <c r="BA170" s="111"/>
      <c r="BB170" s="112"/>
      <c r="BC170" s="112"/>
      <c r="BD170" s="113"/>
      <c r="BE170" s="113"/>
      <c r="BF170" s="109"/>
      <c r="BG170" s="112"/>
      <c r="BH170" s="112"/>
      <c r="BI170" s="112"/>
      <c r="BJ170" s="112"/>
      <c r="BK170" s="109"/>
      <c r="BL170" s="112"/>
      <c r="BM170" s="112"/>
      <c r="BN170" s="109"/>
      <c r="BO170" s="112"/>
      <c r="BP170" s="109"/>
      <c r="BQ170" s="109"/>
      <c r="BR170" s="112"/>
      <c r="BS170" s="112"/>
      <c r="BT170" s="109"/>
      <c r="BU170" s="112"/>
      <c r="BV170" s="109"/>
      <c r="BW170" s="112"/>
      <c r="BX170" s="109"/>
      <c r="BY170" s="109"/>
      <c r="BZ170" s="109"/>
      <c r="CA170" s="109"/>
      <c r="CB170" s="109"/>
      <c r="CC170" s="112"/>
      <c r="CD170" s="109"/>
      <c r="CE170" s="112"/>
      <c r="CF170" s="109"/>
      <c r="CG170" s="109"/>
      <c r="CH170" s="112"/>
      <c r="CI170" s="109"/>
      <c r="CJ170" s="109"/>
      <c r="CK170" s="109"/>
      <c r="CL170" s="109"/>
      <c r="CM170" s="109"/>
      <c r="CN170" s="109"/>
      <c r="CO170" s="109"/>
      <c r="CP170" s="147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12"/>
      <c r="DD170" s="109"/>
      <c r="DE170" s="112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12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77">
        <f t="shared" si="82"/>
        <v>0</v>
      </c>
      <c r="HO170" s="13">
        <f t="shared" si="70"/>
        <v>0</v>
      </c>
      <c r="HP170" s="13">
        <f t="shared" si="71"/>
        <v>0</v>
      </c>
      <c r="HQ170" s="13">
        <f t="shared" si="72"/>
        <v>0</v>
      </c>
      <c r="HR170" s="13">
        <f t="shared" si="73"/>
        <v>0</v>
      </c>
      <c r="HS170" s="13">
        <f t="shared" si="74"/>
        <v>0</v>
      </c>
      <c r="HT170" s="13">
        <f t="shared" si="75"/>
        <v>0</v>
      </c>
      <c r="HU170" s="21">
        <f t="shared" si="76"/>
        <v>0</v>
      </c>
      <c r="HW170" s="44" t="str">
        <f t="shared" si="77"/>
        <v/>
      </c>
      <c r="HX170" s="51" t="str">
        <f t="shared" si="78"/>
        <v/>
      </c>
      <c r="HY170" s="51" t="str">
        <f t="shared" si="79"/>
        <v/>
      </c>
      <c r="HZ170" s="51" t="str">
        <f t="shared" si="81"/>
        <v/>
      </c>
      <c r="IA170" s="52" t="str">
        <f t="shared" si="80"/>
        <v/>
      </c>
    </row>
    <row r="171" spans="1:235" ht="15.5">
      <c r="A171" s="6"/>
      <c r="B171" s="141"/>
      <c r="C171" s="87"/>
      <c r="D171" s="87"/>
      <c r="E171" s="87"/>
      <c r="F171" s="87"/>
      <c r="G171" s="88"/>
      <c r="H171" s="108"/>
      <c r="I171" s="108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10"/>
      <c r="BA171" s="111"/>
      <c r="BB171" s="112"/>
      <c r="BC171" s="112"/>
      <c r="BD171" s="113"/>
      <c r="BE171" s="113"/>
      <c r="BF171" s="109"/>
      <c r="BG171" s="112"/>
      <c r="BH171" s="112"/>
      <c r="BI171" s="112"/>
      <c r="BJ171" s="112"/>
      <c r="BK171" s="109"/>
      <c r="BL171" s="112"/>
      <c r="BM171" s="112"/>
      <c r="BN171" s="109"/>
      <c r="BO171" s="112"/>
      <c r="BP171" s="109"/>
      <c r="BQ171" s="109"/>
      <c r="BR171" s="112"/>
      <c r="BS171" s="112"/>
      <c r="BT171" s="109"/>
      <c r="BU171" s="112"/>
      <c r="BV171" s="109"/>
      <c r="BW171" s="112"/>
      <c r="BX171" s="109"/>
      <c r="BY171" s="109"/>
      <c r="BZ171" s="109"/>
      <c r="CA171" s="109"/>
      <c r="CB171" s="109"/>
      <c r="CC171" s="112"/>
      <c r="CD171" s="109"/>
      <c r="CE171" s="112"/>
      <c r="CF171" s="109"/>
      <c r="CG171" s="109"/>
      <c r="CH171" s="112"/>
      <c r="CI171" s="109"/>
      <c r="CJ171" s="109"/>
      <c r="CK171" s="109"/>
      <c r="CL171" s="109"/>
      <c r="CM171" s="109"/>
      <c r="CN171" s="109"/>
      <c r="CO171" s="109"/>
      <c r="CP171" s="147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12"/>
      <c r="DD171" s="109"/>
      <c r="DE171" s="112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12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77">
        <f t="shared" si="82"/>
        <v>0</v>
      </c>
      <c r="HO171" s="13">
        <f t="shared" si="70"/>
        <v>0</v>
      </c>
      <c r="HP171" s="13">
        <f t="shared" si="71"/>
        <v>0</v>
      </c>
      <c r="HQ171" s="13">
        <f t="shared" si="72"/>
        <v>0</v>
      </c>
      <c r="HR171" s="13">
        <f t="shared" si="73"/>
        <v>0</v>
      </c>
      <c r="HS171" s="13">
        <f t="shared" si="74"/>
        <v>0</v>
      </c>
      <c r="HT171" s="13">
        <f t="shared" si="75"/>
        <v>0</v>
      </c>
      <c r="HU171" s="21">
        <f t="shared" si="76"/>
        <v>0</v>
      </c>
      <c r="HW171" s="44" t="str">
        <f t="shared" si="77"/>
        <v/>
      </c>
      <c r="HX171" s="51" t="str">
        <f t="shared" si="78"/>
        <v/>
      </c>
      <c r="HY171" s="51" t="str">
        <f t="shared" si="79"/>
        <v/>
      </c>
      <c r="HZ171" s="51" t="str">
        <f t="shared" si="81"/>
        <v/>
      </c>
      <c r="IA171" s="52" t="str">
        <f t="shared" si="80"/>
        <v/>
      </c>
    </row>
    <row r="172" spans="1:235" ht="15.5">
      <c r="A172" s="6"/>
      <c r="B172" s="141"/>
      <c r="C172" s="87"/>
      <c r="D172" s="87"/>
      <c r="E172" s="87"/>
      <c r="F172" s="87"/>
      <c r="G172" s="88"/>
      <c r="H172" s="108"/>
      <c r="I172" s="108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10"/>
      <c r="BA172" s="111"/>
      <c r="BB172" s="112"/>
      <c r="BC172" s="112"/>
      <c r="BD172" s="113"/>
      <c r="BE172" s="113"/>
      <c r="BF172" s="109"/>
      <c r="BG172" s="112"/>
      <c r="BH172" s="112"/>
      <c r="BI172" s="112"/>
      <c r="BJ172" s="112"/>
      <c r="BK172" s="109"/>
      <c r="BL172" s="112"/>
      <c r="BM172" s="112"/>
      <c r="BN172" s="109"/>
      <c r="BO172" s="112"/>
      <c r="BP172" s="109"/>
      <c r="BQ172" s="109"/>
      <c r="BR172" s="112"/>
      <c r="BS172" s="112"/>
      <c r="BT172" s="109"/>
      <c r="BU172" s="112"/>
      <c r="BV172" s="109"/>
      <c r="BW172" s="112"/>
      <c r="BX172" s="109"/>
      <c r="BY172" s="109"/>
      <c r="BZ172" s="109"/>
      <c r="CA172" s="109"/>
      <c r="CB172" s="109"/>
      <c r="CC172" s="112"/>
      <c r="CD172" s="109"/>
      <c r="CE172" s="112"/>
      <c r="CF172" s="109"/>
      <c r="CG172" s="109"/>
      <c r="CH172" s="112"/>
      <c r="CI172" s="109"/>
      <c r="CJ172" s="109"/>
      <c r="CK172" s="109"/>
      <c r="CL172" s="109"/>
      <c r="CM172" s="109"/>
      <c r="CN172" s="109"/>
      <c r="CO172" s="109"/>
      <c r="CP172" s="147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12"/>
      <c r="DD172" s="109"/>
      <c r="DE172" s="112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12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77">
        <f t="shared" si="82"/>
        <v>0</v>
      </c>
      <c r="HO172" s="13">
        <f t="shared" ref="HO172:HO203" si="83">COUNTIFS(H172:HM172,"x",H$4:HM$4,"d")</f>
        <v>0</v>
      </c>
      <c r="HP172" s="13">
        <f t="shared" ref="HP172:HP203" si="84">COUNTIFS(H172:HM172,"x",H$4:HM$4,"w")</f>
        <v>0</v>
      </c>
      <c r="HQ172" s="13">
        <f t="shared" ref="HQ172:HQ203" si="85">COUNTIFS(H172:HM172,"x",H$4:HM$4,"v")</f>
        <v>0</v>
      </c>
      <c r="HR172" s="13">
        <f t="shared" ref="HR172:HR203" si="86">COUNTIFS(H172:HM172,"x",H$4:HM$4,"s")</f>
        <v>0</v>
      </c>
      <c r="HS172" s="13">
        <f t="shared" ref="HS172:HS203" si="87">COUNTIFS(H172:HM172,"x",H$4:HM$4,"m")</f>
        <v>0</v>
      </c>
      <c r="HT172" s="13">
        <f t="shared" ref="HT172:HT203" si="88">COUNTIFS(H172:HM172,"x",H$4:HM$4,"r")</f>
        <v>0</v>
      </c>
      <c r="HU172" s="21">
        <f t="shared" ref="HU172:HU203" si="89">SUMIF(H172:HM172,"x",$H$3:$HM$3)</f>
        <v>0</v>
      </c>
      <c r="HW172" s="44" t="str">
        <f t="shared" ref="HW172:HW203" si="90">IF(ISBLANK(C172),IF(AND((HO172+HP172)&gt;=($ID$2+$IE$2),OR(HQ172&gt;=$IF$2,H172="x")),"Yes!",""),"x")</f>
        <v/>
      </c>
      <c r="HX172" s="51" t="str">
        <f t="shared" ref="HX172:HX203" si="91">IF(ISBLANK(D172),IF(HW172="x",IF(AND((HO172+HP172)&gt;=($ID$3+$IE$3),OR(HQ172&gt;=$IF$3,H172="x")),"Yes!",""),IF(HW172="Yes!",IF(AND((HO172+HP172)&gt;=($ID$2+$ID$3+$IE$2+$IE$3),OR(HQ172&gt;=($IF$3+$IF$2),H172="x")),"Yes!",""),"")),"x")</f>
        <v/>
      </c>
      <c r="HY172" s="51" t="str">
        <f t="shared" ref="HY172:HY203" si="92">IF(ISBLANK(E172),IF(HX172="x",IF(AND((HO172+(HP172-$IE$4)&gt;=$ID$4),(HP172&gt;=$IE$4),OR(HQ172&gt;=$IF$4,H172="x"),OR(HR172,HS172)),"Yes!",""),IF(AND(HX172="Yes!",HW172="x"),IF(AND((HO172+(HP172-($IE$4+$IE$3))&gt;=$ID$3+$ID$4),(HP172&gt;=$IE$4),OR(HQ172&gt;=($IF$3+$IF$4),H172="x"),OR(HR172,HS172)),"Yes!",""),IF(AND(HX172="Yes!",HW172="Yes!"),IF(AND((HO172+(HP172-($IE$4+$IE$3+$IE$2))&gt;=$ID$2+$ID$3+$ID$4),(HP172&gt;=$IE$2+$IE$3+$IE$4),OR(HQ172&gt;=($IF$2+$IF$3+$IF$4),H172="x"),OR(HR172,HS172)),"Yes!",""),""))),"x")</f>
        <v/>
      </c>
      <c r="HZ172" s="51" t="str">
        <f t="shared" si="81"/>
        <v/>
      </c>
      <c r="IA172" s="52" t="str">
        <f t="shared" ref="IA172:IA203" si="93">IF(ISBLANK(G172),IF(HZ172="x",IF(AND((HO172+(HP172-$ID$6)&gt;=$ID$6),(HP172&gt;=$IE$6),OR(HQ172&gt;=$IF$6,H172="x"),HT172),"Yes!",""),IF(AND(HZ172="Yes!",HY172="x"),IF(AND((HO172+(HP172-($ID$6+$ID$5))&gt;=$ID$6+$ID$5),(HP172&gt;=$IE$6+$IE$5),OR(HQ172&gt;=($IF$6+$IF$5),H172="x"),HS172,HT172),"Yes!",""),IF(AND(HZ172="Yes!",HY172="Yes!"),IF(AND((HO172+(HP172-($ID$6+$ID$5+$ID$4))&gt;=$ID$6+$ID$5+$ID$4),(HP172&gt;=$IE$6+$IE$5+$IE$4),OR(HQ172&gt;=($IF$6+$IF$5+$IF$4),H172="x"),HS172,HT172),"Yes!",""),""))),"x")</f>
        <v/>
      </c>
    </row>
    <row r="173" spans="1:235" ht="15.5">
      <c r="A173" s="6"/>
      <c r="B173" s="141"/>
      <c r="C173" s="87"/>
      <c r="D173" s="87"/>
      <c r="E173" s="87"/>
      <c r="F173" s="87"/>
      <c r="G173" s="88"/>
      <c r="H173" s="108"/>
      <c r="I173" s="108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10"/>
      <c r="BA173" s="111"/>
      <c r="BB173" s="112"/>
      <c r="BC173" s="112"/>
      <c r="BD173" s="113"/>
      <c r="BE173" s="113"/>
      <c r="BF173" s="109"/>
      <c r="BG173" s="112"/>
      <c r="BH173" s="112"/>
      <c r="BI173" s="112"/>
      <c r="BJ173" s="112"/>
      <c r="BK173" s="109"/>
      <c r="BL173" s="112"/>
      <c r="BM173" s="112"/>
      <c r="BN173" s="109"/>
      <c r="BO173" s="112"/>
      <c r="BP173" s="109"/>
      <c r="BQ173" s="109"/>
      <c r="BR173" s="112"/>
      <c r="BS173" s="112"/>
      <c r="BT173" s="109"/>
      <c r="BU173" s="112"/>
      <c r="BV173" s="109"/>
      <c r="BW173" s="112"/>
      <c r="BX173" s="109"/>
      <c r="BY173" s="109"/>
      <c r="BZ173" s="109"/>
      <c r="CA173" s="109"/>
      <c r="CB173" s="109"/>
      <c r="CC173" s="112"/>
      <c r="CD173" s="109"/>
      <c r="CE173" s="112"/>
      <c r="CF173" s="109"/>
      <c r="CG173" s="109"/>
      <c r="CH173" s="112"/>
      <c r="CI173" s="109"/>
      <c r="CJ173" s="109"/>
      <c r="CK173" s="109"/>
      <c r="CL173" s="109"/>
      <c r="CM173" s="109"/>
      <c r="CN173" s="109"/>
      <c r="CO173" s="109"/>
      <c r="CP173" s="147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12"/>
      <c r="DD173" s="109"/>
      <c r="DE173" s="112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12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77">
        <f t="shared" si="82"/>
        <v>0</v>
      </c>
      <c r="HO173" s="13">
        <f t="shared" si="83"/>
        <v>0</v>
      </c>
      <c r="HP173" s="13">
        <f t="shared" si="84"/>
        <v>0</v>
      </c>
      <c r="HQ173" s="13">
        <f t="shared" si="85"/>
        <v>0</v>
      </c>
      <c r="HR173" s="13">
        <f t="shared" si="86"/>
        <v>0</v>
      </c>
      <c r="HS173" s="13">
        <f t="shared" si="87"/>
        <v>0</v>
      </c>
      <c r="HT173" s="13">
        <f t="shared" si="88"/>
        <v>0</v>
      </c>
      <c r="HU173" s="21">
        <f t="shared" si="89"/>
        <v>0</v>
      </c>
      <c r="HW173" s="44" t="str">
        <f t="shared" si="90"/>
        <v/>
      </c>
      <c r="HX173" s="51" t="str">
        <f t="shared" si="91"/>
        <v/>
      </c>
      <c r="HY173" s="51" t="str">
        <f t="shared" si="92"/>
        <v/>
      </c>
      <c r="HZ173" s="51" t="str">
        <f t="shared" si="81"/>
        <v/>
      </c>
      <c r="IA173" s="52" t="str">
        <f t="shared" si="93"/>
        <v/>
      </c>
    </row>
    <row r="174" spans="1:235" ht="15.5">
      <c r="A174" s="5"/>
      <c r="B174" s="30"/>
      <c r="C174" s="85"/>
      <c r="D174" s="85"/>
      <c r="E174" s="85"/>
      <c r="F174" s="85"/>
      <c r="G174" s="86"/>
      <c r="H174" s="108"/>
      <c r="I174" s="108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10"/>
      <c r="BA174" s="111"/>
      <c r="BB174" s="112"/>
      <c r="BC174" s="112"/>
      <c r="BD174" s="113"/>
      <c r="BE174" s="113"/>
      <c r="BF174" s="109"/>
      <c r="BG174" s="112"/>
      <c r="BH174" s="112"/>
      <c r="BI174" s="112"/>
      <c r="BJ174" s="112"/>
      <c r="BK174" s="109"/>
      <c r="BL174" s="112"/>
      <c r="BM174" s="112"/>
      <c r="BN174" s="109"/>
      <c r="BO174" s="112"/>
      <c r="BP174" s="109"/>
      <c r="BQ174" s="109"/>
      <c r="BR174" s="134"/>
      <c r="BS174" s="112"/>
      <c r="BT174" s="109"/>
      <c r="BU174" s="112"/>
      <c r="BV174" s="109"/>
      <c r="BW174" s="112"/>
      <c r="BX174" s="109"/>
      <c r="BY174" s="109"/>
      <c r="BZ174" s="109"/>
      <c r="CA174" s="109"/>
      <c r="CB174" s="109"/>
      <c r="CC174" s="112"/>
      <c r="CD174" s="109"/>
      <c r="CE174" s="112"/>
      <c r="CF174" s="109"/>
      <c r="CG174" s="109"/>
      <c r="CH174" s="112"/>
      <c r="CI174" s="109"/>
      <c r="CJ174" s="109"/>
      <c r="CK174" s="109"/>
      <c r="CL174" s="109"/>
      <c r="CM174" s="109"/>
      <c r="CN174" s="109"/>
      <c r="CO174" s="109"/>
      <c r="CP174" s="147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12"/>
      <c r="DD174" s="109"/>
      <c r="DE174" s="112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12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77">
        <f t="shared" si="82"/>
        <v>0</v>
      </c>
      <c r="HO174" s="13">
        <f t="shared" si="83"/>
        <v>0</v>
      </c>
      <c r="HP174" s="13">
        <f t="shared" si="84"/>
        <v>0</v>
      </c>
      <c r="HQ174" s="13">
        <f t="shared" si="85"/>
        <v>0</v>
      </c>
      <c r="HR174" s="13">
        <f t="shared" si="86"/>
        <v>0</v>
      </c>
      <c r="HS174" s="13">
        <f t="shared" si="87"/>
        <v>0</v>
      </c>
      <c r="HT174" s="13">
        <f t="shared" si="88"/>
        <v>0</v>
      </c>
      <c r="HU174" s="21">
        <f t="shared" si="89"/>
        <v>0</v>
      </c>
      <c r="HW174" s="44" t="str">
        <f t="shared" si="90"/>
        <v/>
      </c>
      <c r="HX174" s="51" t="str">
        <f t="shared" si="91"/>
        <v/>
      </c>
      <c r="HY174" s="51" t="str">
        <f t="shared" si="92"/>
        <v/>
      </c>
      <c r="HZ174" s="51" t="str">
        <f t="shared" si="81"/>
        <v/>
      </c>
      <c r="IA174" s="52" t="str">
        <f t="shared" si="93"/>
        <v/>
      </c>
    </row>
    <row r="175" spans="1:235" ht="15.5">
      <c r="A175" s="8"/>
      <c r="B175" s="132"/>
      <c r="C175" s="93"/>
      <c r="D175" s="93"/>
      <c r="E175" s="93"/>
      <c r="F175" s="93"/>
      <c r="G175" s="94"/>
      <c r="H175" s="108"/>
      <c r="I175" s="108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10"/>
      <c r="BA175" s="111"/>
      <c r="BB175" s="112"/>
      <c r="BC175" s="112"/>
      <c r="BD175" s="113"/>
      <c r="BE175" s="113"/>
      <c r="BF175" s="109"/>
      <c r="BG175" s="112"/>
      <c r="BH175" s="112"/>
      <c r="BI175" s="112"/>
      <c r="BJ175" s="112"/>
      <c r="BK175" s="109"/>
      <c r="BL175" s="134"/>
      <c r="BM175" s="112"/>
      <c r="BN175" s="109"/>
      <c r="BO175" s="112"/>
      <c r="BP175" s="109"/>
      <c r="BQ175" s="109"/>
      <c r="BR175" s="109"/>
      <c r="BS175" s="112"/>
      <c r="BT175" s="109"/>
      <c r="BU175" s="112"/>
      <c r="BV175" s="109"/>
      <c r="BW175" s="112"/>
      <c r="BX175" s="109"/>
      <c r="BY175" s="109"/>
      <c r="BZ175" s="109"/>
      <c r="CA175" s="109"/>
      <c r="CB175" s="109"/>
      <c r="CC175" s="112"/>
      <c r="CD175" s="109"/>
      <c r="CE175" s="112"/>
      <c r="CF175" s="109"/>
      <c r="CG175" s="109"/>
      <c r="CH175" s="112"/>
      <c r="CI175" s="109"/>
      <c r="CJ175" s="109"/>
      <c r="CK175" s="109"/>
      <c r="CL175" s="109"/>
      <c r="CM175" s="109"/>
      <c r="CN175" s="109"/>
      <c r="CO175" s="109"/>
      <c r="CP175" s="147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12"/>
      <c r="DD175" s="109"/>
      <c r="DE175" s="112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12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77">
        <f t="shared" si="82"/>
        <v>0</v>
      </c>
      <c r="HO175" s="13">
        <f t="shared" si="83"/>
        <v>0</v>
      </c>
      <c r="HP175" s="13">
        <f t="shared" si="84"/>
        <v>0</v>
      </c>
      <c r="HQ175" s="13">
        <f t="shared" si="85"/>
        <v>0</v>
      </c>
      <c r="HR175" s="13">
        <f t="shared" si="86"/>
        <v>0</v>
      </c>
      <c r="HS175" s="13">
        <f t="shared" si="87"/>
        <v>0</v>
      </c>
      <c r="HT175" s="13">
        <f t="shared" si="88"/>
        <v>0</v>
      </c>
      <c r="HU175" s="21">
        <f t="shared" si="89"/>
        <v>0</v>
      </c>
      <c r="HW175" s="44" t="str">
        <f t="shared" si="90"/>
        <v/>
      </c>
      <c r="HX175" s="51" t="str">
        <f t="shared" si="91"/>
        <v/>
      </c>
      <c r="HY175" s="51" t="str">
        <f t="shared" si="92"/>
        <v/>
      </c>
      <c r="HZ175" s="51" t="str">
        <f t="shared" ref="HZ175:HZ206" si="94">IF(ISBLANK(F175),IF(HY175="x",IF(AND(((HO175+(HP175-$IE$5))&gt;=$ID$5),(HP175&gt;=$IE$5),OR(HQ175&gt;=$IF$5,H175="x"),HS175),"Yes!",""),IF(AND(HY175="Yes!",HX175="x"),IF(AND(((HO175+(HP175-($IE172+$IE173)))&gt;=$ID$5+$ID$4),(HP175&gt;=$IE$5+$IE$4),OR(HQ175&gt;=($IF$5+$IF$4),H175="x"),HR175,HS175),"Yes!",""),IF(AND(HY175="Yes!",HX175="Yes!"),IF(AND((HO175+(HP175-($IE$5+$IE$4+$IE$3))&gt;=$ID$5+$ID$4+$ID$3),(HP175&gt;=$IE$5+$IE$4+$IE$3),OR(HQ175&gt;=($IF$5+$IF$4+$IF$3),H175="x"),HR175,HS175),"Yes!",""),""))),"x")</f>
        <v/>
      </c>
      <c r="IA175" s="52" t="str">
        <f t="shared" si="93"/>
        <v/>
      </c>
    </row>
    <row r="176" spans="1:235" ht="15.5">
      <c r="A176" s="9"/>
      <c r="B176" s="31"/>
      <c r="C176" s="89"/>
      <c r="D176" s="89"/>
      <c r="E176" s="89"/>
      <c r="F176" s="89"/>
      <c r="G176" s="90"/>
      <c r="H176" s="108"/>
      <c r="I176" s="108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10"/>
      <c r="BA176" s="111"/>
      <c r="BB176" s="112"/>
      <c r="BC176" s="112"/>
      <c r="BD176" s="113"/>
      <c r="BE176" s="113"/>
      <c r="BF176" s="109"/>
      <c r="BG176" s="112"/>
      <c r="BH176" s="112"/>
      <c r="BI176" s="112"/>
      <c r="BJ176" s="112"/>
      <c r="BK176" s="109"/>
      <c r="BL176" s="134"/>
      <c r="BM176" s="134"/>
      <c r="BN176" s="109"/>
      <c r="BO176" s="134"/>
      <c r="BP176" s="109"/>
      <c r="BQ176" s="109"/>
      <c r="BR176" s="109"/>
      <c r="BS176" s="112"/>
      <c r="BT176" s="109"/>
      <c r="BU176" s="112"/>
      <c r="BV176" s="109"/>
      <c r="BW176" s="112"/>
      <c r="BX176" s="109"/>
      <c r="BY176" s="109"/>
      <c r="BZ176" s="109"/>
      <c r="CA176" s="109"/>
      <c r="CB176" s="109"/>
      <c r="CC176" s="112"/>
      <c r="CD176" s="109"/>
      <c r="CE176" s="112"/>
      <c r="CF176" s="109"/>
      <c r="CG176" s="109"/>
      <c r="CH176" s="112"/>
      <c r="CI176" s="109"/>
      <c r="CJ176" s="109"/>
      <c r="CK176" s="109"/>
      <c r="CL176" s="109"/>
      <c r="CM176" s="109"/>
      <c r="CN176" s="109"/>
      <c r="CO176" s="109"/>
      <c r="CP176" s="147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12"/>
      <c r="DD176" s="109"/>
      <c r="DE176" s="112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12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77">
        <f t="shared" si="82"/>
        <v>0</v>
      </c>
      <c r="HO176" s="13">
        <f t="shared" si="83"/>
        <v>0</v>
      </c>
      <c r="HP176" s="13">
        <f t="shared" si="84"/>
        <v>0</v>
      </c>
      <c r="HQ176" s="13">
        <f t="shared" si="85"/>
        <v>0</v>
      </c>
      <c r="HR176" s="13">
        <f t="shared" si="86"/>
        <v>0</v>
      </c>
      <c r="HS176" s="13">
        <f t="shared" si="87"/>
        <v>0</v>
      </c>
      <c r="HT176" s="13">
        <f t="shared" si="88"/>
        <v>0</v>
      </c>
      <c r="HU176" s="21">
        <f t="shared" si="89"/>
        <v>0</v>
      </c>
      <c r="HW176" s="44" t="str">
        <f t="shared" si="90"/>
        <v/>
      </c>
      <c r="HX176" s="51" t="str">
        <f t="shared" si="91"/>
        <v/>
      </c>
      <c r="HY176" s="51" t="str">
        <f t="shared" si="92"/>
        <v/>
      </c>
      <c r="HZ176" s="51" t="str">
        <f t="shared" si="94"/>
        <v/>
      </c>
      <c r="IA176" s="52" t="str">
        <f t="shared" si="93"/>
        <v/>
      </c>
    </row>
    <row r="177" spans="1:235">
      <c r="A177" s="5"/>
      <c r="B177" s="30"/>
      <c r="C177" s="85"/>
      <c r="D177" s="85"/>
      <c r="E177" s="85"/>
      <c r="F177" s="85"/>
      <c r="G177" s="86"/>
      <c r="H177" s="108"/>
      <c r="I177" s="108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77">
        <f t="shared" si="82"/>
        <v>0</v>
      </c>
      <c r="HO177" s="13">
        <f t="shared" si="83"/>
        <v>0</v>
      </c>
      <c r="HP177" s="13">
        <f t="shared" si="84"/>
        <v>0</v>
      </c>
      <c r="HQ177" s="13">
        <f t="shared" si="85"/>
        <v>0</v>
      </c>
      <c r="HR177" s="13">
        <f t="shared" si="86"/>
        <v>0</v>
      </c>
      <c r="HS177" s="13">
        <f t="shared" si="87"/>
        <v>0</v>
      </c>
      <c r="HT177" s="13">
        <f t="shared" si="88"/>
        <v>0</v>
      </c>
      <c r="HU177" s="21">
        <f t="shared" si="89"/>
        <v>0</v>
      </c>
      <c r="HW177" s="44" t="str">
        <f t="shared" si="90"/>
        <v/>
      </c>
      <c r="HX177" s="51" t="str">
        <f t="shared" si="91"/>
        <v/>
      </c>
      <c r="HY177" s="51" t="str">
        <f t="shared" si="92"/>
        <v/>
      </c>
      <c r="HZ177" s="51" t="str">
        <f t="shared" si="94"/>
        <v/>
      </c>
      <c r="IA177" s="52" t="str">
        <f t="shared" si="93"/>
        <v/>
      </c>
    </row>
    <row r="178" spans="1:235">
      <c r="A178" s="5"/>
      <c r="B178" s="30"/>
      <c r="C178" s="85"/>
      <c r="D178" s="85"/>
      <c r="E178" s="85"/>
      <c r="F178" s="85"/>
      <c r="G178" s="86"/>
      <c r="H178" s="108"/>
      <c r="I178" s="108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77">
        <f t="shared" si="82"/>
        <v>0</v>
      </c>
      <c r="HO178" s="13">
        <f t="shared" si="83"/>
        <v>0</v>
      </c>
      <c r="HP178" s="13">
        <f t="shared" si="84"/>
        <v>0</v>
      </c>
      <c r="HQ178" s="13">
        <f t="shared" si="85"/>
        <v>0</v>
      </c>
      <c r="HR178" s="13">
        <f t="shared" si="86"/>
        <v>0</v>
      </c>
      <c r="HS178" s="13">
        <f t="shared" si="87"/>
        <v>0</v>
      </c>
      <c r="HT178" s="13">
        <f t="shared" si="88"/>
        <v>0</v>
      </c>
      <c r="HU178" s="21">
        <f t="shared" si="89"/>
        <v>0</v>
      </c>
      <c r="HW178" s="44" t="str">
        <f t="shared" si="90"/>
        <v/>
      </c>
      <c r="HX178" s="51" t="str">
        <f t="shared" si="91"/>
        <v/>
      </c>
      <c r="HY178" s="51" t="str">
        <f t="shared" si="92"/>
        <v/>
      </c>
      <c r="HZ178" s="51" t="str">
        <f t="shared" si="94"/>
        <v/>
      </c>
      <c r="IA178" s="52" t="str">
        <f t="shared" si="93"/>
        <v/>
      </c>
    </row>
    <row r="179" spans="1:235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77">
        <f t="shared" si="82"/>
        <v>0</v>
      </c>
      <c r="HO179" s="13">
        <f t="shared" si="83"/>
        <v>0</v>
      </c>
      <c r="HP179" s="13">
        <f t="shared" si="84"/>
        <v>0</v>
      </c>
      <c r="HQ179" s="13">
        <f t="shared" si="85"/>
        <v>0</v>
      </c>
      <c r="HR179" s="13">
        <f t="shared" si="86"/>
        <v>0</v>
      </c>
      <c r="HS179" s="13">
        <f t="shared" si="87"/>
        <v>0</v>
      </c>
      <c r="HT179" s="13">
        <f t="shared" si="88"/>
        <v>0</v>
      </c>
      <c r="HU179" s="21">
        <f t="shared" si="89"/>
        <v>0</v>
      </c>
      <c r="HW179" s="44" t="str">
        <f t="shared" si="90"/>
        <v/>
      </c>
      <c r="HX179" s="51" t="str">
        <f t="shared" si="91"/>
        <v/>
      </c>
      <c r="HY179" s="51" t="str">
        <f t="shared" si="92"/>
        <v/>
      </c>
      <c r="HZ179" s="51" t="str">
        <f t="shared" si="94"/>
        <v/>
      </c>
      <c r="IA179" s="52" t="str">
        <f t="shared" si="93"/>
        <v/>
      </c>
    </row>
    <row r="180" spans="1:235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77">
        <f t="shared" si="82"/>
        <v>0</v>
      </c>
      <c r="HO180" s="13">
        <f t="shared" si="83"/>
        <v>0</v>
      </c>
      <c r="HP180" s="13">
        <f t="shared" si="84"/>
        <v>0</v>
      </c>
      <c r="HQ180" s="13">
        <f t="shared" si="85"/>
        <v>0</v>
      </c>
      <c r="HR180" s="13">
        <f t="shared" si="86"/>
        <v>0</v>
      </c>
      <c r="HS180" s="13">
        <f t="shared" si="87"/>
        <v>0</v>
      </c>
      <c r="HT180" s="13">
        <f t="shared" si="88"/>
        <v>0</v>
      </c>
      <c r="HU180" s="21">
        <f t="shared" si="89"/>
        <v>0</v>
      </c>
      <c r="HW180" s="44" t="str">
        <f t="shared" si="90"/>
        <v/>
      </c>
      <c r="HX180" s="51" t="str">
        <f t="shared" si="91"/>
        <v/>
      </c>
      <c r="HY180" s="51" t="str">
        <f t="shared" si="92"/>
        <v/>
      </c>
      <c r="HZ180" s="51" t="str">
        <f t="shared" si="94"/>
        <v/>
      </c>
      <c r="IA180" s="52" t="str">
        <f t="shared" si="93"/>
        <v/>
      </c>
    </row>
    <row r="181" spans="1:235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77">
        <f t="shared" si="82"/>
        <v>0</v>
      </c>
      <c r="HO181" s="13">
        <f t="shared" si="83"/>
        <v>0</v>
      </c>
      <c r="HP181" s="13">
        <f t="shared" si="84"/>
        <v>0</v>
      </c>
      <c r="HQ181" s="13">
        <f t="shared" si="85"/>
        <v>0</v>
      </c>
      <c r="HR181" s="13">
        <f t="shared" si="86"/>
        <v>0</v>
      </c>
      <c r="HS181" s="13">
        <f t="shared" si="87"/>
        <v>0</v>
      </c>
      <c r="HT181" s="13">
        <f t="shared" si="88"/>
        <v>0</v>
      </c>
      <c r="HU181" s="21">
        <f t="shared" si="89"/>
        <v>0</v>
      </c>
      <c r="HW181" s="44" t="str">
        <f t="shared" si="90"/>
        <v/>
      </c>
      <c r="HX181" s="51" t="str">
        <f t="shared" si="91"/>
        <v/>
      </c>
      <c r="HY181" s="51" t="str">
        <f t="shared" si="92"/>
        <v/>
      </c>
      <c r="HZ181" s="51" t="str">
        <f t="shared" si="94"/>
        <v/>
      </c>
      <c r="IA181" s="52" t="str">
        <f t="shared" si="93"/>
        <v/>
      </c>
    </row>
    <row r="182" spans="1:235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77">
        <f t="shared" si="82"/>
        <v>0</v>
      </c>
      <c r="HO182" s="13">
        <f t="shared" si="83"/>
        <v>0</v>
      </c>
      <c r="HP182" s="13">
        <f t="shared" si="84"/>
        <v>0</v>
      </c>
      <c r="HQ182" s="13">
        <f t="shared" si="85"/>
        <v>0</v>
      </c>
      <c r="HR182" s="13">
        <f t="shared" si="86"/>
        <v>0</v>
      </c>
      <c r="HS182" s="13">
        <f t="shared" si="87"/>
        <v>0</v>
      </c>
      <c r="HT182" s="13">
        <f t="shared" si="88"/>
        <v>0</v>
      </c>
      <c r="HU182" s="21">
        <f t="shared" si="89"/>
        <v>0</v>
      </c>
      <c r="HW182" s="44" t="str">
        <f t="shared" si="90"/>
        <v/>
      </c>
      <c r="HX182" s="51" t="str">
        <f t="shared" si="91"/>
        <v/>
      </c>
      <c r="HY182" s="51" t="str">
        <f t="shared" si="92"/>
        <v/>
      </c>
      <c r="HZ182" s="51" t="str">
        <f t="shared" si="94"/>
        <v/>
      </c>
      <c r="IA182" s="52" t="str">
        <f t="shared" si="93"/>
        <v/>
      </c>
    </row>
    <row r="183" spans="1:235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77">
        <f t="shared" si="82"/>
        <v>0</v>
      </c>
      <c r="HO183" s="13">
        <f t="shared" si="83"/>
        <v>0</v>
      </c>
      <c r="HP183" s="13">
        <f t="shared" si="84"/>
        <v>0</v>
      </c>
      <c r="HQ183" s="13">
        <f t="shared" si="85"/>
        <v>0</v>
      </c>
      <c r="HR183" s="13">
        <f t="shared" si="86"/>
        <v>0</v>
      </c>
      <c r="HS183" s="13">
        <f t="shared" si="87"/>
        <v>0</v>
      </c>
      <c r="HT183" s="13">
        <f t="shared" si="88"/>
        <v>0</v>
      </c>
      <c r="HU183" s="21">
        <f t="shared" si="89"/>
        <v>0</v>
      </c>
      <c r="HW183" s="44" t="str">
        <f t="shared" si="90"/>
        <v/>
      </c>
      <c r="HX183" s="51" t="str">
        <f t="shared" si="91"/>
        <v/>
      </c>
      <c r="HY183" s="51" t="str">
        <f t="shared" si="92"/>
        <v/>
      </c>
      <c r="HZ183" s="51" t="str">
        <f t="shared" si="94"/>
        <v/>
      </c>
      <c r="IA183" s="52" t="str">
        <f t="shared" si="93"/>
        <v/>
      </c>
    </row>
    <row r="184" spans="1:235">
      <c r="A184" s="11"/>
      <c r="B184" s="32"/>
      <c r="C184" s="95"/>
      <c r="D184" s="95"/>
      <c r="E184" s="95"/>
      <c r="F184" s="95"/>
      <c r="G184" s="96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77">
        <f t="shared" si="82"/>
        <v>0</v>
      </c>
      <c r="HO184" s="13">
        <f t="shared" si="83"/>
        <v>0</v>
      </c>
      <c r="HP184" s="13">
        <f t="shared" si="84"/>
        <v>0</v>
      </c>
      <c r="HQ184" s="13">
        <f t="shared" si="85"/>
        <v>0</v>
      </c>
      <c r="HR184" s="13">
        <f t="shared" si="86"/>
        <v>0</v>
      </c>
      <c r="HS184" s="13">
        <f t="shared" si="87"/>
        <v>0</v>
      </c>
      <c r="HT184" s="13">
        <f t="shared" si="88"/>
        <v>0</v>
      </c>
      <c r="HU184" s="21">
        <f t="shared" si="89"/>
        <v>0</v>
      </c>
      <c r="HW184" s="44" t="str">
        <f t="shared" si="90"/>
        <v/>
      </c>
      <c r="HX184" s="51" t="str">
        <f t="shared" si="91"/>
        <v/>
      </c>
      <c r="HY184" s="51" t="str">
        <f t="shared" si="92"/>
        <v/>
      </c>
      <c r="HZ184" s="51" t="str">
        <f t="shared" si="94"/>
        <v/>
      </c>
      <c r="IA184" s="52" t="str">
        <f t="shared" si="93"/>
        <v/>
      </c>
    </row>
    <row r="185" spans="1:235">
      <c r="A185" s="11"/>
      <c r="B185" s="32"/>
      <c r="C185" s="95"/>
      <c r="D185" s="95"/>
      <c r="E185" s="95"/>
      <c r="F185" s="95"/>
      <c r="G185" s="9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77">
        <f t="shared" si="82"/>
        <v>0</v>
      </c>
      <c r="HO185" s="13">
        <f t="shared" si="83"/>
        <v>0</v>
      </c>
      <c r="HP185" s="13">
        <f t="shared" si="84"/>
        <v>0</v>
      </c>
      <c r="HQ185" s="13">
        <f t="shared" si="85"/>
        <v>0</v>
      </c>
      <c r="HR185" s="13">
        <f t="shared" si="86"/>
        <v>0</v>
      </c>
      <c r="HS185" s="13">
        <f t="shared" si="87"/>
        <v>0</v>
      </c>
      <c r="HT185" s="13">
        <f t="shared" si="88"/>
        <v>0</v>
      </c>
      <c r="HU185" s="21">
        <f t="shared" si="89"/>
        <v>0</v>
      </c>
      <c r="HW185" s="44" t="str">
        <f t="shared" si="90"/>
        <v/>
      </c>
      <c r="HX185" s="51" t="str">
        <f t="shared" si="91"/>
        <v/>
      </c>
      <c r="HY185" s="51" t="str">
        <f t="shared" si="92"/>
        <v/>
      </c>
      <c r="HZ185" s="51" t="str">
        <f t="shared" si="94"/>
        <v/>
      </c>
      <c r="IA185" s="52" t="str">
        <f t="shared" si="93"/>
        <v/>
      </c>
    </row>
    <row r="186" spans="1:235">
      <c r="A186" s="11"/>
      <c r="B186" s="32"/>
      <c r="C186" s="95"/>
      <c r="D186" s="95"/>
      <c r="E186" s="95"/>
      <c r="F186" s="95"/>
      <c r="G186" s="9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77">
        <f t="shared" si="82"/>
        <v>0</v>
      </c>
      <c r="HO186" s="13">
        <f t="shared" si="83"/>
        <v>0</v>
      </c>
      <c r="HP186" s="13">
        <f t="shared" si="84"/>
        <v>0</v>
      </c>
      <c r="HQ186" s="13">
        <f t="shared" si="85"/>
        <v>0</v>
      </c>
      <c r="HR186" s="13">
        <f t="shared" si="86"/>
        <v>0</v>
      </c>
      <c r="HS186" s="13">
        <f t="shared" si="87"/>
        <v>0</v>
      </c>
      <c r="HT186" s="13">
        <f t="shared" si="88"/>
        <v>0</v>
      </c>
      <c r="HU186" s="21">
        <f t="shared" si="89"/>
        <v>0</v>
      </c>
      <c r="HW186" s="44" t="str">
        <f t="shared" si="90"/>
        <v/>
      </c>
      <c r="HX186" s="51" t="str">
        <f t="shared" si="91"/>
        <v/>
      </c>
      <c r="HY186" s="51" t="str">
        <f t="shared" si="92"/>
        <v/>
      </c>
      <c r="HZ186" s="51" t="str">
        <f t="shared" si="94"/>
        <v/>
      </c>
      <c r="IA186" s="52" t="str">
        <f t="shared" si="93"/>
        <v/>
      </c>
    </row>
    <row r="187" spans="1:235">
      <c r="A187" s="9"/>
      <c r="B187" s="31"/>
      <c r="C187" s="89"/>
      <c r="D187" s="89"/>
      <c r="E187" s="89"/>
      <c r="F187" s="89"/>
      <c r="G187" s="90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77">
        <f t="shared" si="82"/>
        <v>0</v>
      </c>
      <c r="HO187" s="13">
        <f t="shared" si="83"/>
        <v>0</v>
      </c>
      <c r="HP187" s="13">
        <f t="shared" si="84"/>
        <v>0</v>
      </c>
      <c r="HQ187" s="13">
        <f t="shared" si="85"/>
        <v>0</v>
      </c>
      <c r="HR187" s="13">
        <f t="shared" si="86"/>
        <v>0</v>
      </c>
      <c r="HS187" s="13">
        <f t="shared" si="87"/>
        <v>0</v>
      </c>
      <c r="HT187" s="13">
        <f t="shared" si="88"/>
        <v>0</v>
      </c>
      <c r="HU187" s="21">
        <f t="shared" si="89"/>
        <v>0</v>
      </c>
      <c r="HW187" s="44" t="str">
        <f t="shared" si="90"/>
        <v/>
      </c>
      <c r="HX187" s="51" t="str">
        <f t="shared" si="91"/>
        <v/>
      </c>
      <c r="HY187" s="51" t="str">
        <f t="shared" si="92"/>
        <v/>
      </c>
      <c r="HZ187" s="51" t="str">
        <f t="shared" si="94"/>
        <v/>
      </c>
      <c r="IA187" s="52" t="str">
        <f t="shared" si="93"/>
        <v/>
      </c>
    </row>
    <row r="188" spans="1:235">
      <c r="A188" s="9"/>
      <c r="B188" s="31"/>
      <c r="C188" s="89"/>
      <c r="D188" s="89"/>
      <c r="E188" s="89"/>
      <c r="F188" s="89"/>
      <c r="G188" s="90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77">
        <f t="shared" si="82"/>
        <v>0</v>
      </c>
      <c r="HO188" s="13">
        <f t="shared" si="83"/>
        <v>0</v>
      </c>
      <c r="HP188" s="13">
        <f t="shared" si="84"/>
        <v>0</v>
      </c>
      <c r="HQ188" s="13">
        <f t="shared" si="85"/>
        <v>0</v>
      </c>
      <c r="HR188" s="13">
        <f t="shared" si="86"/>
        <v>0</v>
      </c>
      <c r="HS188" s="13">
        <f t="shared" si="87"/>
        <v>0</v>
      </c>
      <c r="HT188" s="13">
        <f t="shared" si="88"/>
        <v>0</v>
      </c>
      <c r="HU188" s="21">
        <f t="shared" si="89"/>
        <v>0</v>
      </c>
      <c r="HW188" s="44" t="str">
        <f t="shared" si="90"/>
        <v/>
      </c>
      <c r="HX188" s="51" t="str">
        <f t="shared" si="91"/>
        <v/>
      </c>
      <c r="HY188" s="51" t="str">
        <f t="shared" si="92"/>
        <v/>
      </c>
      <c r="HZ188" s="51" t="str">
        <f t="shared" si="94"/>
        <v/>
      </c>
      <c r="IA188" s="52" t="str">
        <f t="shared" si="93"/>
        <v/>
      </c>
    </row>
    <row r="189" spans="1:235">
      <c r="A189" s="9"/>
      <c r="B189" s="31"/>
      <c r="C189" s="89"/>
      <c r="D189" s="89"/>
      <c r="E189" s="89"/>
      <c r="F189" s="89"/>
      <c r="G189" s="90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77">
        <f t="shared" si="82"/>
        <v>0</v>
      </c>
      <c r="HO189" s="13">
        <f t="shared" si="83"/>
        <v>0</v>
      </c>
      <c r="HP189" s="13">
        <f t="shared" si="84"/>
        <v>0</v>
      </c>
      <c r="HQ189" s="13">
        <f t="shared" si="85"/>
        <v>0</v>
      </c>
      <c r="HR189" s="13">
        <f t="shared" si="86"/>
        <v>0</v>
      </c>
      <c r="HS189" s="13">
        <f t="shared" si="87"/>
        <v>0</v>
      </c>
      <c r="HT189" s="13">
        <f t="shared" si="88"/>
        <v>0</v>
      </c>
      <c r="HU189" s="21">
        <f t="shared" si="89"/>
        <v>0</v>
      </c>
      <c r="HW189" s="44" t="str">
        <f t="shared" si="90"/>
        <v/>
      </c>
      <c r="HX189" s="51" t="str">
        <f t="shared" si="91"/>
        <v/>
      </c>
      <c r="HY189" s="51" t="str">
        <f t="shared" si="92"/>
        <v/>
      </c>
      <c r="HZ189" s="51" t="str">
        <f t="shared" si="94"/>
        <v/>
      </c>
      <c r="IA189" s="52" t="str">
        <f t="shared" si="93"/>
        <v/>
      </c>
    </row>
    <row r="190" spans="1:235">
      <c r="A190" s="10"/>
      <c r="B190" s="33"/>
      <c r="C190" s="97"/>
      <c r="D190" s="97"/>
      <c r="E190" s="97"/>
      <c r="F190" s="97"/>
      <c r="G190" s="98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77">
        <f t="shared" si="82"/>
        <v>0</v>
      </c>
      <c r="HO190" s="13">
        <f t="shared" si="83"/>
        <v>0</v>
      </c>
      <c r="HP190" s="13">
        <f t="shared" si="84"/>
        <v>0</v>
      </c>
      <c r="HQ190" s="13">
        <f t="shared" si="85"/>
        <v>0</v>
      </c>
      <c r="HR190" s="13">
        <f t="shared" si="86"/>
        <v>0</v>
      </c>
      <c r="HS190" s="13">
        <f t="shared" si="87"/>
        <v>0</v>
      </c>
      <c r="HT190" s="13">
        <f t="shared" si="88"/>
        <v>0</v>
      </c>
      <c r="HU190" s="21">
        <f t="shared" si="89"/>
        <v>0</v>
      </c>
      <c r="HW190" s="44" t="str">
        <f t="shared" si="90"/>
        <v/>
      </c>
      <c r="HX190" s="51" t="str">
        <f t="shared" si="91"/>
        <v/>
      </c>
      <c r="HY190" s="51" t="str">
        <f t="shared" si="92"/>
        <v/>
      </c>
      <c r="HZ190" s="51" t="str">
        <f t="shared" si="94"/>
        <v/>
      </c>
      <c r="IA190" s="52" t="str">
        <f t="shared" si="93"/>
        <v/>
      </c>
    </row>
    <row r="191" spans="1:235">
      <c r="A191" s="5"/>
      <c r="B191" s="30"/>
      <c r="C191" s="85"/>
      <c r="D191" s="85"/>
      <c r="E191" s="85"/>
      <c r="F191" s="85"/>
      <c r="G191" s="86"/>
      <c r="H191" s="108"/>
      <c r="I191" s="108"/>
      <c r="J191" s="108"/>
      <c r="K191" s="108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77">
        <f t="shared" si="82"/>
        <v>0</v>
      </c>
      <c r="HO191" s="13">
        <f t="shared" si="83"/>
        <v>0</v>
      </c>
      <c r="HP191" s="13">
        <f t="shared" si="84"/>
        <v>0</v>
      </c>
      <c r="HQ191" s="13">
        <f t="shared" si="85"/>
        <v>0</v>
      </c>
      <c r="HR191" s="13">
        <f t="shared" si="86"/>
        <v>0</v>
      </c>
      <c r="HS191" s="13">
        <f t="shared" si="87"/>
        <v>0</v>
      </c>
      <c r="HT191" s="13">
        <f t="shared" si="88"/>
        <v>0</v>
      </c>
      <c r="HU191" s="21">
        <f t="shared" si="89"/>
        <v>0</v>
      </c>
      <c r="HW191" s="44" t="str">
        <f t="shared" si="90"/>
        <v/>
      </c>
      <c r="HX191" s="51" t="str">
        <f t="shared" si="91"/>
        <v/>
      </c>
      <c r="HY191" s="51" t="str">
        <f t="shared" si="92"/>
        <v/>
      </c>
      <c r="HZ191" s="51" t="str">
        <f t="shared" si="94"/>
        <v/>
      </c>
      <c r="IA191" s="52" t="str">
        <f t="shared" si="93"/>
        <v/>
      </c>
    </row>
    <row r="192" spans="1:235">
      <c r="A192" s="5"/>
      <c r="B192" s="30"/>
      <c r="C192" s="85"/>
      <c r="D192" s="85"/>
      <c r="E192" s="85"/>
      <c r="F192" s="85"/>
      <c r="G192" s="86"/>
      <c r="H192" s="108"/>
      <c r="I192" s="108"/>
      <c r="J192" s="108"/>
      <c r="K192" s="108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77">
        <f t="shared" si="82"/>
        <v>0</v>
      </c>
      <c r="HO192" s="13">
        <f t="shared" si="83"/>
        <v>0</v>
      </c>
      <c r="HP192" s="13">
        <f t="shared" si="84"/>
        <v>0</v>
      </c>
      <c r="HQ192" s="13">
        <f t="shared" si="85"/>
        <v>0</v>
      </c>
      <c r="HR192" s="13">
        <f t="shared" si="86"/>
        <v>0</v>
      </c>
      <c r="HS192" s="13">
        <f t="shared" si="87"/>
        <v>0</v>
      </c>
      <c r="HT192" s="13">
        <f t="shared" si="88"/>
        <v>0</v>
      </c>
      <c r="HU192" s="21">
        <f t="shared" si="89"/>
        <v>0</v>
      </c>
      <c r="HW192" s="44" t="str">
        <f t="shared" si="90"/>
        <v/>
      </c>
      <c r="HX192" s="51" t="str">
        <f t="shared" si="91"/>
        <v/>
      </c>
      <c r="HY192" s="51" t="str">
        <f t="shared" si="92"/>
        <v/>
      </c>
      <c r="HZ192" s="51" t="str">
        <f t="shared" si="94"/>
        <v/>
      </c>
      <c r="IA192" s="52" t="str">
        <f t="shared" si="93"/>
        <v/>
      </c>
    </row>
    <row r="193" spans="1:235">
      <c r="A193" s="5"/>
      <c r="B193" s="30"/>
      <c r="C193" s="85"/>
      <c r="D193" s="85"/>
      <c r="E193" s="85"/>
      <c r="F193" s="85"/>
      <c r="G193" s="86"/>
      <c r="H193" s="108"/>
      <c r="I193" s="108"/>
      <c r="J193" s="108"/>
      <c r="K193" s="108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77">
        <f t="shared" si="82"/>
        <v>0</v>
      </c>
      <c r="HO193" s="13">
        <f t="shared" si="83"/>
        <v>0</v>
      </c>
      <c r="HP193" s="13">
        <f t="shared" si="84"/>
        <v>0</v>
      </c>
      <c r="HQ193" s="13">
        <f t="shared" si="85"/>
        <v>0</v>
      </c>
      <c r="HR193" s="13">
        <f t="shared" si="86"/>
        <v>0</v>
      </c>
      <c r="HS193" s="13">
        <f t="shared" si="87"/>
        <v>0</v>
      </c>
      <c r="HT193" s="13">
        <f t="shared" si="88"/>
        <v>0</v>
      </c>
      <c r="HU193" s="21">
        <f t="shared" si="89"/>
        <v>0</v>
      </c>
      <c r="HW193" s="44" t="str">
        <f t="shared" si="90"/>
        <v/>
      </c>
      <c r="HX193" s="51" t="str">
        <f t="shared" si="91"/>
        <v/>
      </c>
      <c r="HY193" s="51" t="str">
        <f t="shared" si="92"/>
        <v/>
      </c>
      <c r="HZ193" s="51" t="str">
        <f t="shared" si="94"/>
        <v/>
      </c>
      <c r="IA193" s="52" t="str">
        <f t="shared" si="93"/>
        <v/>
      </c>
    </row>
    <row r="194" spans="1:235">
      <c r="A194" s="5"/>
      <c r="B194" s="30"/>
      <c r="C194" s="85"/>
      <c r="D194" s="85"/>
      <c r="E194" s="85"/>
      <c r="F194" s="85"/>
      <c r="G194" s="86"/>
      <c r="H194" s="108"/>
      <c r="I194" s="108"/>
      <c r="J194" s="108"/>
      <c r="K194" s="108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77">
        <f t="shared" si="82"/>
        <v>0</v>
      </c>
      <c r="HO194" s="13">
        <f t="shared" si="83"/>
        <v>0</v>
      </c>
      <c r="HP194" s="13">
        <f t="shared" si="84"/>
        <v>0</v>
      </c>
      <c r="HQ194" s="13">
        <f t="shared" si="85"/>
        <v>0</v>
      </c>
      <c r="HR194" s="13">
        <f t="shared" si="86"/>
        <v>0</v>
      </c>
      <c r="HS194" s="13">
        <f t="shared" si="87"/>
        <v>0</v>
      </c>
      <c r="HT194" s="13">
        <f t="shared" si="88"/>
        <v>0</v>
      </c>
      <c r="HU194" s="21">
        <f t="shared" si="89"/>
        <v>0</v>
      </c>
      <c r="HW194" s="44" t="str">
        <f t="shared" si="90"/>
        <v/>
      </c>
      <c r="HX194" s="51" t="str">
        <f t="shared" si="91"/>
        <v/>
      </c>
      <c r="HY194" s="51" t="str">
        <f t="shared" si="92"/>
        <v/>
      </c>
      <c r="HZ194" s="51" t="str">
        <f t="shared" si="94"/>
        <v/>
      </c>
      <c r="IA194" s="52" t="str">
        <f t="shared" si="93"/>
        <v/>
      </c>
    </row>
    <row r="195" spans="1:235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108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77">
        <f t="shared" si="82"/>
        <v>0</v>
      </c>
      <c r="HO195" s="13">
        <f t="shared" si="83"/>
        <v>0</v>
      </c>
      <c r="HP195" s="13">
        <f t="shared" si="84"/>
        <v>0</v>
      </c>
      <c r="HQ195" s="13">
        <f t="shared" si="85"/>
        <v>0</v>
      </c>
      <c r="HR195" s="13">
        <f t="shared" si="86"/>
        <v>0</v>
      </c>
      <c r="HS195" s="13">
        <f t="shared" si="87"/>
        <v>0</v>
      </c>
      <c r="HT195" s="13">
        <f t="shared" si="88"/>
        <v>0</v>
      </c>
      <c r="HU195" s="21">
        <f t="shared" si="89"/>
        <v>0</v>
      </c>
      <c r="HW195" s="44" t="str">
        <f t="shared" si="90"/>
        <v/>
      </c>
      <c r="HX195" s="51" t="str">
        <f t="shared" si="91"/>
        <v/>
      </c>
      <c r="HY195" s="51" t="str">
        <f t="shared" si="92"/>
        <v/>
      </c>
      <c r="HZ195" s="51" t="str">
        <f t="shared" si="94"/>
        <v/>
      </c>
      <c r="IA195" s="52" t="str">
        <f t="shared" si="93"/>
        <v/>
      </c>
    </row>
    <row r="196" spans="1:235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108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77">
        <f t="shared" ref="HN196:HN222" si="95">SUMIF(H196:HM196,"x",$H$2:$HM$2)</f>
        <v>0</v>
      </c>
      <c r="HO196" s="13">
        <f t="shared" si="83"/>
        <v>0</v>
      </c>
      <c r="HP196" s="13">
        <f t="shared" si="84"/>
        <v>0</v>
      </c>
      <c r="HQ196" s="13">
        <f t="shared" si="85"/>
        <v>0</v>
      </c>
      <c r="HR196" s="13">
        <f t="shared" si="86"/>
        <v>0</v>
      </c>
      <c r="HS196" s="13">
        <f t="shared" si="87"/>
        <v>0</v>
      </c>
      <c r="HT196" s="13">
        <f t="shared" si="88"/>
        <v>0</v>
      </c>
      <c r="HU196" s="21">
        <f t="shared" si="89"/>
        <v>0</v>
      </c>
      <c r="HW196" s="44" t="str">
        <f t="shared" si="90"/>
        <v/>
      </c>
      <c r="HX196" s="51" t="str">
        <f t="shared" si="91"/>
        <v/>
      </c>
      <c r="HY196" s="51" t="str">
        <f t="shared" si="92"/>
        <v/>
      </c>
      <c r="HZ196" s="51" t="str">
        <f t="shared" si="94"/>
        <v/>
      </c>
      <c r="IA196" s="52" t="str">
        <f t="shared" si="93"/>
        <v/>
      </c>
    </row>
    <row r="197" spans="1:235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108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77">
        <f t="shared" si="95"/>
        <v>0</v>
      </c>
      <c r="HO197" s="13">
        <f t="shared" si="83"/>
        <v>0</v>
      </c>
      <c r="HP197" s="13">
        <f t="shared" si="84"/>
        <v>0</v>
      </c>
      <c r="HQ197" s="13">
        <f t="shared" si="85"/>
        <v>0</v>
      </c>
      <c r="HR197" s="13">
        <f t="shared" si="86"/>
        <v>0</v>
      </c>
      <c r="HS197" s="13">
        <f t="shared" si="87"/>
        <v>0</v>
      </c>
      <c r="HT197" s="13">
        <f t="shared" si="88"/>
        <v>0</v>
      </c>
      <c r="HU197" s="21">
        <f t="shared" si="89"/>
        <v>0</v>
      </c>
      <c r="HW197" s="44" t="str">
        <f t="shared" si="90"/>
        <v/>
      </c>
      <c r="HX197" s="51" t="str">
        <f t="shared" si="91"/>
        <v/>
      </c>
      <c r="HY197" s="51" t="str">
        <f t="shared" si="92"/>
        <v/>
      </c>
      <c r="HZ197" s="51" t="str">
        <f t="shared" si="94"/>
        <v/>
      </c>
      <c r="IA197" s="52" t="str">
        <f t="shared" si="93"/>
        <v/>
      </c>
    </row>
    <row r="198" spans="1:235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108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77">
        <f t="shared" si="95"/>
        <v>0</v>
      </c>
      <c r="HO198" s="13">
        <f t="shared" si="83"/>
        <v>0</v>
      </c>
      <c r="HP198" s="13">
        <f t="shared" si="84"/>
        <v>0</v>
      </c>
      <c r="HQ198" s="13">
        <f t="shared" si="85"/>
        <v>0</v>
      </c>
      <c r="HR198" s="13">
        <f t="shared" si="86"/>
        <v>0</v>
      </c>
      <c r="HS198" s="13">
        <f t="shared" si="87"/>
        <v>0</v>
      </c>
      <c r="HT198" s="13">
        <f t="shared" si="88"/>
        <v>0</v>
      </c>
      <c r="HU198" s="21">
        <f t="shared" si="89"/>
        <v>0</v>
      </c>
      <c r="HW198" s="44" t="str">
        <f t="shared" si="90"/>
        <v/>
      </c>
      <c r="HX198" s="51" t="str">
        <f t="shared" si="91"/>
        <v/>
      </c>
      <c r="HY198" s="51" t="str">
        <f t="shared" si="92"/>
        <v/>
      </c>
      <c r="HZ198" s="51" t="str">
        <f t="shared" si="94"/>
        <v/>
      </c>
      <c r="IA198" s="52" t="str">
        <f t="shared" si="93"/>
        <v/>
      </c>
    </row>
    <row r="199" spans="1:235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108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77">
        <f t="shared" si="95"/>
        <v>0</v>
      </c>
      <c r="HO199" s="13">
        <f t="shared" si="83"/>
        <v>0</v>
      </c>
      <c r="HP199" s="13">
        <f t="shared" si="84"/>
        <v>0</v>
      </c>
      <c r="HQ199" s="13">
        <f t="shared" si="85"/>
        <v>0</v>
      </c>
      <c r="HR199" s="13">
        <f t="shared" si="86"/>
        <v>0</v>
      </c>
      <c r="HS199" s="13">
        <f t="shared" si="87"/>
        <v>0</v>
      </c>
      <c r="HT199" s="13">
        <f t="shared" si="88"/>
        <v>0</v>
      </c>
      <c r="HU199" s="21">
        <f t="shared" si="89"/>
        <v>0</v>
      </c>
      <c r="HW199" s="44" t="str">
        <f t="shared" si="90"/>
        <v/>
      </c>
      <c r="HX199" s="51" t="str">
        <f t="shared" si="91"/>
        <v/>
      </c>
      <c r="HY199" s="51" t="str">
        <f t="shared" si="92"/>
        <v/>
      </c>
      <c r="HZ199" s="51" t="str">
        <f t="shared" si="94"/>
        <v/>
      </c>
      <c r="IA199" s="52" t="str">
        <f t="shared" si="93"/>
        <v/>
      </c>
    </row>
    <row r="200" spans="1:235">
      <c r="A200" s="5"/>
      <c r="B200" s="30"/>
      <c r="C200" s="85"/>
      <c r="D200" s="85"/>
      <c r="E200" s="85"/>
      <c r="F200" s="85"/>
      <c r="G200" s="86"/>
      <c r="H200" s="108"/>
      <c r="I200" s="108"/>
      <c r="J200" s="108"/>
      <c r="K200" s="108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77">
        <f t="shared" si="95"/>
        <v>0</v>
      </c>
      <c r="HO200" s="13">
        <f t="shared" si="83"/>
        <v>0</v>
      </c>
      <c r="HP200" s="13">
        <f t="shared" si="84"/>
        <v>0</v>
      </c>
      <c r="HQ200" s="13">
        <f t="shared" si="85"/>
        <v>0</v>
      </c>
      <c r="HR200" s="13">
        <f t="shared" si="86"/>
        <v>0</v>
      </c>
      <c r="HS200" s="13">
        <f t="shared" si="87"/>
        <v>0</v>
      </c>
      <c r="HT200" s="13">
        <f t="shared" si="88"/>
        <v>0</v>
      </c>
      <c r="HU200" s="21">
        <f t="shared" si="89"/>
        <v>0</v>
      </c>
      <c r="HW200" s="44" t="str">
        <f t="shared" si="90"/>
        <v/>
      </c>
      <c r="HX200" s="51" t="str">
        <f t="shared" si="91"/>
        <v/>
      </c>
      <c r="HY200" s="51" t="str">
        <f t="shared" si="92"/>
        <v/>
      </c>
      <c r="HZ200" s="51" t="str">
        <f t="shared" si="94"/>
        <v/>
      </c>
      <c r="IA200" s="52" t="str">
        <f t="shared" si="93"/>
        <v/>
      </c>
    </row>
    <row r="201" spans="1:235">
      <c r="A201" s="11"/>
      <c r="B201" s="32"/>
      <c r="C201" s="95"/>
      <c r="D201" s="95"/>
      <c r="E201" s="95"/>
      <c r="F201" s="95"/>
      <c r="G201" s="96"/>
      <c r="H201" s="108"/>
      <c r="I201" s="108"/>
      <c r="J201" s="108"/>
      <c r="K201" s="108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77">
        <f t="shared" si="95"/>
        <v>0</v>
      </c>
      <c r="HO201" s="13">
        <f t="shared" si="83"/>
        <v>0</v>
      </c>
      <c r="HP201" s="13">
        <f t="shared" si="84"/>
        <v>0</v>
      </c>
      <c r="HQ201" s="13">
        <f t="shared" si="85"/>
        <v>0</v>
      </c>
      <c r="HR201" s="13">
        <f t="shared" si="86"/>
        <v>0</v>
      </c>
      <c r="HS201" s="13">
        <f t="shared" si="87"/>
        <v>0</v>
      </c>
      <c r="HT201" s="13">
        <f t="shared" si="88"/>
        <v>0</v>
      </c>
      <c r="HU201" s="21">
        <f t="shared" si="89"/>
        <v>0</v>
      </c>
      <c r="HW201" s="44" t="str">
        <f t="shared" si="90"/>
        <v/>
      </c>
      <c r="HX201" s="51" t="str">
        <f t="shared" si="91"/>
        <v/>
      </c>
      <c r="HY201" s="51" t="str">
        <f t="shared" si="92"/>
        <v/>
      </c>
      <c r="HZ201" s="51" t="str">
        <f t="shared" si="94"/>
        <v/>
      </c>
      <c r="IA201" s="52" t="str">
        <f t="shared" si="93"/>
        <v/>
      </c>
    </row>
    <row r="202" spans="1:235">
      <c r="A202" s="11"/>
      <c r="B202" s="32"/>
      <c r="C202" s="95"/>
      <c r="D202" s="95"/>
      <c r="E202" s="95"/>
      <c r="F202" s="95"/>
      <c r="G202" s="96"/>
      <c r="H202" s="108"/>
      <c r="I202" s="108"/>
      <c r="J202" s="108"/>
      <c r="K202" s="108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77">
        <f t="shared" si="95"/>
        <v>0</v>
      </c>
      <c r="HO202" s="13">
        <f t="shared" si="83"/>
        <v>0</v>
      </c>
      <c r="HP202" s="13">
        <f t="shared" si="84"/>
        <v>0</v>
      </c>
      <c r="HQ202" s="13">
        <f t="shared" si="85"/>
        <v>0</v>
      </c>
      <c r="HR202" s="13">
        <f t="shared" si="86"/>
        <v>0</v>
      </c>
      <c r="HS202" s="13">
        <f t="shared" si="87"/>
        <v>0</v>
      </c>
      <c r="HT202" s="13">
        <f t="shared" si="88"/>
        <v>0</v>
      </c>
      <c r="HU202" s="21">
        <f t="shared" si="89"/>
        <v>0</v>
      </c>
      <c r="HW202" s="44" t="str">
        <f t="shared" si="90"/>
        <v/>
      </c>
      <c r="HX202" s="51" t="str">
        <f t="shared" si="91"/>
        <v/>
      </c>
      <c r="HY202" s="51" t="str">
        <f t="shared" si="92"/>
        <v/>
      </c>
      <c r="HZ202" s="51" t="str">
        <f t="shared" si="94"/>
        <v/>
      </c>
      <c r="IA202" s="52" t="str">
        <f t="shared" si="93"/>
        <v/>
      </c>
    </row>
    <row r="203" spans="1:235">
      <c r="A203" s="11"/>
      <c r="B203" s="32"/>
      <c r="C203" s="95"/>
      <c r="D203" s="95"/>
      <c r="E203" s="95"/>
      <c r="F203" s="95"/>
      <c r="G203" s="96"/>
      <c r="H203" s="108"/>
      <c r="I203" s="108"/>
      <c r="J203" s="108"/>
      <c r="K203" s="108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77">
        <f t="shared" si="95"/>
        <v>0</v>
      </c>
      <c r="HO203" s="13">
        <f t="shared" si="83"/>
        <v>0</v>
      </c>
      <c r="HP203" s="13">
        <f t="shared" si="84"/>
        <v>0</v>
      </c>
      <c r="HQ203" s="13">
        <f t="shared" si="85"/>
        <v>0</v>
      </c>
      <c r="HR203" s="13">
        <f t="shared" si="86"/>
        <v>0</v>
      </c>
      <c r="HS203" s="13">
        <f t="shared" si="87"/>
        <v>0</v>
      </c>
      <c r="HT203" s="13">
        <f t="shared" si="88"/>
        <v>0</v>
      </c>
      <c r="HU203" s="21">
        <f t="shared" si="89"/>
        <v>0</v>
      </c>
      <c r="HW203" s="44" t="str">
        <f t="shared" si="90"/>
        <v/>
      </c>
      <c r="HX203" s="51" t="str">
        <f t="shared" si="91"/>
        <v/>
      </c>
      <c r="HY203" s="51" t="str">
        <f t="shared" si="92"/>
        <v/>
      </c>
      <c r="HZ203" s="51" t="str">
        <f t="shared" si="94"/>
        <v/>
      </c>
      <c r="IA203" s="52" t="str">
        <f t="shared" si="93"/>
        <v/>
      </c>
    </row>
    <row r="204" spans="1:235">
      <c r="A204" s="5"/>
      <c r="B204" s="30"/>
      <c r="C204" s="85"/>
      <c r="D204" s="85"/>
      <c r="E204" s="85"/>
      <c r="F204" s="85"/>
      <c r="G204" s="86"/>
      <c r="H204" s="108"/>
      <c r="I204" s="108"/>
      <c r="J204" s="108"/>
      <c r="K204" s="108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77">
        <f t="shared" si="95"/>
        <v>0</v>
      </c>
      <c r="HO204" s="13">
        <f t="shared" ref="HO204:HO222" si="96">COUNTIFS(H204:HM204,"x",H$4:HM$4,"d")</f>
        <v>0</v>
      </c>
      <c r="HP204" s="13">
        <f t="shared" ref="HP204:HP222" si="97">COUNTIFS(H204:HM204,"x",H$4:HM$4,"w")</f>
        <v>0</v>
      </c>
      <c r="HQ204" s="13">
        <f t="shared" ref="HQ204:HQ222" si="98">COUNTIFS(H204:HM204,"x",H$4:HM$4,"v")</f>
        <v>0</v>
      </c>
      <c r="HR204" s="13">
        <f t="shared" ref="HR204:HR222" si="99">COUNTIFS(H204:HM204,"x",H$4:HM$4,"s")</f>
        <v>0</v>
      </c>
      <c r="HS204" s="13">
        <f t="shared" ref="HS204:HS222" si="100">COUNTIFS(H204:HM204,"x",H$4:HM$4,"m")</f>
        <v>0</v>
      </c>
      <c r="HT204" s="13">
        <f t="shared" ref="HT204:HT222" si="101">COUNTIFS(H204:HM204,"x",H$4:HM$4,"r")</f>
        <v>0</v>
      </c>
      <c r="HU204" s="21">
        <f t="shared" ref="HU204:HU222" si="102">SUMIF(H204:HM204,"x",$H$3:$HM$3)</f>
        <v>0</v>
      </c>
      <c r="HW204" s="44" t="str">
        <f t="shared" ref="HW204:HW222" si="103">IF(ISBLANK(C204),IF(AND((HO204+HP204)&gt;=($ID$2+$IE$2),OR(HQ204&gt;=$IF$2,H204="x")),"Yes!",""),"x")</f>
        <v/>
      </c>
      <c r="HX204" s="51" t="str">
        <f t="shared" ref="HX204:HX222" si="104">IF(ISBLANK(D204),IF(HW204="x",IF(AND((HO204+HP204)&gt;=($ID$3+$IE$3),OR(HQ204&gt;=$IF$3,H204="x")),"Yes!",""),IF(HW204="Yes!",IF(AND((HO204+HP204)&gt;=($ID$2+$ID$3+$IE$2+$IE$3),OR(HQ204&gt;=($IF$3+$IF$2),H204="x")),"Yes!",""),"")),"x")</f>
        <v/>
      </c>
      <c r="HY204" s="51" t="str">
        <f t="shared" ref="HY204:HY222" si="105">IF(ISBLANK(E204),IF(HX204="x",IF(AND((HO204+(HP204-$IE$4)&gt;=$ID$4),(HP204&gt;=$IE$4),OR(HQ204&gt;=$IF$4,H204="x"),OR(HR204,HS204)),"Yes!",""),IF(AND(HX204="Yes!",HW204="x"),IF(AND((HO204+(HP204-($IE$4+$IE$3))&gt;=$ID$3+$ID$4),(HP204&gt;=$IE$4),OR(HQ204&gt;=($IF$3+$IF$4),H204="x"),OR(HR204,HS204)),"Yes!",""),IF(AND(HX204="Yes!",HW204="Yes!"),IF(AND((HO204+(HP204-($IE$4+$IE$3+$IE$2))&gt;=$ID$2+$ID$3+$ID$4),(HP204&gt;=$IE$2+$IE$3+$IE$4),OR(HQ204&gt;=($IF$2+$IF$3+$IF$4),H204="x"),OR(HR204,HS204)),"Yes!",""),""))),"x")</f>
        <v/>
      </c>
      <c r="HZ204" s="51" t="str">
        <f t="shared" si="94"/>
        <v/>
      </c>
      <c r="IA204" s="52" t="str">
        <f t="shared" ref="IA204:IA222" si="106">IF(ISBLANK(G204),IF(HZ204="x",IF(AND((HO204+(HP204-$ID$6)&gt;=$ID$6),(HP204&gt;=$IE$6),OR(HQ204&gt;=$IF$6,H204="x"),HT204),"Yes!",""),IF(AND(HZ204="Yes!",HY204="x"),IF(AND((HO204+(HP204-($ID$6+$ID$5))&gt;=$ID$6+$ID$5),(HP204&gt;=$IE$6+$IE$5),OR(HQ204&gt;=($IF$6+$IF$5),H204="x"),HS204,HT204),"Yes!",""),IF(AND(HZ204="Yes!",HY204="Yes!"),IF(AND((HO204+(HP204-($ID$6+$ID$5+$ID$4))&gt;=$ID$6+$ID$5+$ID$4),(HP204&gt;=$IE$6+$IE$5+$IE$4),OR(HQ204&gt;=($IF$6+$IF$5+$IF$4),H204="x"),HS204,HT204),"Yes!",""),""))),"x")</f>
        <v/>
      </c>
    </row>
    <row r="205" spans="1:235">
      <c r="A205" s="5"/>
      <c r="B205" s="30"/>
      <c r="C205" s="85"/>
      <c r="D205" s="85"/>
      <c r="E205" s="85"/>
      <c r="F205" s="85"/>
      <c r="G205" s="86"/>
      <c r="H205" s="108"/>
      <c r="I205" s="108"/>
      <c r="J205" s="108"/>
      <c r="K205" s="108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77">
        <f t="shared" si="95"/>
        <v>0</v>
      </c>
      <c r="HO205" s="13">
        <f t="shared" si="96"/>
        <v>0</v>
      </c>
      <c r="HP205" s="13">
        <f t="shared" si="97"/>
        <v>0</v>
      </c>
      <c r="HQ205" s="13">
        <f t="shared" si="98"/>
        <v>0</v>
      </c>
      <c r="HR205" s="13">
        <f t="shared" si="99"/>
        <v>0</v>
      </c>
      <c r="HS205" s="13">
        <f t="shared" si="100"/>
        <v>0</v>
      </c>
      <c r="HT205" s="13">
        <f t="shared" si="101"/>
        <v>0</v>
      </c>
      <c r="HU205" s="21">
        <f t="shared" si="102"/>
        <v>0</v>
      </c>
      <c r="HW205" s="44" t="str">
        <f t="shared" si="103"/>
        <v/>
      </c>
      <c r="HX205" s="51" t="str">
        <f t="shared" si="104"/>
        <v/>
      </c>
      <c r="HY205" s="51" t="str">
        <f t="shared" si="105"/>
        <v/>
      </c>
      <c r="HZ205" s="51" t="str">
        <f t="shared" si="94"/>
        <v/>
      </c>
      <c r="IA205" s="52" t="str">
        <f t="shared" si="106"/>
        <v/>
      </c>
    </row>
    <row r="206" spans="1:235">
      <c r="A206" s="5"/>
      <c r="B206" s="30"/>
      <c r="C206" s="85"/>
      <c r="D206" s="85"/>
      <c r="E206" s="85"/>
      <c r="F206" s="85"/>
      <c r="G206" s="86"/>
      <c r="H206" s="108"/>
      <c r="I206" s="108"/>
      <c r="J206" s="108"/>
      <c r="K206" s="108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77">
        <f t="shared" si="95"/>
        <v>0</v>
      </c>
      <c r="HO206" s="13">
        <f t="shared" si="96"/>
        <v>0</v>
      </c>
      <c r="HP206" s="13">
        <f t="shared" si="97"/>
        <v>0</v>
      </c>
      <c r="HQ206" s="13">
        <f t="shared" si="98"/>
        <v>0</v>
      </c>
      <c r="HR206" s="13">
        <f t="shared" si="99"/>
        <v>0</v>
      </c>
      <c r="HS206" s="13">
        <f t="shared" si="100"/>
        <v>0</v>
      </c>
      <c r="HT206" s="13">
        <f t="shared" si="101"/>
        <v>0</v>
      </c>
      <c r="HU206" s="21">
        <f t="shared" si="102"/>
        <v>0</v>
      </c>
      <c r="HW206" s="44" t="str">
        <f t="shared" si="103"/>
        <v/>
      </c>
      <c r="HX206" s="51" t="str">
        <f t="shared" si="104"/>
        <v/>
      </c>
      <c r="HY206" s="51" t="str">
        <f t="shared" si="105"/>
        <v/>
      </c>
      <c r="HZ206" s="51" t="str">
        <f t="shared" si="94"/>
        <v/>
      </c>
      <c r="IA206" s="52" t="str">
        <f t="shared" si="106"/>
        <v/>
      </c>
    </row>
    <row r="207" spans="1:235">
      <c r="A207" s="5"/>
      <c r="B207" s="30"/>
      <c r="C207" s="85"/>
      <c r="D207" s="85"/>
      <c r="E207" s="85"/>
      <c r="F207" s="85"/>
      <c r="G207" s="86"/>
      <c r="H207" s="108"/>
      <c r="I207" s="108"/>
      <c r="J207" s="108"/>
      <c r="K207" s="108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77">
        <f t="shared" si="95"/>
        <v>0</v>
      </c>
      <c r="HO207" s="13">
        <f t="shared" si="96"/>
        <v>0</v>
      </c>
      <c r="HP207" s="13">
        <f t="shared" si="97"/>
        <v>0</v>
      </c>
      <c r="HQ207" s="13">
        <f t="shared" si="98"/>
        <v>0</v>
      </c>
      <c r="HR207" s="13">
        <f t="shared" si="99"/>
        <v>0</v>
      </c>
      <c r="HS207" s="13">
        <f t="shared" si="100"/>
        <v>0</v>
      </c>
      <c r="HT207" s="13">
        <f t="shared" si="101"/>
        <v>0</v>
      </c>
      <c r="HU207" s="21">
        <f t="shared" si="102"/>
        <v>0</v>
      </c>
      <c r="HW207" s="44" t="str">
        <f t="shared" si="103"/>
        <v/>
      </c>
      <c r="HX207" s="51" t="str">
        <f t="shared" si="104"/>
        <v/>
      </c>
      <c r="HY207" s="51" t="str">
        <f t="shared" si="105"/>
        <v/>
      </c>
      <c r="HZ207" s="51" t="str">
        <f t="shared" ref="HZ207:HZ222" si="107">IF(ISBLANK(F207),IF(HY207="x",IF(AND(((HO207+(HP207-$IE$5))&gt;=$ID$5),(HP207&gt;=$IE$5),OR(HQ207&gt;=$IF$5,H207="x"),HS207),"Yes!",""),IF(AND(HY207="Yes!",HX207="x"),IF(AND(((HO207+(HP207-($IE204+$IE205)))&gt;=$ID$5+$ID$4),(HP207&gt;=$IE$5+$IE$4),OR(HQ207&gt;=($IF$5+$IF$4),H207="x"),HR207,HS207),"Yes!",""),IF(AND(HY207="Yes!",HX207="Yes!"),IF(AND((HO207+(HP207-($IE$5+$IE$4+$IE$3))&gt;=$ID$5+$ID$4+$ID$3),(HP207&gt;=$IE$5+$IE$4+$IE$3),OR(HQ207&gt;=($IF$5+$IF$4+$IF$3),H207="x"),HR207,HS207),"Yes!",""),""))),"x")</f>
        <v/>
      </c>
      <c r="IA207" s="52" t="str">
        <f t="shared" si="106"/>
        <v/>
      </c>
    </row>
    <row r="208" spans="1:235">
      <c r="A208" s="5"/>
      <c r="B208" s="30"/>
      <c r="C208" s="85"/>
      <c r="D208" s="85"/>
      <c r="E208" s="85"/>
      <c r="F208" s="85"/>
      <c r="G208" s="86"/>
      <c r="H208" s="108"/>
      <c r="I208" s="108"/>
      <c r="J208" s="108"/>
      <c r="K208" s="108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77">
        <f t="shared" si="95"/>
        <v>0</v>
      </c>
      <c r="HO208" s="13">
        <f t="shared" si="96"/>
        <v>0</v>
      </c>
      <c r="HP208" s="13">
        <f t="shared" si="97"/>
        <v>0</v>
      </c>
      <c r="HQ208" s="13">
        <f t="shared" si="98"/>
        <v>0</v>
      </c>
      <c r="HR208" s="13">
        <f t="shared" si="99"/>
        <v>0</v>
      </c>
      <c r="HS208" s="13">
        <f t="shared" si="100"/>
        <v>0</v>
      </c>
      <c r="HT208" s="13">
        <f t="shared" si="101"/>
        <v>0</v>
      </c>
      <c r="HU208" s="21">
        <f t="shared" si="102"/>
        <v>0</v>
      </c>
      <c r="HW208" s="44" t="str">
        <f t="shared" si="103"/>
        <v/>
      </c>
      <c r="HX208" s="51" t="str">
        <f t="shared" si="104"/>
        <v/>
      </c>
      <c r="HY208" s="51" t="str">
        <f t="shared" si="105"/>
        <v/>
      </c>
      <c r="HZ208" s="51" t="str">
        <f t="shared" si="107"/>
        <v/>
      </c>
      <c r="IA208" s="52" t="str">
        <f t="shared" si="106"/>
        <v/>
      </c>
    </row>
    <row r="209" spans="1:235">
      <c r="A209" s="5"/>
      <c r="B209" s="30"/>
      <c r="C209" s="85"/>
      <c r="D209" s="85"/>
      <c r="E209" s="85"/>
      <c r="F209" s="85"/>
      <c r="G209" s="86"/>
      <c r="H209" s="108"/>
      <c r="I209" s="108"/>
      <c r="J209" s="108"/>
      <c r="K209" s="108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77">
        <f t="shared" si="95"/>
        <v>0</v>
      </c>
      <c r="HO209" s="13">
        <f t="shared" si="96"/>
        <v>0</v>
      </c>
      <c r="HP209" s="13">
        <f t="shared" si="97"/>
        <v>0</v>
      </c>
      <c r="HQ209" s="13">
        <f t="shared" si="98"/>
        <v>0</v>
      </c>
      <c r="HR209" s="13">
        <f t="shared" si="99"/>
        <v>0</v>
      </c>
      <c r="HS209" s="13">
        <f t="shared" si="100"/>
        <v>0</v>
      </c>
      <c r="HT209" s="13">
        <f t="shared" si="101"/>
        <v>0</v>
      </c>
      <c r="HU209" s="21">
        <f t="shared" si="102"/>
        <v>0</v>
      </c>
      <c r="HW209" s="44" t="str">
        <f t="shared" si="103"/>
        <v/>
      </c>
      <c r="HX209" s="51" t="str">
        <f t="shared" si="104"/>
        <v/>
      </c>
      <c r="HY209" s="51" t="str">
        <f t="shared" si="105"/>
        <v/>
      </c>
      <c r="HZ209" s="51" t="str">
        <f t="shared" si="107"/>
        <v/>
      </c>
      <c r="IA209" s="52" t="str">
        <f t="shared" si="106"/>
        <v/>
      </c>
    </row>
    <row r="210" spans="1:235">
      <c r="A210" s="5"/>
      <c r="B210" s="30"/>
      <c r="C210" s="85"/>
      <c r="D210" s="85"/>
      <c r="E210" s="85"/>
      <c r="F210" s="85"/>
      <c r="G210" s="86"/>
      <c r="H210" s="108"/>
      <c r="I210" s="108"/>
      <c r="J210" s="108"/>
      <c r="K210" s="108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77">
        <f t="shared" si="95"/>
        <v>0</v>
      </c>
      <c r="HO210" s="13">
        <f t="shared" si="96"/>
        <v>0</v>
      </c>
      <c r="HP210" s="13">
        <f t="shared" si="97"/>
        <v>0</v>
      </c>
      <c r="HQ210" s="13">
        <f t="shared" si="98"/>
        <v>0</v>
      </c>
      <c r="HR210" s="13">
        <f t="shared" si="99"/>
        <v>0</v>
      </c>
      <c r="HS210" s="13">
        <f t="shared" si="100"/>
        <v>0</v>
      </c>
      <c r="HT210" s="13">
        <f t="shared" si="101"/>
        <v>0</v>
      </c>
      <c r="HU210" s="21">
        <f t="shared" si="102"/>
        <v>0</v>
      </c>
      <c r="HW210" s="44" t="str">
        <f t="shared" si="103"/>
        <v/>
      </c>
      <c r="HX210" s="51" t="str">
        <f t="shared" si="104"/>
        <v/>
      </c>
      <c r="HY210" s="51" t="str">
        <f t="shared" si="105"/>
        <v/>
      </c>
      <c r="HZ210" s="51" t="str">
        <f t="shared" si="107"/>
        <v/>
      </c>
      <c r="IA210" s="52" t="str">
        <f t="shared" si="106"/>
        <v/>
      </c>
    </row>
    <row r="211" spans="1:235">
      <c r="A211" s="11"/>
      <c r="B211" s="32"/>
      <c r="C211" s="95"/>
      <c r="D211" s="95"/>
      <c r="E211" s="95"/>
      <c r="F211" s="95"/>
      <c r="G211" s="96"/>
      <c r="H211" s="108"/>
      <c r="I211" s="108"/>
      <c r="J211" s="108"/>
      <c r="K211" s="108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77">
        <f t="shared" si="95"/>
        <v>0</v>
      </c>
      <c r="HO211" s="13">
        <f t="shared" si="96"/>
        <v>0</v>
      </c>
      <c r="HP211" s="13">
        <f t="shared" si="97"/>
        <v>0</v>
      </c>
      <c r="HQ211" s="13">
        <f t="shared" si="98"/>
        <v>0</v>
      </c>
      <c r="HR211" s="13">
        <f t="shared" si="99"/>
        <v>0</v>
      </c>
      <c r="HS211" s="13">
        <f t="shared" si="100"/>
        <v>0</v>
      </c>
      <c r="HT211" s="13">
        <f t="shared" si="101"/>
        <v>0</v>
      </c>
      <c r="HU211" s="21">
        <f t="shared" si="102"/>
        <v>0</v>
      </c>
      <c r="HW211" s="44" t="str">
        <f t="shared" si="103"/>
        <v/>
      </c>
      <c r="HX211" s="51" t="str">
        <f t="shared" si="104"/>
        <v/>
      </c>
      <c r="HY211" s="51" t="str">
        <f t="shared" si="105"/>
        <v/>
      </c>
      <c r="HZ211" s="51" t="str">
        <f t="shared" si="107"/>
        <v/>
      </c>
      <c r="IA211" s="52" t="str">
        <f t="shared" si="106"/>
        <v/>
      </c>
    </row>
    <row r="212" spans="1:235">
      <c r="A212" s="11"/>
      <c r="B212" s="32"/>
      <c r="C212" s="95"/>
      <c r="D212" s="95"/>
      <c r="E212" s="95"/>
      <c r="F212" s="95"/>
      <c r="G212" s="96"/>
      <c r="H212" s="108"/>
      <c r="I212" s="108"/>
      <c r="J212" s="108"/>
      <c r="K212" s="108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77">
        <f t="shared" si="95"/>
        <v>0</v>
      </c>
      <c r="HO212" s="13">
        <f t="shared" si="96"/>
        <v>0</v>
      </c>
      <c r="HP212" s="13">
        <f t="shared" si="97"/>
        <v>0</v>
      </c>
      <c r="HQ212" s="13">
        <f t="shared" si="98"/>
        <v>0</v>
      </c>
      <c r="HR212" s="13">
        <f t="shared" si="99"/>
        <v>0</v>
      </c>
      <c r="HS212" s="13">
        <f t="shared" si="100"/>
        <v>0</v>
      </c>
      <c r="HT212" s="13">
        <f t="shared" si="101"/>
        <v>0</v>
      </c>
      <c r="HU212" s="21">
        <f t="shared" si="102"/>
        <v>0</v>
      </c>
      <c r="HW212" s="44" t="str">
        <f t="shared" si="103"/>
        <v/>
      </c>
      <c r="HX212" s="51" t="str">
        <f t="shared" si="104"/>
        <v/>
      </c>
      <c r="HY212" s="51" t="str">
        <f t="shared" si="105"/>
        <v/>
      </c>
      <c r="HZ212" s="51" t="str">
        <f t="shared" si="107"/>
        <v/>
      </c>
      <c r="IA212" s="52" t="str">
        <f t="shared" si="106"/>
        <v/>
      </c>
    </row>
    <row r="213" spans="1:235">
      <c r="A213" s="5"/>
      <c r="B213" s="30"/>
      <c r="C213" s="85"/>
      <c r="D213" s="85"/>
      <c r="E213" s="85"/>
      <c r="F213" s="85"/>
      <c r="G213" s="86"/>
      <c r="H213" s="108"/>
      <c r="I213" s="108"/>
      <c r="J213" s="108"/>
      <c r="K213" s="108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77">
        <f t="shared" si="95"/>
        <v>0</v>
      </c>
      <c r="HO213" s="13">
        <f t="shared" si="96"/>
        <v>0</v>
      </c>
      <c r="HP213" s="13">
        <f t="shared" si="97"/>
        <v>0</v>
      </c>
      <c r="HQ213" s="13">
        <f t="shared" si="98"/>
        <v>0</v>
      </c>
      <c r="HR213" s="13">
        <f t="shared" si="99"/>
        <v>0</v>
      </c>
      <c r="HS213" s="13">
        <f t="shared" si="100"/>
        <v>0</v>
      </c>
      <c r="HT213" s="13">
        <f t="shared" si="101"/>
        <v>0</v>
      </c>
      <c r="HU213" s="21">
        <f t="shared" si="102"/>
        <v>0</v>
      </c>
      <c r="HW213" s="44" t="str">
        <f t="shared" si="103"/>
        <v/>
      </c>
      <c r="HX213" s="51" t="str">
        <f t="shared" si="104"/>
        <v/>
      </c>
      <c r="HY213" s="51" t="str">
        <f t="shared" si="105"/>
        <v/>
      </c>
      <c r="HZ213" s="51" t="str">
        <f t="shared" si="107"/>
        <v/>
      </c>
      <c r="IA213" s="52" t="str">
        <f t="shared" si="106"/>
        <v/>
      </c>
    </row>
    <row r="214" spans="1:235">
      <c r="A214" s="5"/>
      <c r="B214" s="30"/>
      <c r="C214" s="85"/>
      <c r="D214" s="85"/>
      <c r="E214" s="85"/>
      <c r="F214" s="85"/>
      <c r="G214" s="86"/>
      <c r="H214" s="108"/>
      <c r="I214" s="108"/>
      <c r="J214" s="108"/>
      <c r="K214" s="108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77">
        <f t="shared" si="95"/>
        <v>0</v>
      </c>
      <c r="HO214" s="13">
        <f t="shared" si="96"/>
        <v>0</v>
      </c>
      <c r="HP214" s="13">
        <f t="shared" si="97"/>
        <v>0</v>
      </c>
      <c r="HQ214" s="13">
        <f t="shared" si="98"/>
        <v>0</v>
      </c>
      <c r="HR214" s="13">
        <f t="shared" si="99"/>
        <v>0</v>
      </c>
      <c r="HS214" s="13">
        <f t="shared" si="100"/>
        <v>0</v>
      </c>
      <c r="HT214" s="13">
        <f t="shared" si="101"/>
        <v>0</v>
      </c>
      <c r="HU214" s="21">
        <f t="shared" si="102"/>
        <v>0</v>
      </c>
      <c r="HW214" s="44" t="str">
        <f t="shared" si="103"/>
        <v/>
      </c>
      <c r="HX214" s="51" t="str">
        <f t="shared" si="104"/>
        <v/>
      </c>
      <c r="HY214" s="51" t="str">
        <f t="shared" si="105"/>
        <v/>
      </c>
      <c r="HZ214" s="51" t="str">
        <f t="shared" si="107"/>
        <v/>
      </c>
      <c r="IA214" s="52" t="str">
        <f t="shared" si="106"/>
        <v/>
      </c>
    </row>
    <row r="215" spans="1:235">
      <c r="A215" s="5"/>
      <c r="B215" s="30"/>
      <c r="C215" s="85"/>
      <c r="D215" s="85"/>
      <c r="E215" s="85"/>
      <c r="F215" s="85"/>
      <c r="G215" s="86"/>
      <c r="H215" s="108"/>
      <c r="I215" s="108"/>
      <c r="J215" s="108"/>
      <c r="K215" s="108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77">
        <f t="shared" si="95"/>
        <v>0</v>
      </c>
      <c r="HO215" s="13">
        <f t="shared" si="96"/>
        <v>0</v>
      </c>
      <c r="HP215" s="13">
        <f t="shared" si="97"/>
        <v>0</v>
      </c>
      <c r="HQ215" s="13">
        <f t="shared" si="98"/>
        <v>0</v>
      </c>
      <c r="HR215" s="13">
        <f t="shared" si="99"/>
        <v>0</v>
      </c>
      <c r="HS215" s="13">
        <f t="shared" si="100"/>
        <v>0</v>
      </c>
      <c r="HT215" s="13">
        <f t="shared" si="101"/>
        <v>0</v>
      </c>
      <c r="HU215" s="21">
        <f t="shared" si="102"/>
        <v>0</v>
      </c>
      <c r="HW215" s="44" t="str">
        <f t="shared" si="103"/>
        <v/>
      </c>
      <c r="HX215" s="51" t="str">
        <f t="shared" si="104"/>
        <v/>
      </c>
      <c r="HY215" s="51" t="str">
        <f t="shared" si="105"/>
        <v/>
      </c>
      <c r="HZ215" s="51" t="str">
        <f t="shared" si="107"/>
        <v/>
      </c>
      <c r="IA215" s="52" t="str">
        <f t="shared" si="106"/>
        <v/>
      </c>
    </row>
    <row r="216" spans="1:235">
      <c r="A216" s="5"/>
      <c r="B216" s="30"/>
      <c r="C216" s="85"/>
      <c r="D216" s="85"/>
      <c r="E216" s="85"/>
      <c r="F216" s="85"/>
      <c r="G216" s="86"/>
      <c r="H216" s="108"/>
      <c r="I216" s="108"/>
      <c r="J216" s="108"/>
      <c r="K216" s="108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77">
        <f t="shared" si="95"/>
        <v>0</v>
      </c>
      <c r="HO216" s="13">
        <f t="shared" si="96"/>
        <v>0</v>
      </c>
      <c r="HP216" s="13">
        <f t="shared" si="97"/>
        <v>0</v>
      </c>
      <c r="HQ216" s="13">
        <f t="shared" si="98"/>
        <v>0</v>
      </c>
      <c r="HR216" s="13">
        <f t="shared" si="99"/>
        <v>0</v>
      </c>
      <c r="HS216" s="13">
        <f t="shared" si="100"/>
        <v>0</v>
      </c>
      <c r="HT216" s="13">
        <f t="shared" si="101"/>
        <v>0</v>
      </c>
      <c r="HU216" s="21">
        <f t="shared" si="102"/>
        <v>0</v>
      </c>
      <c r="HW216" s="44" t="str">
        <f t="shared" si="103"/>
        <v/>
      </c>
      <c r="HX216" s="51" t="str">
        <f t="shared" si="104"/>
        <v/>
      </c>
      <c r="HY216" s="51" t="str">
        <f t="shared" si="105"/>
        <v/>
      </c>
      <c r="HZ216" s="51" t="str">
        <f t="shared" si="107"/>
        <v/>
      </c>
      <c r="IA216" s="52" t="str">
        <f t="shared" si="106"/>
        <v/>
      </c>
    </row>
    <row r="217" spans="1:235">
      <c r="A217" s="5"/>
      <c r="B217" s="30"/>
      <c r="C217" s="85"/>
      <c r="D217" s="85"/>
      <c r="E217" s="85"/>
      <c r="F217" s="85"/>
      <c r="G217" s="86"/>
      <c r="H217" s="108"/>
      <c r="I217" s="108"/>
      <c r="J217" s="108"/>
      <c r="K217" s="108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77">
        <f t="shared" si="95"/>
        <v>0</v>
      </c>
      <c r="HO217" s="13">
        <f t="shared" si="96"/>
        <v>0</v>
      </c>
      <c r="HP217" s="13">
        <f t="shared" si="97"/>
        <v>0</v>
      </c>
      <c r="HQ217" s="13">
        <f t="shared" si="98"/>
        <v>0</v>
      </c>
      <c r="HR217" s="13">
        <f t="shared" si="99"/>
        <v>0</v>
      </c>
      <c r="HS217" s="13">
        <f t="shared" si="100"/>
        <v>0</v>
      </c>
      <c r="HT217" s="13">
        <f t="shared" si="101"/>
        <v>0</v>
      </c>
      <c r="HU217" s="21">
        <f t="shared" si="102"/>
        <v>0</v>
      </c>
      <c r="HW217" s="44" t="str">
        <f t="shared" si="103"/>
        <v/>
      </c>
      <c r="HX217" s="51" t="str">
        <f t="shared" si="104"/>
        <v/>
      </c>
      <c r="HY217" s="51" t="str">
        <f t="shared" si="105"/>
        <v/>
      </c>
      <c r="HZ217" s="51" t="str">
        <f t="shared" si="107"/>
        <v/>
      </c>
      <c r="IA217" s="52" t="str">
        <f t="shared" si="106"/>
        <v/>
      </c>
    </row>
    <row r="218" spans="1:235">
      <c r="A218" s="5"/>
      <c r="B218" s="30"/>
      <c r="C218" s="85"/>
      <c r="D218" s="85"/>
      <c r="E218" s="85"/>
      <c r="F218" s="85"/>
      <c r="G218" s="86"/>
      <c r="H218" s="108"/>
      <c r="I218" s="108"/>
      <c r="J218" s="108"/>
      <c r="K218" s="108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77">
        <f t="shared" si="95"/>
        <v>0</v>
      </c>
      <c r="HO218" s="13">
        <f t="shared" si="96"/>
        <v>0</v>
      </c>
      <c r="HP218" s="13">
        <f t="shared" si="97"/>
        <v>0</v>
      </c>
      <c r="HQ218" s="13">
        <f t="shared" si="98"/>
        <v>0</v>
      </c>
      <c r="HR218" s="13">
        <f t="shared" si="99"/>
        <v>0</v>
      </c>
      <c r="HS218" s="13">
        <f t="shared" si="100"/>
        <v>0</v>
      </c>
      <c r="HT218" s="13">
        <f t="shared" si="101"/>
        <v>0</v>
      </c>
      <c r="HU218" s="21">
        <f t="shared" si="102"/>
        <v>0</v>
      </c>
      <c r="HW218" s="44" t="str">
        <f t="shared" si="103"/>
        <v/>
      </c>
      <c r="HX218" s="51" t="str">
        <f t="shared" si="104"/>
        <v/>
      </c>
      <c r="HY218" s="51" t="str">
        <f t="shared" si="105"/>
        <v/>
      </c>
      <c r="HZ218" s="51" t="str">
        <f t="shared" si="107"/>
        <v/>
      </c>
      <c r="IA218" s="52" t="str">
        <f t="shared" si="106"/>
        <v/>
      </c>
    </row>
    <row r="219" spans="1:235">
      <c r="A219" s="11"/>
      <c r="B219" s="32"/>
      <c r="C219" s="95"/>
      <c r="D219" s="95"/>
      <c r="E219" s="95"/>
      <c r="F219" s="95"/>
      <c r="G219" s="96"/>
      <c r="H219" s="108"/>
      <c r="I219" s="108"/>
      <c r="J219" s="108"/>
      <c r="K219" s="108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77">
        <f t="shared" si="95"/>
        <v>0</v>
      </c>
      <c r="HO219" s="13">
        <f t="shared" si="96"/>
        <v>0</v>
      </c>
      <c r="HP219" s="13">
        <f t="shared" si="97"/>
        <v>0</v>
      </c>
      <c r="HQ219" s="13">
        <f t="shared" si="98"/>
        <v>0</v>
      </c>
      <c r="HR219" s="13">
        <f t="shared" si="99"/>
        <v>0</v>
      </c>
      <c r="HS219" s="13">
        <f t="shared" si="100"/>
        <v>0</v>
      </c>
      <c r="HT219" s="13">
        <f t="shared" si="101"/>
        <v>0</v>
      </c>
      <c r="HU219" s="21">
        <f t="shared" si="102"/>
        <v>0</v>
      </c>
      <c r="HW219" s="44" t="str">
        <f t="shared" si="103"/>
        <v/>
      </c>
      <c r="HX219" s="51" t="str">
        <f t="shared" si="104"/>
        <v/>
      </c>
      <c r="HY219" s="51" t="str">
        <f t="shared" si="105"/>
        <v/>
      </c>
      <c r="HZ219" s="51" t="str">
        <f t="shared" si="107"/>
        <v/>
      </c>
      <c r="IA219" s="52" t="str">
        <f t="shared" si="106"/>
        <v/>
      </c>
    </row>
    <row r="220" spans="1:235">
      <c r="A220" s="11"/>
      <c r="B220" s="32"/>
      <c r="C220" s="95"/>
      <c r="D220" s="95"/>
      <c r="E220" s="95"/>
      <c r="F220" s="95"/>
      <c r="G220" s="96"/>
      <c r="H220" s="108"/>
      <c r="I220" s="108"/>
      <c r="J220" s="108"/>
      <c r="K220" s="108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77">
        <f t="shared" si="95"/>
        <v>0</v>
      </c>
      <c r="HO220" s="13">
        <f t="shared" si="96"/>
        <v>0</v>
      </c>
      <c r="HP220" s="13">
        <f t="shared" si="97"/>
        <v>0</v>
      </c>
      <c r="HQ220" s="13">
        <f t="shared" si="98"/>
        <v>0</v>
      </c>
      <c r="HR220" s="13">
        <f t="shared" si="99"/>
        <v>0</v>
      </c>
      <c r="HS220" s="13">
        <f t="shared" si="100"/>
        <v>0</v>
      </c>
      <c r="HT220" s="13">
        <f t="shared" si="101"/>
        <v>0</v>
      </c>
      <c r="HU220" s="21">
        <f t="shared" si="102"/>
        <v>0</v>
      </c>
      <c r="HW220" s="44" t="str">
        <f t="shared" si="103"/>
        <v/>
      </c>
      <c r="HX220" s="51" t="str">
        <f t="shared" si="104"/>
        <v/>
      </c>
      <c r="HY220" s="51" t="str">
        <f t="shared" si="105"/>
        <v/>
      </c>
      <c r="HZ220" s="51" t="str">
        <f t="shared" si="107"/>
        <v/>
      </c>
      <c r="IA220" s="52" t="str">
        <f t="shared" si="106"/>
        <v/>
      </c>
    </row>
    <row r="221" spans="1:235">
      <c r="A221" s="11"/>
      <c r="B221" s="32"/>
      <c r="C221" s="95"/>
      <c r="D221" s="95"/>
      <c r="E221" s="95"/>
      <c r="F221" s="95"/>
      <c r="G221" s="96"/>
      <c r="H221" s="108"/>
      <c r="I221" s="108"/>
      <c r="J221" s="108"/>
      <c r="K221" s="108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77">
        <f t="shared" si="95"/>
        <v>0</v>
      </c>
      <c r="HO221" s="13">
        <f t="shared" si="96"/>
        <v>0</v>
      </c>
      <c r="HP221" s="13">
        <f t="shared" si="97"/>
        <v>0</v>
      </c>
      <c r="HQ221" s="13">
        <f t="shared" si="98"/>
        <v>0</v>
      </c>
      <c r="HR221" s="13">
        <f t="shared" si="99"/>
        <v>0</v>
      </c>
      <c r="HS221" s="13">
        <f t="shared" si="100"/>
        <v>0</v>
      </c>
      <c r="HT221" s="13">
        <f t="shared" si="101"/>
        <v>0</v>
      </c>
      <c r="HU221" s="21">
        <f t="shared" si="102"/>
        <v>0</v>
      </c>
      <c r="HW221" s="44" t="str">
        <f t="shared" si="103"/>
        <v/>
      </c>
      <c r="HX221" s="51" t="str">
        <f t="shared" si="104"/>
        <v/>
      </c>
      <c r="HY221" s="51" t="str">
        <f t="shared" si="105"/>
        <v/>
      </c>
      <c r="HZ221" s="51" t="str">
        <f t="shared" si="107"/>
        <v/>
      </c>
      <c r="IA221" s="52" t="str">
        <f t="shared" si="106"/>
        <v/>
      </c>
    </row>
    <row r="222" spans="1:235" ht="15" thickBot="1">
      <c r="A222" s="12"/>
      <c r="B222" s="4"/>
      <c r="C222" s="99"/>
      <c r="D222" s="99"/>
      <c r="E222" s="99"/>
      <c r="F222" s="99"/>
      <c r="G222" s="100"/>
      <c r="H222" s="115"/>
      <c r="I222" s="115"/>
      <c r="J222" s="115"/>
      <c r="K222" s="115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79">
        <f t="shared" si="95"/>
        <v>0</v>
      </c>
      <c r="HO222" s="14">
        <f t="shared" si="96"/>
        <v>0</v>
      </c>
      <c r="HP222" s="14">
        <f t="shared" si="97"/>
        <v>0</v>
      </c>
      <c r="HQ222" s="14">
        <f t="shared" si="98"/>
        <v>0</v>
      </c>
      <c r="HR222" s="14">
        <f t="shared" si="99"/>
        <v>0</v>
      </c>
      <c r="HS222" s="14">
        <f t="shared" si="100"/>
        <v>0</v>
      </c>
      <c r="HT222" s="14">
        <f t="shared" si="101"/>
        <v>0</v>
      </c>
      <c r="HU222" s="22">
        <f t="shared" si="102"/>
        <v>0</v>
      </c>
      <c r="HW222" s="49" t="str">
        <f t="shared" si="103"/>
        <v/>
      </c>
      <c r="HX222" s="50" t="str">
        <f t="shared" si="104"/>
        <v/>
      </c>
      <c r="HY222" s="50" t="str">
        <f t="shared" si="105"/>
        <v/>
      </c>
      <c r="HZ222" s="50" t="str">
        <f t="shared" si="107"/>
        <v/>
      </c>
      <c r="IA222" s="53" t="str">
        <f t="shared" si="106"/>
        <v/>
      </c>
    </row>
    <row r="223" spans="1:235" ht="15" thickTop="1">
      <c r="A223" s="236"/>
      <c r="B223" s="236"/>
      <c r="C223" s="236"/>
      <c r="D223" s="236"/>
      <c r="E223" s="236"/>
      <c r="F223" s="236"/>
      <c r="G223" s="236"/>
      <c r="GC223" s="54"/>
    </row>
  </sheetData>
  <sortState xmlns:xlrd2="http://schemas.microsoft.com/office/spreadsheetml/2017/richdata2" ref="A7:IA222">
    <sortCondition ref="A7:A222"/>
  </sortState>
  <mergeCells count="10">
    <mergeCell ref="HW2:IA2"/>
    <mergeCell ref="HW5:IA5"/>
    <mergeCell ref="HW4:IA4"/>
    <mergeCell ref="A223:G223"/>
    <mergeCell ref="A2:G2"/>
    <mergeCell ref="A5:G5"/>
    <mergeCell ref="A1:G1"/>
    <mergeCell ref="A3:G3"/>
    <mergeCell ref="A6:B6"/>
    <mergeCell ref="A4:G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V212"/>
  <sheetViews>
    <sheetView workbookViewId="0">
      <pane xSplit="7" ySplit="6" topLeftCell="CO7" activePane="bottomRight" state="frozen"/>
      <selection pane="topRight" activeCell="H1" sqref="H1"/>
      <selection pane="bottomLeft" activeCell="A7" sqref="A7"/>
      <selection pane="bottomRight" activeCell="F6" sqref="F6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0" width="4" customWidth="1"/>
    <col min="11" max="43" width="4.453125" customWidth="1"/>
    <col min="44" max="44" width="5.453125" bestFit="1" customWidth="1"/>
    <col min="45" max="50" width="4.453125" customWidth="1"/>
    <col min="51" max="51" width="5.453125" bestFit="1" customWidth="1"/>
    <col min="52" max="76" width="4.453125" customWidth="1"/>
    <col min="77" max="77" width="5.453125" bestFit="1" customWidth="1"/>
    <col min="78" max="126" width="4.453125" customWidth="1"/>
    <col min="127" max="127" width="4.54296875" bestFit="1" customWidth="1"/>
    <col min="128" max="128" width="6.453125" customWidth="1"/>
    <col min="129" max="133" width="3.453125" bestFit="1" customWidth="1"/>
    <col min="134" max="134" width="3.453125" customWidth="1"/>
    <col min="135" max="135" width="8.54296875" bestFit="1" customWidth="1"/>
    <col min="136" max="136" width="5" customWidth="1"/>
    <col min="137" max="141" width="5.54296875" style="54" customWidth="1"/>
    <col min="143" max="143" width="14.453125" customWidth="1"/>
    <col min="144" max="144" width="3.453125" bestFit="1" customWidth="1"/>
    <col min="145" max="145" width="3.453125" customWidth="1"/>
    <col min="146" max="148" width="3.453125" bestFit="1" customWidth="1"/>
    <col min="149" max="149" width="3.54296875" customWidth="1"/>
    <col min="150" max="150" width="17.453125" bestFit="1" customWidth="1"/>
  </cols>
  <sheetData>
    <row r="1" spans="1:152" s="2" customFormat="1" ht="169.5" thickTop="1" thickBot="1">
      <c r="A1" s="237" t="s">
        <v>0</v>
      </c>
      <c r="B1" s="238"/>
      <c r="C1" s="238"/>
      <c r="D1" s="238"/>
      <c r="E1" s="238"/>
      <c r="F1" s="238"/>
      <c r="G1" s="239"/>
      <c r="H1" s="15" t="s">
        <v>1029</v>
      </c>
      <c r="I1" s="15" t="s">
        <v>1030</v>
      </c>
      <c r="J1" s="15" t="s">
        <v>3</v>
      </c>
      <c r="K1" s="15" t="s">
        <v>1031</v>
      </c>
      <c r="L1" s="15" t="s">
        <v>1032</v>
      </c>
      <c r="M1" s="15" t="s">
        <v>1033</v>
      </c>
      <c r="N1" s="15" t="s">
        <v>1034</v>
      </c>
      <c r="O1" s="15" t="s">
        <v>1035</v>
      </c>
      <c r="P1" s="15" t="s">
        <v>1036</v>
      </c>
      <c r="Q1" s="15" t="s">
        <v>1037</v>
      </c>
      <c r="R1" s="15" t="s">
        <v>1038</v>
      </c>
      <c r="S1" s="15" t="s">
        <v>1039</v>
      </c>
      <c r="T1" s="15" t="s">
        <v>1040</v>
      </c>
      <c r="U1" s="15" t="s">
        <v>1041</v>
      </c>
      <c r="V1" s="15" t="s">
        <v>1042</v>
      </c>
      <c r="W1" s="15" t="s">
        <v>1043</v>
      </c>
      <c r="X1" s="15" t="s">
        <v>612</v>
      </c>
      <c r="Y1" s="15" t="s">
        <v>1044</v>
      </c>
      <c r="Z1" s="15" t="s">
        <v>1045</v>
      </c>
      <c r="AA1" s="15" t="s">
        <v>1046</v>
      </c>
      <c r="AB1" s="15" t="s">
        <v>1047</v>
      </c>
      <c r="AC1" s="15" t="s">
        <v>1048</v>
      </c>
      <c r="AD1" s="15" t="s">
        <v>1049</v>
      </c>
      <c r="AE1" s="15" t="s">
        <v>1050</v>
      </c>
      <c r="AF1" s="15" t="s">
        <v>1051</v>
      </c>
      <c r="AG1" s="15" t="s">
        <v>1052</v>
      </c>
      <c r="AH1" s="15" t="s">
        <v>1053</v>
      </c>
      <c r="AI1" s="15" t="s">
        <v>673</v>
      </c>
      <c r="AJ1" s="15" t="s">
        <v>1054</v>
      </c>
      <c r="AK1" s="15" t="s">
        <v>1055</v>
      </c>
      <c r="AL1" s="15" t="s">
        <v>1056</v>
      </c>
      <c r="AM1" s="15" t="s">
        <v>1057</v>
      </c>
      <c r="AN1" s="15" t="s">
        <v>1058</v>
      </c>
      <c r="AO1" s="15" t="s">
        <v>1059</v>
      </c>
      <c r="AP1" s="15" t="s">
        <v>1060</v>
      </c>
      <c r="AQ1" s="15" t="s">
        <v>1061</v>
      </c>
      <c r="AR1" s="15" t="s">
        <v>1062</v>
      </c>
      <c r="AS1" s="15" t="s">
        <v>687</v>
      </c>
      <c r="AT1" s="15" t="s">
        <v>1063</v>
      </c>
      <c r="AU1" s="15" t="s">
        <v>1064</v>
      </c>
      <c r="AV1" s="15" t="s">
        <v>1065</v>
      </c>
      <c r="AW1" s="15" t="s">
        <v>1066</v>
      </c>
      <c r="AX1" s="56" t="s">
        <v>1067</v>
      </c>
      <c r="AY1" s="15" t="s">
        <v>1068</v>
      </c>
      <c r="AZ1" s="59" t="s">
        <v>1069</v>
      </c>
      <c r="BA1" s="61" t="s">
        <v>1070</v>
      </c>
      <c r="BB1" s="61" t="s">
        <v>1071</v>
      </c>
      <c r="BC1" s="15" t="s">
        <v>1072</v>
      </c>
      <c r="BD1" s="15" t="s">
        <v>1073</v>
      </c>
      <c r="BE1" s="59" t="s">
        <v>1074</v>
      </c>
      <c r="BF1" s="59" t="s">
        <v>1075</v>
      </c>
      <c r="BG1" s="59" t="s">
        <v>1076</v>
      </c>
      <c r="BH1" s="59" t="s">
        <v>1077</v>
      </c>
      <c r="BI1" s="15" t="s">
        <v>1078</v>
      </c>
      <c r="BJ1" s="59" t="s">
        <v>1079</v>
      </c>
      <c r="BK1" s="59" t="s">
        <v>1080</v>
      </c>
      <c r="BL1" s="15" t="s">
        <v>1081</v>
      </c>
      <c r="BM1" s="59" t="s">
        <v>709</v>
      </c>
      <c r="BN1" s="15" t="s">
        <v>1082</v>
      </c>
      <c r="BO1" s="15" t="s">
        <v>1083</v>
      </c>
      <c r="BP1" s="59" t="s">
        <v>1084</v>
      </c>
      <c r="BQ1" s="59" t="s">
        <v>1085</v>
      </c>
      <c r="BR1" s="137" t="s">
        <v>1086</v>
      </c>
      <c r="BS1" s="59" t="s">
        <v>1087</v>
      </c>
      <c r="BT1" s="15" t="s">
        <v>1088</v>
      </c>
      <c r="BU1" s="59" t="s">
        <v>1089</v>
      </c>
      <c r="BV1" s="15" t="s">
        <v>1090</v>
      </c>
      <c r="BW1" s="15" t="s">
        <v>1091</v>
      </c>
      <c r="BX1" s="15" t="s">
        <v>1092</v>
      </c>
      <c r="BY1" s="15" t="s">
        <v>1093</v>
      </c>
      <c r="BZ1" s="15" t="s">
        <v>1094</v>
      </c>
      <c r="CA1" s="59" t="s">
        <v>1095</v>
      </c>
      <c r="CB1" s="15" t="s">
        <v>1096</v>
      </c>
      <c r="CC1" s="59" t="s">
        <v>1097</v>
      </c>
      <c r="CD1" s="15" t="s">
        <v>1098</v>
      </c>
      <c r="CE1" s="15" t="s">
        <v>1099</v>
      </c>
      <c r="CF1" s="59" t="s">
        <v>1100</v>
      </c>
      <c r="CG1" s="15" t="s">
        <v>1101</v>
      </c>
      <c r="CH1" s="15" t="s">
        <v>1102</v>
      </c>
      <c r="CI1" s="15" t="s">
        <v>1103</v>
      </c>
      <c r="CJ1" s="15" t="s">
        <v>1104</v>
      </c>
      <c r="CK1" s="15" t="s">
        <v>1105</v>
      </c>
      <c r="CL1" s="15" t="s">
        <v>1106</v>
      </c>
      <c r="CM1" s="15" t="s">
        <v>1107</v>
      </c>
      <c r="CN1" s="144" t="s">
        <v>1108</v>
      </c>
      <c r="CO1" s="15" t="s">
        <v>1109</v>
      </c>
      <c r="CP1" s="15" t="s">
        <v>1110</v>
      </c>
      <c r="CQ1" s="15" t="s">
        <v>1111</v>
      </c>
      <c r="CR1" s="15" t="s">
        <v>1112</v>
      </c>
      <c r="CS1" s="15" t="s">
        <v>1113</v>
      </c>
      <c r="CT1" s="15" t="s">
        <v>1114</v>
      </c>
      <c r="CU1" s="15" t="s">
        <v>1115</v>
      </c>
      <c r="CV1" s="15" t="s">
        <v>1116</v>
      </c>
      <c r="CW1" s="15" t="s">
        <v>1117</v>
      </c>
      <c r="CX1" s="15" t="s">
        <v>1118</v>
      </c>
      <c r="CY1" s="15" t="s">
        <v>1119</v>
      </c>
      <c r="CZ1" s="15" t="s">
        <v>1120</v>
      </c>
      <c r="DA1" s="59" t="s">
        <v>1121</v>
      </c>
      <c r="DB1" s="15" t="s">
        <v>1122</v>
      </c>
      <c r="DC1" s="59" t="s">
        <v>1123</v>
      </c>
      <c r="DD1" s="15" t="s">
        <v>1124</v>
      </c>
      <c r="DE1" s="15" t="s">
        <v>1125</v>
      </c>
      <c r="DF1" s="15" t="s">
        <v>1126</v>
      </c>
      <c r="DG1" s="15" t="s">
        <v>1127</v>
      </c>
      <c r="DH1" s="15" t="s">
        <v>1128</v>
      </c>
      <c r="DI1" s="15" t="s">
        <v>1129</v>
      </c>
      <c r="DJ1" s="15" t="s">
        <v>1130</v>
      </c>
      <c r="DK1" s="15" t="s">
        <v>1131</v>
      </c>
      <c r="DL1" s="15" t="s">
        <v>1132</v>
      </c>
      <c r="DM1" s="15" t="s">
        <v>1133</v>
      </c>
      <c r="DN1" s="59" t="s">
        <v>1134</v>
      </c>
      <c r="DO1" s="15" t="s">
        <v>1135</v>
      </c>
      <c r="DP1" s="15" t="s">
        <v>1136</v>
      </c>
      <c r="DQ1" s="15"/>
      <c r="DR1" s="15"/>
      <c r="DS1" s="15"/>
      <c r="DT1" s="15"/>
      <c r="DU1" s="15"/>
      <c r="DV1" s="15"/>
      <c r="DW1" s="15"/>
      <c r="DX1" s="15" t="s">
        <v>7</v>
      </c>
      <c r="DY1" s="15" t="s">
        <v>8</v>
      </c>
      <c r="DZ1" s="15" t="s">
        <v>9</v>
      </c>
      <c r="EA1" s="15" t="s">
        <v>10</v>
      </c>
      <c r="EB1" s="15" t="s">
        <v>11</v>
      </c>
      <c r="EC1" s="15" t="s">
        <v>12</v>
      </c>
      <c r="ED1" s="15" t="s">
        <v>13</v>
      </c>
      <c r="EE1" s="55" t="s">
        <v>14</v>
      </c>
      <c r="EG1" s="46" t="s">
        <v>15</v>
      </c>
      <c r="EH1" s="47" t="s">
        <v>16</v>
      </c>
      <c r="EI1" s="47" t="s">
        <v>17</v>
      </c>
      <c r="EJ1" s="47" t="s">
        <v>18</v>
      </c>
      <c r="EK1" s="48" t="s">
        <v>19</v>
      </c>
      <c r="EL1"/>
      <c r="EM1" s="133" t="s">
        <v>20</v>
      </c>
      <c r="EN1" s="2" t="s">
        <v>8</v>
      </c>
      <c r="EO1" s="2" t="s">
        <v>9</v>
      </c>
      <c r="EP1" s="2" t="s">
        <v>10</v>
      </c>
      <c r="EQ1" s="2" t="s">
        <v>11</v>
      </c>
      <c r="ER1" s="2" t="s">
        <v>12</v>
      </c>
      <c r="ES1" s="2" t="s">
        <v>13</v>
      </c>
    </row>
    <row r="2" spans="1:152" s="2" customFormat="1" ht="16" thickTop="1">
      <c r="A2" s="240" t="s">
        <v>21</v>
      </c>
      <c r="B2" s="241"/>
      <c r="C2" s="241"/>
      <c r="D2" s="241"/>
      <c r="E2" s="241"/>
      <c r="F2" s="241"/>
      <c r="G2" s="242"/>
      <c r="H2" s="118">
        <v>0</v>
      </c>
      <c r="I2" s="119"/>
      <c r="J2" s="119">
        <v>2</v>
      </c>
      <c r="K2" s="120">
        <v>1</v>
      </c>
      <c r="L2" s="120">
        <v>2</v>
      </c>
      <c r="M2" s="120">
        <v>1</v>
      </c>
      <c r="N2" s="120">
        <v>1</v>
      </c>
      <c r="O2" s="120">
        <v>2</v>
      </c>
      <c r="P2" s="120">
        <v>1</v>
      </c>
      <c r="Q2" s="120">
        <v>1</v>
      </c>
      <c r="R2" s="120">
        <v>1</v>
      </c>
      <c r="S2" s="120">
        <v>1</v>
      </c>
      <c r="T2" s="120">
        <v>1</v>
      </c>
      <c r="U2" s="120">
        <v>2</v>
      </c>
      <c r="V2" s="120">
        <v>2</v>
      </c>
      <c r="W2" s="120">
        <v>2</v>
      </c>
      <c r="X2" s="120">
        <v>1</v>
      </c>
      <c r="Y2" s="120">
        <v>1</v>
      </c>
      <c r="Z2" s="120">
        <v>2</v>
      </c>
      <c r="AA2" s="120">
        <v>2</v>
      </c>
      <c r="AB2" s="120">
        <v>2</v>
      </c>
      <c r="AC2" s="120">
        <v>1</v>
      </c>
      <c r="AD2" s="120">
        <v>1</v>
      </c>
      <c r="AE2" s="120">
        <v>2</v>
      </c>
      <c r="AF2" s="120">
        <v>1</v>
      </c>
      <c r="AG2" s="120">
        <v>1</v>
      </c>
      <c r="AH2" s="51">
        <v>2</v>
      </c>
      <c r="AI2" s="103">
        <v>1</v>
      </c>
      <c r="AJ2" s="103">
        <v>0</v>
      </c>
      <c r="AK2" s="103">
        <v>3</v>
      </c>
      <c r="AL2" s="103">
        <v>0</v>
      </c>
      <c r="AM2" s="103">
        <v>0</v>
      </c>
      <c r="AN2" s="103">
        <v>1</v>
      </c>
      <c r="AO2" s="103">
        <v>2</v>
      </c>
      <c r="AP2" s="103">
        <v>3</v>
      </c>
      <c r="AQ2" s="103">
        <v>0</v>
      </c>
      <c r="AR2" s="103">
        <v>3</v>
      </c>
      <c r="AS2" s="103">
        <v>1</v>
      </c>
      <c r="AT2" s="103">
        <v>2</v>
      </c>
      <c r="AU2" s="103">
        <v>2</v>
      </c>
      <c r="AV2" s="103">
        <v>2</v>
      </c>
      <c r="AW2" s="103">
        <v>0</v>
      </c>
      <c r="AX2" s="104">
        <v>2</v>
      </c>
      <c r="AY2" s="105">
        <v>3</v>
      </c>
      <c r="AZ2" s="106">
        <v>1</v>
      </c>
      <c r="BA2" s="106">
        <v>0</v>
      </c>
      <c r="BB2" s="107">
        <v>2</v>
      </c>
      <c r="BC2" s="107">
        <v>0</v>
      </c>
      <c r="BD2" s="103">
        <v>2</v>
      </c>
      <c r="BE2" s="106">
        <v>1</v>
      </c>
      <c r="BF2" s="106">
        <v>2</v>
      </c>
      <c r="BG2" s="106">
        <v>2</v>
      </c>
      <c r="BH2" s="106">
        <v>2</v>
      </c>
      <c r="BI2" s="103">
        <v>0</v>
      </c>
      <c r="BJ2" s="106">
        <v>2</v>
      </c>
      <c r="BK2" s="106">
        <v>0</v>
      </c>
      <c r="BL2" s="103">
        <v>2</v>
      </c>
      <c r="BM2" s="106">
        <v>1</v>
      </c>
      <c r="BN2" s="103">
        <v>2</v>
      </c>
      <c r="BO2" s="103">
        <v>0</v>
      </c>
      <c r="BP2" s="106">
        <v>1</v>
      </c>
      <c r="BQ2" s="106">
        <v>2</v>
      </c>
      <c r="BR2" s="103">
        <v>0</v>
      </c>
      <c r="BS2" s="106">
        <v>1</v>
      </c>
      <c r="BT2" s="103">
        <v>0</v>
      </c>
      <c r="BU2" s="106">
        <v>2</v>
      </c>
      <c r="BV2" s="103">
        <v>0</v>
      </c>
      <c r="BW2" s="103">
        <v>1</v>
      </c>
      <c r="BX2" s="103">
        <v>0</v>
      </c>
      <c r="BY2" s="103">
        <v>2</v>
      </c>
      <c r="BZ2" s="103">
        <v>0</v>
      </c>
      <c r="CA2" s="106">
        <v>3</v>
      </c>
      <c r="CB2" s="103">
        <v>0</v>
      </c>
      <c r="CC2" s="106">
        <v>1</v>
      </c>
      <c r="CD2" s="103">
        <v>0</v>
      </c>
      <c r="CE2" s="103">
        <v>1</v>
      </c>
      <c r="CF2" s="106">
        <v>2</v>
      </c>
      <c r="CG2" s="103">
        <v>0</v>
      </c>
      <c r="CH2" s="103">
        <v>1</v>
      </c>
      <c r="CI2" s="103">
        <v>1</v>
      </c>
      <c r="CJ2" s="103">
        <v>2</v>
      </c>
      <c r="CK2" s="103">
        <v>1</v>
      </c>
      <c r="CL2" s="103">
        <v>2</v>
      </c>
      <c r="CM2" s="103">
        <v>1</v>
      </c>
      <c r="CN2" s="145">
        <v>3</v>
      </c>
      <c r="CO2" s="103">
        <v>1</v>
      </c>
      <c r="CP2" s="103">
        <v>2</v>
      </c>
      <c r="CQ2" s="103">
        <v>1</v>
      </c>
      <c r="CR2" s="103">
        <v>2</v>
      </c>
      <c r="CS2" s="103">
        <v>1</v>
      </c>
      <c r="CT2" s="103">
        <v>2</v>
      </c>
      <c r="CU2" s="103">
        <v>2</v>
      </c>
      <c r="CV2" s="103">
        <v>1</v>
      </c>
      <c r="CW2" s="103">
        <v>0</v>
      </c>
      <c r="CX2" s="103">
        <v>1</v>
      </c>
      <c r="CY2" s="103">
        <v>1</v>
      </c>
      <c r="CZ2" s="103">
        <v>2</v>
      </c>
      <c r="DA2" s="106">
        <v>1</v>
      </c>
      <c r="DB2" s="103">
        <v>2</v>
      </c>
      <c r="DC2" s="106">
        <v>1</v>
      </c>
      <c r="DD2" s="103">
        <v>2</v>
      </c>
      <c r="DE2" s="103">
        <v>1</v>
      </c>
      <c r="DF2" s="103">
        <v>1</v>
      </c>
      <c r="DG2" s="103">
        <v>1</v>
      </c>
      <c r="DH2" s="103">
        <v>1</v>
      </c>
      <c r="DI2" s="103">
        <v>1</v>
      </c>
      <c r="DJ2" s="103">
        <v>0</v>
      </c>
      <c r="DK2" s="103">
        <v>2</v>
      </c>
      <c r="DL2" s="103">
        <v>1</v>
      </c>
      <c r="DM2" s="103">
        <v>2</v>
      </c>
      <c r="DN2" s="106">
        <v>1</v>
      </c>
      <c r="DO2" s="103">
        <v>2</v>
      </c>
      <c r="DP2" s="103">
        <v>1</v>
      </c>
      <c r="DQ2" s="103"/>
      <c r="DR2" s="103"/>
      <c r="DS2" s="103"/>
      <c r="DT2" s="103"/>
      <c r="DU2" s="103"/>
      <c r="DV2" s="103"/>
      <c r="DW2" s="103"/>
      <c r="DX2" s="63">
        <f>SUM(H2:DW2)</f>
        <v>143</v>
      </c>
      <c r="DY2" s="29">
        <f>COUNTIF(H4:DW4,"d")</f>
        <v>41</v>
      </c>
      <c r="DZ2" s="29">
        <f>COUNTIF(H4:DW4,"w")</f>
        <v>6</v>
      </c>
      <c r="EA2" s="29">
        <f>COUNTIF(H4:DW4,"v")</f>
        <v>36</v>
      </c>
      <c r="EB2" s="29">
        <f>COUNTIF(H4:DW4,"s")</f>
        <v>3</v>
      </c>
      <c r="EC2" s="29">
        <f>COUNTIF(H4:DW4,"m")</f>
        <v>1</v>
      </c>
      <c r="ED2" s="28">
        <f>COUNTIF(H4:DW4,"r")</f>
        <v>1</v>
      </c>
      <c r="EE2" s="66"/>
      <c r="EG2" s="243" t="s">
        <v>22</v>
      </c>
      <c r="EH2" s="244"/>
      <c r="EI2" s="244"/>
      <c r="EJ2" s="244"/>
      <c r="EK2" s="245"/>
      <c r="EL2"/>
      <c r="EM2" t="s">
        <v>23</v>
      </c>
      <c r="EN2">
        <v>8</v>
      </c>
      <c r="EO2">
        <v>0</v>
      </c>
      <c r="EP2">
        <v>1</v>
      </c>
      <c r="EQ2">
        <v>0</v>
      </c>
      <c r="ER2">
        <v>0</v>
      </c>
      <c r="ES2">
        <v>0</v>
      </c>
      <c r="ET2"/>
      <c r="EU2"/>
      <c r="EV2"/>
    </row>
    <row r="3" spans="1:152" s="2" customFormat="1" ht="15.65" customHeight="1">
      <c r="A3" s="246" t="s">
        <v>24</v>
      </c>
      <c r="B3" s="247"/>
      <c r="C3" s="247"/>
      <c r="D3" s="247"/>
      <c r="E3" s="247"/>
      <c r="F3" s="247"/>
      <c r="G3" s="248"/>
      <c r="H3" s="121">
        <v>0</v>
      </c>
      <c r="I3" s="122"/>
      <c r="J3" s="122">
        <v>29</v>
      </c>
      <c r="K3" s="123">
        <v>0</v>
      </c>
      <c r="L3" s="123">
        <v>14</v>
      </c>
      <c r="M3" s="123">
        <v>0</v>
      </c>
      <c r="N3" s="123">
        <v>0</v>
      </c>
      <c r="O3" s="123">
        <v>107</v>
      </c>
      <c r="P3" s="123">
        <v>0</v>
      </c>
      <c r="Q3" s="123">
        <v>0</v>
      </c>
      <c r="R3" s="123">
        <v>0</v>
      </c>
      <c r="S3" s="123">
        <v>170</v>
      </c>
      <c r="T3" s="123">
        <v>0</v>
      </c>
      <c r="U3" s="123">
        <v>0</v>
      </c>
      <c r="V3" s="123">
        <v>142</v>
      </c>
      <c r="W3" s="123">
        <v>74</v>
      </c>
      <c r="X3" s="123">
        <v>0</v>
      </c>
      <c r="Y3" s="123">
        <v>0</v>
      </c>
      <c r="Z3" s="123">
        <v>107</v>
      </c>
      <c r="AA3" s="123">
        <v>210</v>
      </c>
      <c r="AB3" s="123">
        <v>0</v>
      </c>
      <c r="AC3" s="123">
        <v>0</v>
      </c>
      <c r="AD3" s="123">
        <v>0</v>
      </c>
      <c r="AE3" s="123">
        <v>110</v>
      </c>
      <c r="AF3" s="123">
        <v>0</v>
      </c>
      <c r="AG3" s="123">
        <v>170</v>
      </c>
      <c r="AH3" s="123">
        <v>185</v>
      </c>
      <c r="AI3" s="124">
        <v>0</v>
      </c>
      <c r="AJ3" s="124">
        <v>0</v>
      </c>
      <c r="AK3" s="124">
        <v>646</v>
      </c>
      <c r="AL3" s="124">
        <v>182</v>
      </c>
      <c r="AM3" s="124">
        <v>25</v>
      </c>
      <c r="AN3" s="124">
        <v>42</v>
      </c>
      <c r="AO3" s="124">
        <v>200</v>
      </c>
      <c r="AP3" s="124">
        <v>530</v>
      </c>
      <c r="AQ3" s="124">
        <v>0</v>
      </c>
      <c r="AR3" s="124">
        <v>1080</v>
      </c>
      <c r="AS3" s="124"/>
      <c r="AT3" s="124">
        <v>285</v>
      </c>
      <c r="AU3" s="124">
        <v>0</v>
      </c>
      <c r="AV3" s="124">
        <v>88</v>
      </c>
      <c r="AW3" s="124">
        <v>0</v>
      </c>
      <c r="AX3" s="125">
        <v>88</v>
      </c>
      <c r="AY3" s="126">
        <v>1621</v>
      </c>
      <c r="AZ3" s="127">
        <v>0</v>
      </c>
      <c r="BA3" s="127">
        <v>0</v>
      </c>
      <c r="BB3" s="128">
        <v>156</v>
      </c>
      <c r="BC3" s="128">
        <v>0</v>
      </c>
      <c r="BD3" s="124">
        <v>226</v>
      </c>
      <c r="BE3" s="127">
        <v>51</v>
      </c>
      <c r="BF3" s="127">
        <v>65</v>
      </c>
      <c r="BG3" s="127">
        <v>252</v>
      </c>
      <c r="BH3" s="127">
        <v>71</v>
      </c>
      <c r="BI3" s="124">
        <v>0</v>
      </c>
      <c r="BJ3" s="127">
        <v>225</v>
      </c>
      <c r="BK3" s="127">
        <v>0</v>
      </c>
      <c r="BL3" s="124">
        <v>125</v>
      </c>
      <c r="BM3" s="127">
        <v>0</v>
      </c>
      <c r="BN3" s="124">
        <v>203</v>
      </c>
      <c r="BO3" s="124">
        <v>0</v>
      </c>
      <c r="BP3" s="127">
        <v>55</v>
      </c>
      <c r="BQ3" s="127">
        <v>205</v>
      </c>
      <c r="BR3" s="124">
        <v>0</v>
      </c>
      <c r="BS3" s="127">
        <v>0</v>
      </c>
      <c r="BT3" s="124">
        <v>0</v>
      </c>
      <c r="BU3" s="127">
        <v>110</v>
      </c>
      <c r="BV3" s="124">
        <v>0</v>
      </c>
      <c r="BW3" s="124">
        <v>0</v>
      </c>
      <c r="BX3" s="124">
        <v>0</v>
      </c>
      <c r="BY3" s="124">
        <v>1060</v>
      </c>
      <c r="BZ3" s="124">
        <v>0</v>
      </c>
      <c r="CA3" s="127">
        <v>575</v>
      </c>
      <c r="CB3" s="124">
        <v>0</v>
      </c>
      <c r="CC3" s="127">
        <v>260</v>
      </c>
      <c r="CD3" s="124">
        <v>0</v>
      </c>
      <c r="CE3" s="124">
        <v>50</v>
      </c>
      <c r="CF3" s="127">
        <v>240</v>
      </c>
      <c r="CG3" s="124"/>
      <c r="CH3" s="124">
        <v>50</v>
      </c>
      <c r="CI3" s="124">
        <v>0</v>
      </c>
      <c r="CJ3" s="124">
        <v>110</v>
      </c>
      <c r="CK3" s="124">
        <v>0</v>
      </c>
      <c r="CL3" s="124">
        <v>255</v>
      </c>
      <c r="CM3" s="124">
        <v>0</v>
      </c>
      <c r="CN3" s="146">
        <v>475</v>
      </c>
      <c r="CO3" s="124">
        <v>0</v>
      </c>
      <c r="CP3" s="124">
        <v>202</v>
      </c>
      <c r="CQ3" s="124">
        <v>0</v>
      </c>
      <c r="CR3" s="124">
        <v>310</v>
      </c>
      <c r="CS3" s="124">
        <v>0</v>
      </c>
      <c r="CT3" s="124">
        <v>65</v>
      </c>
      <c r="CU3" s="124">
        <v>0</v>
      </c>
      <c r="CV3" s="124">
        <v>0</v>
      </c>
      <c r="CW3" s="124">
        <v>0</v>
      </c>
      <c r="CX3" s="124">
        <v>0</v>
      </c>
      <c r="CY3" s="124">
        <v>0</v>
      </c>
      <c r="CZ3" s="124">
        <v>175</v>
      </c>
      <c r="DA3" s="127">
        <v>0</v>
      </c>
      <c r="DB3" s="124">
        <v>220</v>
      </c>
      <c r="DC3" s="127">
        <v>0</v>
      </c>
      <c r="DD3" s="124">
        <v>200</v>
      </c>
      <c r="DE3" s="124">
        <v>0</v>
      </c>
      <c r="DF3" s="124">
        <v>0</v>
      </c>
      <c r="DG3" s="124">
        <v>0</v>
      </c>
      <c r="DH3" s="124">
        <v>0</v>
      </c>
      <c r="DI3" s="124">
        <v>0</v>
      </c>
      <c r="DJ3" s="124">
        <v>0</v>
      </c>
      <c r="DK3" s="124">
        <v>110</v>
      </c>
      <c r="DL3" s="124">
        <v>0</v>
      </c>
      <c r="DM3" s="124">
        <v>80</v>
      </c>
      <c r="DN3" s="127">
        <v>0</v>
      </c>
      <c r="DO3" s="124">
        <v>190</v>
      </c>
      <c r="DP3" s="124">
        <v>0</v>
      </c>
      <c r="DQ3" s="124"/>
      <c r="DR3" s="124"/>
      <c r="DS3" s="124"/>
      <c r="DT3" s="124"/>
      <c r="DU3" s="124"/>
      <c r="DV3" s="124"/>
      <c r="DW3" s="124"/>
      <c r="DX3" s="64"/>
      <c r="DY3" s="68"/>
      <c r="DZ3" s="68"/>
      <c r="EA3" s="68"/>
      <c r="EB3" s="68"/>
      <c r="EC3" s="68"/>
      <c r="ED3" s="68"/>
      <c r="EE3" s="67">
        <f>SUM(H3:DW3)</f>
        <v>12476</v>
      </c>
      <c r="EG3" s="44">
        <f>COUNTA(C8:C211)</f>
        <v>0</v>
      </c>
      <c r="EH3" s="227">
        <f>COUNTA(D8:D211)</f>
        <v>0</v>
      </c>
      <c r="EI3" s="227">
        <f>COUNTA(E8:E211)</f>
        <v>0</v>
      </c>
      <c r="EJ3" s="227">
        <f>COUNTA(F8:F211)</f>
        <v>0</v>
      </c>
      <c r="EK3" s="45">
        <f>COUNTA(G8:G211)</f>
        <v>0</v>
      </c>
      <c r="EL3"/>
      <c r="EM3" t="s">
        <v>25</v>
      </c>
      <c r="EN3">
        <v>12</v>
      </c>
      <c r="EO3">
        <v>0</v>
      </c>
      <c r="EP3">
        <v>2</v>
      </c>
      <c r="EQ3">
        <v>0</v>
      </c>
      <c r="ER3">
        <v>0</v>
      </c>
      <c r="ES3">
        <v>0</v>
      </c>
      <c r="ET3"/>
      <c r="EU3"/>
      <c r="EV3"/>
    </row>
    <row r="4" spans="1:152" s="2" customFormat="1" ht="15.65" customHeight="1">
      <c r="A4" s="246" t="s">
        <v>26</v>
      </c>
      <c r="B4" s="247"/>
      <c r="C4" s="247"/>
      <c r="D4" s="247"/>
      <c r="E4" s="247"/>
      <c r="F4" s="247"/>
      <c r="G4" s="248"/>
      <c r="H4" s="129" t="s">
        <v>27</v>
      </c>
      <c r="I4" s="108" t="s">
        <v>403</v>
      </c>
      <c r="J4" s="108" t="s">
        <v>29</v>
      </c>
      <c r="K4" s="227"/>
      <c r="L4" s="227"/>
      <c r="M4" s="227"/>
      <c r="N4" s="227"/>
      <c r="O4" s="227" t="s">
        <v>29</v>
      </c>
      <c r="P4" s="227" t="s">
        <v>402</v>
      </c>
      <c r="Q4" s="227" t="s">
        <v>402</v>
      </c>
      <c r="R4" s="227"/>
      <c r="S4" s="227" t="s">
        <v>29</v>
      </c>
      <c r="T4" s="227"/>
      <c r="U4" s="227"/>
      <c r="V4" s="227" t="s">
        <v>29</v>
      </c>
      <c r="W4" s="227" t="s">
        <v>29</v>
      </c>
      <c r="X4" s="227"/>
      <c r="Y4" s="227" t="s">
        <v>402</v>
      </c>
      <c r="Z4" s="227" t="s">
        <v>29</v>
      </c>
      <c r="AA4" s="227" t="s">
        <v>29</v>
      </c>
      <c r="AB4" s="227" t="s">
        <v>28</v>
      </c>
      <c r="AC4" s="227" t="s">
        <v>30</v>
      </c>
      <c r="AD4" s="227"/>
      <c r="AE4" s="227" t="s">
        <v>29</v>
      </c>
      <c r="AF4" s="227"/>
      <c r="AG4" s="227" t="s">
        <v>29</v>
      </c>
      <c r="AH4" s="227" t="s">
        <v>29</v>
      </c>
      <c r="AI4" s="109" t="s">
        <v>1137</v>
      </c>
      <c r="AJ4" s="109" t="s">
        <v>30</v>
      </c>
      <c r="AK4" s="109" t="s">
        <v>291</v>
      </c>
      <c r="AL4" s="109" t="s">
        <v>29</v>
      </c>
      <c r="AM4" s="109" t="s">
        <v>29</v>
      </c>
      <c r="AN4" s="109"/>
      <c r="AO4" s="109" t="s">
        <v>29</v>
      </c>
      <c r="AP4" s="109" t="s">
        <v>291</v>
      </c>
      <c r="AQ4" s="109" t="s">
        <v>30</v>
      </c>
      <c r="AR4" s="109" t="s">
        <v>291</v>
      </c>
      <c r="AS4" s="109"/>
      <c r="AT4" s="109" t="s">
        <v>29</v>
      </c>
      <c r="AU4" s="109"/>
      <c r="AV4" s="109" t="s">
        <v>29</v>
      </c>
      <c r="AW4" s="109" t="s">
        <v>30</v>
      </c>
      <c r="AX4" s="110" t="s">
        <v>29</v>
      </c>
      <c r="AY4" s="109" t="s">
        <v>291</v>
      </c>
      <c r="AZ4" s="112"/>
      <c r="BA4" s="112" t="s">
        <v>30</v>
      </c>
      <c r="BB4" s="113" t="s">
        <v>29</v>
      </c>
      <c r="BC4" s="113" t="s">
        <v>30</v>
      </c>
      <c r="BD4" s="109" t="s">
        <v>29</v>
      </c>
      <c r="BE4" s="112"/>
      <c r="BF4" s="112" t="s">
        <v>29</v>
      </c>
      <c r="BG4" s="112" t="s">
        <v>29</v>
      </c>
      <c r="BH4" s="112" t="s">
        <v>29</v>
      </c>
      <c r="BI4" s="109" t="s">
        <v>30</v>
      </c>
      <c r="BJ4" s="112" t="s">
        <v>29</v>
      </c>
      <c r="BK4" s="112" t="s">
        <v>30</v>
      </c>
      <c r="BL4" s="109" t="s">
        <v>29</v>
      </c>
      <c r="BM4" s="112"/>
      <c r="BN4" s="109" t="s">
        <v>29</v>
      </c>
      <c r="BO4" s="109" t="s">
        <v>30</v>
      </c>
      <c r="BP4" s="112"/>
      <c r="BQ4" s="112" t="s">
        <v>29</v>
      </c>
      <c r="BR4" s="109" t="s">
        <v>30</v>
      </c>
      <c r="BS4" s="112"/>
      <c r="BT4" s="109" t="s">
        <v>30</v>
      </c>
      <c r="BU4" s="112" t="s">
        <v>29</v>
      </c>
      <c r="BV4" s="109" t="s">
        <v>30</v>
      </c>
      <c r="BW4" s="109"/>
      <c r="BX4" s="109" t="s">
        <v>30</v>
      </c>
      <c r="BY4" s="109" t="s">
        <v>29</v>
      </c>
      <c r="BZ4" s="109" t="s">
        <v>30</v>
      </c>
      <c r="CA4" s="112" t="s">
        <v>291</v>
      </c>
      <c r="CB4" s="109" t="s">
        <v>30</v>
      </c>
      <c r="CC4" s="112" t="s">
        <v>29</v>
      </c>
      <c r="CD4" s="109" t="s">
        <v>30</v>
      </c>
      <c r="CE4" s="109"/>
      <c r="CF4" s="112" t="s">
        <v>29</v>
      </c>
      <c r="CG4" s="109" t="s">
        <v>30</v>
      </c>
      <c r="CH4" s="109" t="s">
        <v>29</v>
      </c>
      <c r="CI4" s="109" t="s">
        <v>30</v>
      </c>
      <c r="CJ4" s="109" t="s">
        <v>29</v>
      </c>
      <c r="CK4" s="109" t="s">
        <v>30</v>
      </c>
      <c r="CL4" s="109" t="s">
        <v>29</v>
      </c>
      <c r="CM4" s="109" t="s">
        <v>30</v>
      </c>
      <c r="CN4" s="147" t="s">
        <v>291</v>
      </c>
      <c r="CO4" s="109" t="s">
        <v>30</v>
      </c>
      <c r="CP4" s="109" t="s">
        <v>29</v>
      </c>
      <c r="CQ4" s="109" t="s">
        <v>30</v>
      </c>
      <c r="CR4" s="109" t="s">
        <v>29</v>
      </c>
      <c r="CS4" s="109" t="s">
        <v>30</v>
      </c>
      <c r="CT4" s="109" t="s">
        <v>29</v>
      </c>
      <c r="CU4" s="109"/>
      <c r="CV4" s="109" t="s">
        <v>30</v>
      </c>
      <c r="CW4" s="109" t="s">
        <v>30</v>
      </c>
      <c r="CX4" s="109"/>
      <c r="CY4" s="109" t="s">
        <v>30</v>
      </c>
      <c r="CZ4" s="109" t="s">
        <v>29</v>
      </c>
      <c r="DA4" s="112" t="s">
        <v>30</v>
      </c>
      <c r="DB4" s="109" t="s">
        <v>29</v>
      </c>
      <c r="DC4" s="112" t="s">
        <v>30</v>
      </c>
      <c r="DD4" s="109" t="s">
        <v>29</v>
      </c>
      <c r="DE4" s="109" t="s">
        <v>30</v>
      </c>
      <c r="DF4" s="109" t="s">
        <v>30</v>
      </c>
      <c r="DG4" s="109" t="s">
        <v>30</v>
      </c>
      <c r="DH4" s="109" t="s">
        <v>30</v>
      </c>
      <c r="DI4" s="109"/>
      <c r="DJ4" s="109" t="s">
        <v>30</v>
      </c>
      <c r="DK4" s="109" t="s">
        <v>29</v>
      </c>
      <c r="DL4" s="109" t="s">
        <v>30</v>
      </c>
      <c r="DM4" s="109" t="s">
        <v>29</v>
      </c>
      <c r="DN4" s="112" t="s">
        <v>30</v>
      </c>
      <c r="DO4" s="109" t="s">
        <v>29</v>
      </c>
      <c r="DP4" s="109" t="s">
        <v>30</v>
      </c>
      <c r="DQ4" s="109"/>
      <c r="DR4" s="109"/>
      <c r="DS4" s="109"/>
      <c r="DT4" s="109"/>
      <c r="DU4" s="109"/>
      <c r="DV4" s="109"/>
      <c r="DW4" s="130"/>
      <c r="DX4" s="65"/>
      <c r="DY4" s="68"/>
      <c r="DZ4" s="68"/>
      <c r="EA4" s="68"/>
      <c r="EB4" s="68"/>
      <c r="EC4" s="68"/>
      <c r="ED4" s="68"/>
      <c r="EE4" s="74"/>
      <c r="EG4" s="231"/>
      <c r="EH4" s="232"/>
      <c r="EI4" s="232"/>
      <c r="EJ4" s="232"/>
      <c r="EK4" s="233"/>
      <c r="EL4"/>
      <c r="EM4" t="s">
        <v>31</v>
      </c>
      <c r="EN4">
        <v>12</v>
      </c>
      <c r="EO4">
        <v>2</v>
      </c>
      <c r="EP4">
        <v>3</v>
      </c>
      <c r="EQ4">
        <v>1</v>
      </c>
      <c r="ER4">
        <v>0</v>
      </c>
      <c r="ES4">
        <v>0</v>
      </c>
      <c r="ET4"/>
      <c r="EU4"/>
      <c r="EV4"/>
    </row>
    <row r="5" spans="1:152" s="2" customFormat="1" ht="15" customHeight="1" thickBot="1">
      <c r="A5" s="228" t="s">
        <v>740</v>
      </c>
      <c r="B5" s="229"/>
      <c r="C5" s="229"/>
      <c r="D5" s="229"/>
      <c r="E5" s="229"/>
      <c r="F5" s="229"/>
      <c r="G5" s="230"/>
      <c r="H5" s="131">
        <f>IF(ISBLANK(H1),"",COUNTA(H8:H260))</f>
        <v>11</v>
      </c>
      <c r="I5" s="99">
        <f>IF(ISBLANK(I1),"",COUNTA(I8:I260))</f>
        <v>3</v>
      </c>
      <c r="J5" s="99">
        <f t="shared" ref="J5:BU5" si="0">IF(ISBLANK(J1),"",COUNTA(J8:J260))</f>
        <v>30</v>
      </c>
      <c r="K5" s="99">
        <f t="shared" si="0"/>
        <v>31</v>
      </c>
      <c r="L5" s="99">
        <f t="shared" si="0"/>
        <v>22</v>
      </c>
      <c r="M5" s="99">
        <f t="shared" si="0"/>
        <v>47</v>
      </c>
      <c r="N5" s="99">
        <f t="shared" si="0"/>
        <v>18</v>
      </c>
      <c r="O5" s="99">
        <f t="shared" si="0"/>
        <v>17</v>
      </c>
      <c r="P5" s="99">
        <f t="shared" si="0"/>
        <v>23</v>
      </c>
      <c r="Q5" s="99">
        <f t="shared" si="0"/>
        <v>23</v>
      </c>
      <c r="R5" s="99">
        <f t="shared" si="0"/>
        <v>5</v>
      </c>
      <c r="S5" s="99">
        <f t="shared" si="0"/>
        <v>8</v>
      </c>
      <c r="T5" s="99">
        <f t="shared" si="0"/>
        <v>40</v>
      </c>
      <c r="U5" s="99">
        <f t="shared" si="0"/>
        <v>41</v>
      </c>
      <c r="V5" s="99">
        <f t="shared" si="0"/>
        <v>23</v>
      </c>
      <c r="W5" s="99">
        <f t="shared" si="0"/>
        <v>10</v>
      </c>
      <c r="X5" s="99">
        <f t="shared" si="0"/>
        <v>37</v>
      </c>
      <c r="Y5" s="99">
        <f t="shared" si="0"/>
        <v>15</v>
      </c>
      <c r="Z5" s="99">
        <f t="shared" si="0"/>
        <v>8</v>
      </c>
      <c r="AA5" s="99">
        <f t="shared" si="0"/>
        <v>16</v>
      </c>
      <c r="AB5" s="99">
        <f t="shared" si="0"/>
        <v>7</v>
      </c>
      <c r="AC5" s="99">
        <f t="shared" si="0"/>
        <v>10</v>
      </c>
      <c r="AD5" s="99">
        <f t="shared" si="0"/>
        <v>32</v>
      </c>
      <c r="AE5" s="99">
        <f t="shared" si="0"/>
        <v>17</v>
      </c>
      <c r="AF5" s="99">
        <f t="shared" si="0"/>
        <v>28</v>
      </c>
      <c r="AG5" s="99">
        <f t="shared" si="0"/>
        <v>26</v>
      </c>
      <c r="AH5" s="99">
        <f t="shared" si="0"/>
        <v>14</v>
      </c>
      <c r="AI5" s="99">
        <f t="shared" si="0"/>
        <v>46</v>
      </c>
      <c r="AJ5" s="99">
        <f t="shared" si="0"/>
        <v>4</v>
      </c>
      <c r="AK5" s="99">
        <f t="shared" si="0"/>
        <v>28</v>
      </c>
      <c r="AL5" s="99">
        <f t="shared" si="0"/>
        <v>7</v>
      </c>
      <c r="AM5" s="99">
        <f t="shared" si="0"/>
        <v>12</v>
      </c>
      <c r="AN5" s="99">
        <f t="shared" si="0"/>
        <v>20</v>
      </c>
      <c r="AO5" s="99">
        <f t="shared" si="0"/>
        <v>15</v>
      </c>
      <c r="AP5" s="99">
        <f t="shared" si="0"/>
        <v>12</v>
      </c>
      <c r="AQ5" s="99">
        <f t="shared" si="0"/>
        <v>3</v>
      </c>
      <c r="AR5" s="99">
        <f t="shared" si="0"/>
        <v>13</v>
      </c>
      <c r="AS5" s="99">
        <f t="shared" si="0"/>
        <v>22</v>
      </c>
      <c r="AT5" s="99">
        <f t="shared" si="0"/>
        <v>10</v>
      </c>
      <c r="AU5" s="99">
        <f t="shared" si="0"/>
        <v>2</v>
      </c>
      <c r="AV5" s="99">
        <f t="shared" si="0"/>
        <v>22</v>
      </c>
      <c r="AW5" s="99">
        <f t="shared" si="0"/>
        <v>1</v>
      </c>
      <c r="AX5" s="99">
        <f t="shared" si="0"/>
        <v>27</v>
      </c>
      <c r="AY5" s="99">
        <f t="shared" si="0"/>
        <v>9</v>
      </c>
      <c r="AZ5" s="99">
        <f t="shared" si="0"/>
        <v>42</v>
      </c>
      <c r="BA5" s="99">
        <f t="shared" si="0"/>
        <v>0</v>
      </c>
      <c r="BB5" s="99">
        <f t="shared" si="0"/>
        <v>34</v>
      </c>
      <c r="BC5" s="99">
        <f t="shared" si="0"/>
        <v>0</v>
      </c>
      <c r="BD5" s="99">
        <f t="shared" si="0"/>
        <v>13</v>
      </c>
      <c r="BE5" s="99">
        <f t="shared" si="0"/>
        <v>22</v>
      </c>
      <c r="BF5" s="99">
        <f t="shared" si="0"/>
        <v>18</v>
      </c>
      <c r="BG5" s="99">
        <f t="shared" si="0"/>
        <v>9</v>
      </c>
      <c r="BH5" s="99">
        <f t="shared" si="0"/>
        <v>24</v>
      </c>
      <c r="BI5" s="99">
        <f t="shared" si="0"/>
        <v>5</v>
      </c>
      <c r="BJ5" s="99">
        <f t="shared" si="0"/>
        <v>21</v>
      </c>
      <c r="BK5" s="99">
        <f t="shared" si="0"/>
        <v>5</v>
      </c>
      <c r="BL5" s="99">
        <f t="shared" si="0"/>
        <v>3</v>
      </c>
      <c r="BM5" s="99">
        <f t="shared" si="0"/>
        <v>40</v>
      </c>
      <c r="BN5" s="99">
        <f t="shared" si="0"/>
        <v>16</v>
      </c>
      <c r="BO5" s="99">
        <f t="shared" si="0"/>
        <v>2</v>
      </c>
      <c r="BP5" s="99">
        <f t="shared" si="0"/>
        <v>38</v>
      </c>
      <c r="BQ5" s="99">
        <f t="shared" si="0"/>
        <v>29</v>
      </c>
      <c r="BR5" s="99">
        <f t="shared" si="0"/>
        <v>6</v>
      </c>
      <c r="BS5" s="99">
        <f t="shared" si="0"/>
        <v>35</v>
      </c>
      <c r="BT5" s="99">
        <f t="shared" si="0"/>
        <v>3</v>
      </c>
      <c r="BU5" s="99">
        <f t="shared" si="0"/>
        <v>23</v>
      </c>
      <c r="BV5" s="99">
        <f t="shared" ref="BV5:DW5" si="1">IF(ISBLANK(BV1),"",COUNTA(BV8:BV260))</f>
        <v>4</v>
      </c>
      <c r="BW5" s="99">
        <f t="shared" si="1"/>
        <v>0</v>
      </c>
      <c r="BX5" s="99">
        <f t="shared" si="1"/>
        <v>2</v>
      </c>
      <c r="BY5" s="99">
        <f t="shared" si="1"/>
        <v>15</v>
      </c>
      <c r="BZ5" s="99">
        <f t="shared" si="1"/>
        <v>6</v>
      </c>
      <c r="CA5" s="99">
        <f t="shared" si="1"/>
        <v>27</v>
      </c>
      <c r="CB5" s="99">
        <f t="shared" si="1"/>
        <v>4</v>
      </c>
      <c r="CC5" s="99">
        <f t="shared" si="1"/>
        <v>20</v>
      </c>
      <c r="CD5" s="99">
        <f t="shared" si="1"/>
        <v>4</v>
      </c>
      <c r="CE5" s="99">
        <f t="shared" si="1"/>
        <v>20</v>
      </c>
      <c r="CF5" s="99">
        <f t="shared" si="1"/>
        <v>18</v>
      </c>
      <c r="CG5" s="99">
        <f t="shared" si="1"/>
        <v>4</v>
      </c>
      <c r="CH5" s="99">
        <f t="shared" si="1"/>
        <v>41</v>
      </c>
      <c r="CI5" s="99">
        <f t="shared" si="1"/>
        <v>10</v>
      </c>
      <c r="CJ5" s="99">
        <f t="shared" si="1"/>
        <v>8</v>
      </c>
      <c r="CK5" s="99">
        <f t="shared" si="1"/>
        <v>3</v>
      </c>
      <c r="CL5" s="99">
        <f t="shared" si="1"/>
        <v>16</v>
      </c>
      <c r="CM5" s="99">
        <f t="shared" si="1"/>
        <v>4</v>
      </c>
      <c r="CN5" s="148">
        <f t="shared" si="1"/>
        <v>27</v>
      </c>
      <c r="CO5" s="99">
        <f t="shared" si="1"/>
        <v>6</v>
      </c>
      <c r="CP5" s="99">
        <f t="shared" si="1"/>
        <v>8</v>
      </c>
      <c r="CQ5" s="99">
        <f t="shared" si="1"/>
        <v>2</v>
      </c>
      <c r="CR5" s="99">
        <f t="shared" si="1"/>
        <v>20</v>
      </c>
      <c r="CS5" s="99">
        <f t="shared" si="1"/>
        <v>5</v>
      </c>
      <c r="CT5" s="99">
        <f t="shared" si="1"/>
        <v>9</v>
      </c>
      <c r="CU5" s="99">
        <f t="shared" si="1"/>
        <v>6</v>
      </c>
      <c r="CV5" s="99">
        <f t="shared" si="1"/>
        <v>2</v>
      </c>
      <c r="CW5" s="99">
        <f t="shared" si="1"/>
        <v>2</v>
      </c>
      <c r="CX5" s="99">
        <f t="shared" si="1"/>
        <v>40</v>
      </c>
      <c r="CY5" s="99">
        <f t="shared" si="1"/>
        <v>5</v>
      </c>
      <c r="CZ5" s="99">
        <f t="shared" si="1"/>
        <v>16</v>
      </c>
      <c r="DA5" s="99">
        <f t="shared" si="1"/>
        <v>4</v>
      </c>
      <c r="DB5" s="99">
        <f t="shared" si="1"/>
        <v>8</v>
      </c>
      <c r="DC5" s="99">
        <f t="shared" si="1"/>
        <v>3</v>
      </c>
      <c r="DD5" s="99">
        <f t="shared" si="1"/>
        <v>15</v>
      </c>
      <c r="DE5" s="99">
        <f t="shared" si="1"/>
        <v>4</v>
      </c>
      <c r="DF5" s="99">
        <f t="shared" si="1"/>
        <v>8</v>
      </c>
      <c r="DG5" s="99">
        <f t="shared" si="1"/>
        <v>6</v>
      </c>
      <c r="DH5" s="99">
        <f t="shared" si="1"/>
        <v>6</v>
      </c>
      <c r="DI5" s="99">
        <f t="shared" si="1"/>
        <v>38</v>
      </c>
      <c r="DJ5" s="99"/>
      <c r="DK5" s="99">
        <f t="shared" si="1"/>
        <v>17</v>
      </c>
      <c r="DL5" s="99">
        <f t="shared" si="1"/>
        <v>4</v>
      </c>
      <c r="DM5" s="99">
        <f t="shared" si="1"/>
        <v>9</v>
      </c>
      <c r="DN5" s="99">
        <f t="shared" si="1"/>
        <v>2</v>
      </c>
      <c r="DO5" s="99">
        <f t="shared" si="1"/>
        <v>13</v>
      </c>
      <c r="DP5" s="99">
        <f t="shared" si="1"/>
        <v>3</v>
      </c>
      <c r="DQ5" s="99" t="str">
        <f t="shared" si="1"/>
        <v/>
      </c>
      <c r="DR5" s="99" t="str">
        <f t="shared" si="1"/>
        <v/>
      </c>
      <c r="DS5" s="99" t="str">
        <f t="shared" si="1"/>
        <v/>
      </c>
      <c r="DT5" s="99" t="str">
        <f t="shared" si="1"/>
        <v/>
      </c>
      <c r="DU5" s="99" t="str">
        <f t="shared" si="1"/>
        <v/>
      </c>
      <c r="DV5" s="99" t="str">
        <f t="shared" si="1"/>
        <v/>
      </c>
      <c r="DW5" s="99" t="str">
        <f t="shared" si="1"/>
        <v/>
      </c>
      <c r="DX5" s="69"/>
      <c r="DY5" s="80"/>
      <c r="DZ5" s="80"/>
      <c r="EA5" s="80"/>
      <c r="EB5" s="80"/>
      <c r="EC5" s="80"/>
      <c r="ED5" s="70"/>
      <c r="EE5" s="73"/>
      <c r="EG5" s="231" t="s">
        <v>33</v>
      </c>
      <c r="EH5" s="232"/>
      <c r="EI5" s="232"/>
      <c r="EJ5" s="232"/>
      <c r="EK5" s="233"/>
      <c r="EL5"/>
      <c r="EM5" t="s">
        <v>34</v>
      </c>
      <c r="EN5">
        <v>16</v>
      </c>
      <c r="EO5">
        <v>2</v>
      </c>
      <c r="EP5">
        <v>4</v>
      </c>
      <c r="EQ5">
        <v>0</v>
      </c>
      <c r="ER5">
        <v>1</v>
      </c>
      <c r="ES5">
        <v>0</v>
      </c>
      <c r="ET5"/>
      <c r="EU5"/>
      <c r="EV5"/>
    </row>
    <row r="6" spans="1:152" s="2" customFormat="1" ht="15" customHeight="1" thickTop="1" thickBot="1">
      <c r="A6" s="260" t="s">
        <v>35</v>
      </c>
      <c r="B6" s="261"/>
      <c r="C6" s="42" t="s">
        <v>36</v>
      </c>
      <c r="D6" s="42" t="s">
        <v>37</v>
      </c>
      <c r="E6" s="42" t="s">
        <v>31</v>
      </c>
      <c r="F6" s="42" t="s">
        <v>34</v>
      </c>
      <c r="G6" s="43" t="s">
        <v>38</v>
      </c>
      <c r="H6" s="24"/>
      <c r="I6" s="24"/>
      <c r="J6" s="24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57"/>
      <c r="AY6" s="58"/>
      <c r="AZ6" s="60"/>
      <c r="BA6" s="60"/>
      <c r="BB6" s="62"/>
      <c r="BC6" s="62"/>
      <c r="BD6" s="18"/>
      <c r="BE6" s="60"/>
      <c r="BF6" s="60"/>
      <c r="BG6" s="60"/>
      <c r="BH6" s="60"/>
      <c r="BI6" s="18"/>
      <c r="BJ6" s="60"/>
      <c r="BK6" s="60"/>
      <c r="BL6" s="18"/>
      <c r="BM6" s="60"/>
      <c r="BN6" s="18"/>
      <c r="BO6" s="18"/>
      <c r="BP6" s="60"/>
      <c r="BQ6" s="60"/>
      <c r="BR6" s="18"/>
      <c r="BS6" s="60"/>
      <c r="BT6" s="18"/>
      <c r="BU6" s="60"/>
      <c r="BV6" s="18"/>
      <c r="BW6" s="18"/>
      <c r="BX6" s="18"/>
      <c r="BY6" s="18"/>
      <c r="BZ6" s="18"/>
      <c r="CA6" s="60"/>
      <c r="CB6" s="18"/>
      <c r="CC6" s="60"/>
      <c r="CD6" s="18"/>
      <c r="CE6" s="18"/>
      <c r="CF6" s="60"/>
      <c r="CG6" s="18"/>
      <c r="CH6" s="18"/>
      <c r="CI6" s="18"/>
      <c r="CJ6" s="18"/>
      <c r="CK6" s="18"/>
      <c r="CL6" s="18"/>
      <c r="CM6" s="18"/>
      <c r="CN6" s="149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60"/>
      <c r="DB6" s="18"/>
      <c r="DC6" s="60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60"/>
      <c r="DO6" s="18"/>
      <c r="DP6" s="18"/>
      <c r="DQ6" s="18"/>
      <c r="DR6" s="18"/>
      <c r="DS6" s="18"/>
      <c r="DT6" s="18"/>
      <c r="DU6" s="18"/>
      <c r="DV6" s="18"/>
      <c r="DW6" s="18"/>
      <c r="DX6" s="78"/>
      <c r="DY6" s="82"/>
      <c r="DZ6" s="82"/>
      <c r="EA6" s="82"/>
      <c r="EB6" s="82"/>
      <c r="EC6" s="82"/>
      <c r="ED6" s="81"/>
      <c r="EE6" s="36"/>
      <c r="EG6" s="49">
        <f>COUNTIF(EG8:EG211,"Yes!")</f>
        <v>31</v>
      </c>
      <c r="EH6" s="50">
        <f>COUNTIF(EH8:EH211,"Yes!")</f>
        <v>9</v>
      </c>
      <c r="EI6" s="50">
        <f>COUNTIF(EI8:EI211,"Yes!")</f>
        <v>4</v>
      </c>
      <c r="EJ6" s="50">
        <f>COUNTIF(EJ8:EJ211,"Yes!")</f>
        <v>2</v>
      </c>
      <c r="EK6" s="53">
        <f>COUNTIF(EK8:EK211,"Yes!")</f>
        <v>1</v>
      </c>
      <c r="EL6"/>
      <c r="EM6" t="s">
        <v>39</v>
      </c>
      <c r="EN6">
        <v>20</v>
      </c>
      <c r="EO6">
        <v>2</v>
      </c>
      <c r="EP6">
        <v>5</v>
      </c>
      <c r="EQ6">
        <v>0</v>
      </c>
      <c r="ER6">
        <v>0</v>
      </c>
      <c r="ES6">
        <v>1</v>
      </c>
      <c r="ET6"/>
      <c r="EU6"/>
      <c r="EV6"/>
    </row>
    <row r="7" spans="1:152" ht="15.65" customHeight="1" thickTop="1">
      <c r="A7" s="40" t="s">
        <v>1138</v>
      </c>
      <c r="B7" s="41" t="s">
        <v>1139</v>
      </c>
      <c r="C7" s="83"/>
      <c r="D7" s="83"/>
      <c r="E7" s="83"/>
      <c r="F7" s="83"/>
      <c r="G7" s="84"/>
      <c r="H7" s="118"/>
      <c r="I7" s="117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35"/>
      <c r="BH7" s="135"/>
      <c r="BI7" s="101"/>
      <c r="BJ7" s="135"/>
      <c r="BK7" s="135"/>
      <c r="BL7" s="101"/>
      <c r="BM7" s="135"/>
      <c r="BN7" s="101"/>
      <c r="BO7" s="101"/>
      <c r="BP7" s="135"/>
      <c r="BQ7" s="135"/>
      <c r="BR7" s="101"/>
      <c r="BS7" s="135"/>
      <c r="BT7" s="101"/>
      <c r="BU7" s="135"/>
      <c r="BV7" s="101"/>
      <c r="BW7" s="101"/>
      <c r="BX7" s="101"/>
      <c r="BY7" s="101"/>
      <c r="BZ7" s="101"/>
      <c r="CA7" s="135"/>
      <c r="CB7" s="101"/>
      <c r="CC7" s="135"/>
      <c r="CD7" s="101"/>
      <c r="CE7" s="101"/>
      <c r="CF7" s="135"/>
      <c r="CG7" s="101"/>
      <c r="CH7" s="101"/>
      <c r="CI7" s="101"/>
      <c r="CJ7" s="101"/>
      <c r="CK7" s="101"/>
      <c r="CL7" s="101"/>
      <c r="CM7" s="101"/>
      <c r="CN7" s="150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35"/>
      <c r="DB7" s="101"/>
      <c r="DC7" s="135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35"/>
      <c r="DO7" s="101"/>
      <c r="DP7" s="101"/>
      <c r="DQ7" s="101"/>
      <c r="DR7" s="101"/>
      <c r="DS7" s="101"/>
      <c r="DT7" s="101"/>
      <c r="DU7" s="101"/>
      <c r="DV7" s="101"/>
      <c r="DW7" s="101"/>
      <c r="DX7" s="75">
        <f t="shared" ref="DX7:DX70" si="2">SUMIF(H7:DW7,"x",$H$2:$DW$2)</f>
        <v>0</v>
      </c>
      <c r="DY7" s="71">
        <f t="shared" ref="DY7:DY70" si="3">COUNTIFS(H7:DW7,"x",H$4:DW$4,"d")</f>
        <v>0</v>
      </c>
      <c r="DZ7" s="71">
        <f t="shared" ref="DZ7:DZ70" si="4">COUNTIFS(H7:DW7,"x",H$4:DW$4,"w")</f>
        <v>0</v>
      </c>
      <c r="EA7" s="71">
        <f t="shared" ref="EA7:EA70" si="5">COUNTIFS(H7:DW7,"x",H$4:DW$4,"v")</f>
        <v>0</v>
      </c>
      <c r="EB7" s="71">
        <f t="shared" ref="EB7:EB70" si="6">COUNTIFS(H7:DW7,"x",H$4:DW$4,"s")</f>
        <v>0</v>
      </c>
      <c r="EC7" s="71">
        <f t="shared" ref="EC7:EC70" si="7">COUNTIFS(H7:DW7,"x",H$4:DW$4,"m")</f>
        <v>0</v>
      </c>
      <c r="ED7" s="71">
        <f t="shared" ref="ED7:ED70" si="8">COUNTIFS(H7:DW7,"x",H$4:DW$4,"r")</f>
        <v>0</v>
      </c>
      <c r="EE7" s="20">
        <f t="shared" ref="EE7:EE70" si="9">SUMIF(H7:DW7,"x",$H$3:$DW$3)</f>
        <v>0</v>
      </c>
      <c r="EG7" s="44" t="str">
        <f t="shared" ref="EG7:EG46" si="10">IF(AND((DY7+DZ7)&gt;=($EN$2+$EO$2),OR(EA7&gt;=$EP$2,H7="x"),ISBLANK(C7)),"Yes!","")</f>
        <v/>
      </c>
      <c r="EH7" s="51" t="str">
        <f t="shared" ref="EH7:EH46" si="11">IF(C7="x",IF(AND((DY7+DZ7)&gt;=($EN$3+$EO$3),OR(EA7&gt;=$EP$3,H7="x"),ISBLANK(D7)),"Yes!",""),IF(EG7="Yes!",IF(AND((DY7+DZ7)&gt;=($EN$2+$EN$3+$EO$2+$EO$3),OR(EA7&gt;=($EP$3+$EP$2),H7="x")),"Yes!",""),""))</f>
        <v/>
      </c>
      <c r="EI7" s="51" t="str">
        <f t="shared" ref="EI7:EI46" si="12">IF(D7="x",IF(AND((DY7+DZ7)&gt;=($EN$4+$EO$4),OR(EA7&gt;=$EP$4,H7="x"),ISBLANK(E7)),"Yes!",""),IF(AND(EH7="Yes!",EG7=""),IF(AND((DY7+DZ7)&gt;=($EN$3+$EN$4+$EO$3+$EO$4),OR(EA7&gt;=($EP$3+$EP$4),H7="x")),"Yes!",""),IF(AND(EH7="Yes!",EG7="Yes!"),IF(AND((DY7+DZ7)&gt;=($EN$2+$EN$3+$EN$4+$EO$2+$EO$3+$EO$4),OR(EA7&gt;=($EP$2+$EP$3+$EP$4),H7="x")),"Yes!",""),"")))</f>
        <v/>
      </c>
      <c r="EJ7" s="51" t="str">
        <f t="shared" ref="EJ7:EJ46" si="13">IF(E7="x",IF(AND((DY7+DZ7)&gt;=($EN$5+$EO$5),OR(EA7&gt;=$EP$5,H7="x"),ISBLANK(F7),(EB7&gt;=$ER$5)),"Yes!",""),IF(EI7="Yes!",IF(AND((DY7+DZ7)&gt;=($EN$4+$EN$5+$EO$4+$EO$5),OR(EA7&gt;=($EP$4+$EP$5),H7="x"),(EB7&gt;=$ER$5)),"Yes!",""),""))</f>
        <v/>
      </c>
      <c r="EK7" s="52" t="str">
        <f t="shared" ref="EK7:EK46" si="14">IF(F7="x",IF(AND((DY7+DZ7)&gt;=($EN$6+$EO$6),OR(EA7&gt;=$EP$6,H7="x"),ISBLANK(G7),(ED7&gt;=$ES$6)),"Yes!",""),IF(EJ7="Yes!",IF(AND((DY7+DZ7)&gt;=($EN$5+$EN$6+$EO$5+$EO$6),OR(EA7&gt;=($EP$5+$EP$6),H7="x"),(ED7&gt;=$ES$6)),"Yes!",""),""))</f>
        <v/>
      </c>
    </row>
    <row r="8" spans="1:152" ht="15.65" customHeight="1">
      <c r="A8" s="40" t="s">
        <v>741</v>
      </c>
      <c r="B8" s="41" t="s">
        <v>169</v>
      </c>
      <c r="C8" s="83"/>
      <c r="D8" s="83"/>
      <c r="E8" s="83"/>
      <c r="F8" s="83"/>
      <c r="G8" s="84"/>
      <c r="H8" s="102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136"/>
      <c r="BH8" s="106"/>
      <c r="BI8" s="103"/>
      <c r="BJ8" s="106"/>
      <c r="BK8" s="106"/>
      <c r="BL8" s="103"/>
      <c r="BM8" s="106"/>
      <c r="BN8" s="103"/>
      <c r="BO8" s="103"/>
      <c r="BP8" s="106"/>
      <c r="BQ8" s="106"/>
      <c r="BR8" s="103"/>
      <c r="BS8" s="106"/>
      <c r="BT8" s="103"/>
      <c r="BU8" s="106"/>
      <c r="BV8" s="103"/>
      <c r="BW8" s="103"/>
      <c r="BX8" s="103"/>
      <c r="BY8" s="103"/>
      <c r="BZ8" s="103"/>
      <c r="CA8" s="106"/>
      <c r="CB8" s="103"/>
      <c r="CC8" s="106"/>
      <c r="CD8" s="103"/>
      <c r="CE8" s="103"/>
      <c r="CF8" s="106"/>
      <c r="CG8" s="103"/>
      <c r="CH8" s="103"/>
      <c r="CI8" s="103"/>
      <c r="CJ8" s="103"/>
      <c r="CK8" s="103"/>
      <c r="CL8" s="103"/>
      <c r="CM8" s="103"/>
      <c r="CN8" s="145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6"/>
      <c r="DB8" s="103"/>
      <c r="DC8" s="106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6"/>
      <c r="DO8" s="103"/>
      <c r="DP8" s="103"/>
      <c r="DQ8" s="103"/>
      <c r="DR8" s="103"/>
      <c r="DS8" s="103"/>
      <c r="DT8" s="103"/>
      <c r="DU8" s="103"/>
      <c r="DV8" s="103"/>
      <c r="DW8" s="103"/>
      <c r="DX8" s="76">
        <f t="shared" si="2"/>
        <v>0</v>
      </c>
      <c r="DY8" s="13">
        <f t="shared" si="3"/>
        <v>0</v>
      </c>
      <c r="DZ8" s="13">
        <f t="shared" si="4"/>
        <v>0</v>
      </c>
      <c r="EA8" s="13">
        <f t="shared" si="5"/>
        <v>0</v>
      </c>
      <c r="EB8" s="13">
        <f t="shared" si="6"/>
        <v>0</v>
      </c>
      <c r="EC8" s="13">
        <f t="shared" si="7"/>
        <v>0</v>
      </c>
      <c r="ED8" s="13">
        <f t="shared" si="8"/>
        <v>0</v>
      </c>
      <c r="EE8" s="72">
        <f t="shared" si="9"/>
        <v>0</v>
      </c>
      <c r="EG8" s="44" t="str">
        <f t="shared" si="10"/>
        <v/>
      </c>
      <c r="EH8" s="51" t="str">
        <f t="shared" si="11"/>
        <v/>
      </c>
      <c r="EI8" s="51" t="str">
        <f t="shared" si="12"/>
        <v/>
      </c>
      <c r="EJ8" s="51" t="str">
        <f t="shared" si="13"/>
        <v/>
      </c>
      <c r="EK8" s="52" t="str">
        <f t="shared" si="14"/>
        <v/>
      </c>
    </row>
    <row r="9" spans="1:152" ht="15.5">
      <c r="A9" s="34" t="s">
        <v>40</v>
      </c>
      <c r="B9" s="35" t="s">
        <v>753</v>
      </c>
      <c r="C9" s="85"/>
      <c r="D9" s="85"/>
      <c r="E9" s="85"/>
      <c r="F9" s="85"/>
      <c r="G9" s="86"/>
      <c r="H9" s="108"/>
      <c r="I9" s="108"/>
      <c r="J9" s="108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10"/>
      <c r="AY9" s="111"/>
      <c r="AZ9" s="112"/>
      <c r="BA9" s="112"/>
      <c r="BB9" s="113"/>
      <c r="BC9" s="113"/>
      <c r="BD9" s="109"/>
      <c r="BE9" s="112"/>
      <c r="BF9" s="112"/>
      <c r="BG9" s="112"/>
      <c r="BH9" s="112"/>
      <c r="BI9" s="109"/>
      <c r="BJ9" s="112"/>
      <c r="BK9" s="112"/>
      <c r="BL9" s="109"/>
      <c r="BM9" s="112"/>
      <c r="BN9" s="109"/>
      <c r="BO9" s="109"/>
      <c r="BP9" s="112"/>
      <c r="BQ9" s="112"/>
      <c r="BR9" s="109"/>
      <c r="BS9" s="112"/>
      <c r="BT9" s="109"/>
      <c r="BU9" s="112"/>
      <c r="BV9" s="109"/>
      <c r="BW9" s="109"/>
      <c r="BX9" s="109"/>
      <c r="BY9" s="109"/>
      <c r="BZ9" s="109"/>
      <c r="CA9" s="112"/>
      <c r="CB9" s="109"/>
      <c r="CC9" s="112"/>
      <c r="CD9" s="109"/>
      <c r="CE9" s="109"/>
      <c r="CF9" s="112"/>
      <c r="CG9" s="109"/>
      <c r="CH9" s="109"/>
      <c r="CI9" s="109"/>
      <c r="CJ9" s="109"/>
      <c r="CK9" s="109"/>
      <c r="CL9" s="109"/>
      <c r="CM9" s="109"/>
      <c r="CN9" s="147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12"/>
      <c r="DB9" s="109"/>
      <c r="DC9" s="112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12"/>
      <c r="DO9" s="109"/>
      <c r="DP9" s="109"/>
      <c r="DQ9" s="109"/>
      <c r="DR9" s="109"/>
      <c r="DS9" s="109"/>
      <c r="DT9" s="109"/>
      <c r="DU9" s="109"/>
      <c r="DV9" s="109"/>
      <c r="DW9" s="109"/>
      <c r="DX9" s="77">
        <f t="shared" si="2"/>
        <v>0</v>
      </c>
      <c r="DY9" s="13">
        <f t="shared" si="3"/>
        <v>0</v>
      </c>
      <c r="DZ9" s="13">
        <f t="shared" si="4"/>
        <v>0</v>
      </c>
      <c r="EA9" s="13">
        <f t="shared" si="5"/>
        <v>0</v>
      </c>
      <c r="EB9" s="13">
        <f t="shared" si="6"/>
        <v>0</v>
      </c>
      <c r="EC9" s="13">
        <f t="shared" si="7"/>
        <v>0</v>
      </c>
      <c r="ED9" s="13">
        <f t="shared" si="8"/>
        <v>0</v>
      </c>
      <c r="EE9" s="21">
        <f t="shared" si="9"/>
        <v>0</v>
      </c>
      <c r="EG9" s="44" t="str">
        <f t="shared" si="10"/>
        <v/>
      </c>
      <c r="EH9" s="51" t="str">
        <f t="shared" si="11"/>
        <v/>
      </c>
      <c r="EI9" s="51" t="str">
        <f t="shared" si="12"/>
        <v/>
      </c>
      <c r="EJ9" s="227" t="str">
        <f t="shared" si="13"/>
        <v/>
      </c>
      <c r="EK9" s="45" t="str">
        <f t="shared" si="14"/>
        <v/>
      </c>
    </row>
    <row r="10" spans="1:152" ht="15.5">
      <c r="A10" s="5" t="s">
        <v>40</v>
      </c>
      <c r="B10" s="35" t="s">
        <v>41</v>
      </c>
      <c r="C10" s="85"/>
      <c r="D10" s="85"/>
      <c r="E10" s="85"/>
      <c r="F10" s="85"/>
      <c r="G10" s="86"/>
      <c r="H10" s="108"/>
      <c r="I10" s="108"/>
      <c r="J10" s="108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 t="s">
        <v>43</v>
      </c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109" t="s">
        <v>43</v>
      </c>
      <c r="AJ10" s="109"/>
      <c r="AK10" s="109" t="s">
        <v>43</v>
      </c>
      <c r="AL10" s="109"/>
      <c r="AM10" s="109" t="s">
        <v>43</v>
      </c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10"/>
      <c r="AY10" s="111"/>
      <c r="AZ10" s="112" t="s">
        <v>43</v>
      </c>
      <c r="BA10" s="112"/>
      <c r="BB10" s="113"/>
      <c r="BC10" s="113"/>
      <c r="BD10" s="109"/>
      <c r="BE10" s="112"/>
      <c r="BF10" s="112"/>
      <c r="BG10" s="112"/>
      <c r="BH10" s="112"/>
      <c r="BI10" s="109"/>
      <c r="BJ10" s="112"/>
      <c r="BK10" s="112"/>
      <c r="BL10" s="109"/>
      <c r="BM10" s="112"/>
      <c r="BN10" s="109"/>
      <c r="BO10" s="109"/>
      <c r="BP10" s="112"/>
      <c r="BQ10" s="112"/>
      <c r="BR10" s="109"/>
      <c r="BS10" s="112" t="s">
        <v>43</v>
      </c>
      <c r="BT10" s="109"/>
      <c r="BU10" s="112"/>
      <c r="BV10" s="109"/>
      <c r="BW10" s="109"/>
      <c r="BX10" s="109"/>
      <c r="BY10" s="109"/>
      <c r="BZ10" s="109"/>
      <c r="CA10" s="112"/>
      <c r="CB10" s="109"/>
      <c r="CC10" s="112"/>
      <c r="CD10" s="109"/>
      <c r="CE10" s="109"/>
      <c r="CF10" s="112"/>
      <c r="CG10" s="109"/>
      <c r="CH10" s="109"/>
      <c r="CI10" s="109"/>
      <c r="CJ10" s="109"/>
      <c r="CK10" s="109"/>
      <c r="CL10" s="109"/>
      <c r="CM10" s="109"/>
      <c r="CN10" s="147" t="s">
        <v>43</v>
      </c>
      <c r="CO10" s="109"/>
      <c r="CP10" s="109"/>
      <c r="CQ10" s="109"/>
      <c r="CR10" s="109"/>
      <c r="CS10" s="109"/>
      <c r="CT10" s="109"/>
      <c r="CU10" s="109"/>
      <c r="CV10" s="109"/>
      <c r="CW10" s="109"/>
      <c r="CX10" s="109" t="s">
        <v>43</v>
      </c>
      <c r="CY10" s="109"/>
      <c r="CZ10" s="109"/>
      <c r="DA10" s="112"/>
      <c r="DB10" s="109"/>
      <c r="DC10" s="112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12"/>
      <c r="DO10" s="109"/>
      <c r="DP10" s="109"/>
      <c r="DQ10" s="109"/>
      <c r="DR10" s="109"/>
      <c r="DS10" s="109"/>
      <c r="DT10" s="109"/>
      <c r="DU10" s="109"/>
      <c r="DV10" s="109"/>
      <c r="DW10" s="109"/>
      <c r="DX10" s="77">
        <f t="shared" si="2"/>
        <v>12</v>
      </c>
      <c r="DY10" s="13">
        <f t="shared" si="3"/>
        <v>1</v>
      </c>
      <c r="DZ10" s="13">
        <f t="shared" si="4"/>
        <v>2</v>
      </c>
      <c r="EA10" s="13">
        <f t="shared" si="5"/>
        <v>0</v>
      </c>
      <c r="EB10" s="13">
        <f t="shared" si="6"/>
        <v>0</v>
      </c>
      <c r="EC10" s="13">
        <f t="shared" si="7"/>
        <v>0</v>
      </c>
      <c r="ED10" s="13">
        <f t="shared" si="8"/>
        <v>0</v>
      </c>
      <c r="EE10" s="21">
        <f t="shared" si="9"/>
        <v>1146</v>
      </c>
      <c r="EG10" s="44" t="str">
        <f t="shared" si="10"/>
        <v/>
      </c>
      <c r="EH10" s="51" t="str">
        <f t="shared" si="11"/>
        <v/>
      </c>
      <c r="EI10" s="51" t="str">
        <f t="shared" si="12"/>
        <v/>
      </c>
      <c r="EJ10" s="227" t="str">
        <f t="shared" si="13"/>
        <v/>
      </c>
      <c r="EK10" s="45" t="str">
        <f t="shared" si="14"/>
        <v/>
      </c>
    </row>
    <row r="11" spans="1:152" ht="15.5">
      <c r="A11" s="5" t="s">
        <v>40</v>
      </c>
      <c r="B11" s="35" t="s">
        <v>44</v>
      </c>
      <c r="C11" s="85"/>
      <c r="D11" s="85"/>
      <c r="E11" s="85"/>
      <c r="F11" s="85"/>
      <c r="G11" s="86"/>
      <c r="H11" s="108" t="s">
        <v>43</v>
      </c>
      <c r="I11" s="108"/>
      <c r="J11" s="108" t="s">
        <v>43</v>
      </c>
      <c r="K11" s="227" t="s">
        <v>43</v>
      </c>
      <c r="L11" s="227" t="s">
        <v>43</v>
      </c>
      <c r="M11" s="227" t="s">
        <v>43</v>
      </c>
      <c r="N11" s="227" t="s">
        <v>43</v>
      </c>
      <c r="O11" s="227"/>
      <c r="P11" s="227" t="s">
        <v>43</v>
      </c>
      <c r="Q11" s="227" t="s">
        <v>43</v>
      </c>
      <c r="R11" s="227"/>
      <c r="S11" s="227"/>
      <c r="T11" s="227" t="s">
        <v>43</v>
      </c>
      <c r="U11" s="227" t="s">
        <v>43</v>
      </c>
      <c r="V11" s="227"/>
      <c r="W11" s="227"/>
      <c r="X11" s="227" t="s">
        <v>43</v>
      </c>
      <c r="Y11" s="227"/>
      <c r="Z11" s="227"/>
      <c r="AA11" s="227" t="s">
        <v>43</v>
      </c>
      <c r="AB11" s="227" t="s">
        <v>43</v>
      </c>
      <c r="AC11" s="227" t="s">
        <v>43</v>
      </c>
      <c r="AD11" s="227"/>
      <c r="AE11" s="227"/>
      <c r="AF11" s="227"/>
      <c r="AG11" s="227"/>
      <c r="AH11" s="227"/>
      <c r="AI11" s="109" t="s">
        <v>43</v>
      </c>
      <c r="AJ11" s="109" t="s">
        <v>43</v>
      </c>
      <c r="AK11" s="109" t="s">
        <v>43</v>
      </c>
      <c r="AL11" s="109"/>
      <c r="AM11" s="109" t="s">
        <v>43</v>
      </c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10"/>
      <c r="AY11" s="111"/>
      <c r="AZ11" s="112" t="s">
        <v>43</v>
      </c>
      <c r="BA11" s="112"/>
      <c r="BB11" s="113" t="s">
        <v>43</v>
      </c>
      <c r="BC11" s="113"/>
      <c r="BD11" s="109"/>
      <c r="BE11" s="112"/>
      <c r="BF11" s="112" t="s">
        <v>43</v>
      </c>
      <c r="BG11" s="112"/>
      <c r="BH11" s="112"/>
      <c r="BI11" s="109"/>
      <c r="BJ11" s="112"/>
      <c r="BK11" s="112"/>
      <c r="BL11" s="109"/>
      <c r="BM11" s="112"/>
      <c r="BN11" s="109"/>
      <c r="BO11" s="109"/>
      <c r="BP11" s="112" t="s">
        <v>43</v>
      </c>
      <c r="BQ11" s="112" t="s">
        <v>43</v>
      </c>
      <c r="BR11" s="109"/>
      <c r="BS11" s="112" t="s">
        <v>43</v>
      </c>
      <c r="BT11" s="109"/>
      <c r="BU11" s="112"/>
      <c r="BV11" s="109"/>
      <c r="BW11" s="109"/>
      <c r="BX11" s="109"/>
      <c r="BY11" s="109"/>
      <c r="BZ11" s="109"/>
      <c r="CA11" s="112"/>
      <c r="CB11" s="109"/>
      <c r="CC11" s="112"/>
      <c r="CD11" s="109"/>
      <c r="CE11" s="109"/>
      <c r="CF11" s="112"/>
      <c r="CG11" s="109"/>
      <c r="CH11" s="109"/>
      <c r="CI11" s="109"/>
      <c r="CJ11" s="109"/>
      <c r="CK11" s="109"/>
      <c r="CL11" s="109"/>
      <c r="CM11" s="109"/>
      <c r="CN11" s="147" t="s">
        <v>43</v>
      </c>
      <c r="CO11" s="109"/>
      <c r="CP11" s="109"/>
      <c r="CQ11" s="109"/>
      <c r="CR11" s="109"/>
      <c r="CS11" s="109"/>
      <c r="CT11" s="109" t="s">
        <v>43</v>
      </c>
      <c r="CU11" s="109"/>
      <c r="CV11" s="109"/>
      <c r="CW11" s="109"/>
      <c r="CX11" s="109" t="s">
        <v>43</v>
      </c>
      <c r="CY11" s="109"/>
      <c r="CZ11" s="109"/>
      <c r="DA11" s="112"/>
      <c r="DB11" s="109"/>
      <c r="DC11" s="112"/>
      <c r="DD11" s="109"/>
      <c r="DE11" s="109"/>
      <c r="DF11" s="109"/>
      <c r="DG11" s="109"/>
      <c r="DH11" s="109"/>
      <c r="DI11" s="109" t="s">
        <v>43</v>
      </c>
      <c r="DJ11" s="109"/>
      <c r="DK11" s="109"/>
      <c r="DL11" s="109"/>
      <c r="DM11" s="109"/>
      <c r="DN11" s="112"/>
      <c r="DO11" s="109"/>
      <c r="DP11" s="109"/>
      <c r="DQ11" s="109"/>
      <c r="DR11" s="109"/>
      <c r="DS11" s="109"/>
      <c r="DT11" s="109"/>
      <c r="DU11" s="109"/>
      <c r="DV11" s="109"/>
      <c r="DW11" s="109"/>
      <c r="DX11" s="77">
        <f t="shared" si="2"/>
        <v>38</v>
      </c>
      <c r="DY11" s="13">
        <f t="shared" si="3"/>
        <v>7</v>
      </c>
      <c r="DZ11" s="13">
        <f t="shared" si="4"/>
        <v>2</v>
      </c>
      <c r="EA11" s="13">
        <f t="shared" si="5"/>
        <v>2</v>
      </c>
      <c r="EB11" s="13">
        <f t="shared" si="6"/>
        <v>2</v>
      </c>
      <c r="EC11" s="13">
        <f t="shared" si="7"/>
        <v>1</v>
      </c>
      <c r="ED11" s="13">
        <f t="shared" si="8"/>
        <v>0</v>
      </c>
      <c r="EE11" s="21">
        <f t="shared" si="9"/>
        <v>1945</v>
      </c>
      <c r="EG11" s="139" t="str">
        <f t="shared" si="10"/>
        <v>Yes!</v>
      </c>
      <c r="EH11" s="51" t="str">
        <f t="shared" si="11"/>
        <v/>
      </c>
      <c r="EI11" s="51" t="str">
        <f t="shared" si="12"/>
        <v/>
      </c>
      <c r="EJ11" s="227" t="str">
        <f t="shared" si="13"/>
        <v/>
      </c>
      <c r="EK11" s="45" t="str">
        <f t="shared" si="14"/>
        <v/>
      </c>
    </row>
    <row r="12" spans="1:152" ht="15.5">
      <c r="A12" s="5" t="s">
        <v>1140</v>
      </c>
      <c r="B12" s="35" t="s">
        <v>1141</v>
      </c>
      <c r="C12" s="85"/>
      <c r="D12" s="85"/>
      <c r="E12" s="85"/>
      <c r="F12" s="85"/>
      <c r="G12" s="86"/>
      <c r="H12" s="108"/>
      <c r="I12" s="108"/>
      <c r="J12" s="108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10"/>
      <c r="AY12" s="111"/>
      <c r="AZ12" s="112"/>
      <c r="BA12" s="112"/>
      <c r="BB12" s="113"/>
      <c r="BC12" s="113"/>
      <c r="BD12" s="109"/>
      <c r="BE12" s="112"/>
      <c r="BF12" s="112"/>
      <c r="BG12" s="112"/>
      <c r="BH12" s="112"/>
      <c r="BI12" s="109"/>
      <c r="BJ12" s="112"/>
      <c r="BK12" s="112"/>
      <c r="BL12" s="109"/>
      <c r="BM12" s="112"/>
      <c r="BN12" s="109"/>
      <c r="BO12" s="109"/>
      <c r="BP12" s="112"/>
      <c r="BQ12" s="112"/>
      <c r="BR12" s="109"/>
      <c r="BS12" s="112"/>
      <c r="BT12" s="109"/>
      <c r="BU12" s="112"/>
      <c r="BV12" s="109"/>
      <c r="BW12" s="109"/>
      <c r="BX12" s="109"/>
      <c r="BY12" s="109"/>
      <c r="BZ12" s="109"/>
      <c r="CA12" s="112"/>
      <c r="CB12" s="109"/>
      <c r="CC12" s="112"/>
      <c r="CD12" s="109"/>
      <c r="CE12" s="109"/>
      <c r="CF12" s="112"/>
      <c r="CG12" s="109"/>
      <c r="CH12" s="109"/>
      <c r="CI12" s="109"/>
      <c r="CJ12" s="109"/>
      <c r="CK12" s="109"/>
      <c r="CL12" s="109"/>
      <c r="CM12" s="109"/>
      <c r="CN12" s="147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12"/>
      <c r="DB12" s="109"/>
      <c r="DC12" s="112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12"/>
      <c r="DO12" s="109"/>
      <c r="DP12" s="109"/>
      <c r="DQ12" s="109"/>
      <c r="DR12" s="109"/>
      <c r="DS12" s="109"/>
      <c r="DT12" s="109"/>
      <c r="DU12" s="109"/>
      <c r="DV12" s="109"/>
      <c r="DW12" s="109"/>
      <c r="DX12" s="77">
        <f t="shared" si="2"/>
        <v>0</v>
      </c>
      <c r="DY12" s="13">
        <f t="shared" si="3"/>
        <v>0</v>
      </c>
      <c r="DZ12" s="13">
        <f t="shared" si="4"/>
        <v>0</v>
      </c>
      <c r="EA12" s="13">
        <f t="shared" si="5"/>
        <v>0</v>
      </c>
      <c r="EB12" s="13">
        <f t="shared" si="6"/>
        <v>0</v>
      </c>
      <c r="EC12" s="13">
        <f t="shared" si="7"/>
        <v>0</v>
      </c>
      <c r="ED12" s="13">
        <f t="shared" si="8"/>
        <v>0</v>
      </c>
      <c r="EE12" s="21">
        <f t="shared" si="9"/>
        <v>0</v>
      </c>
      <c r="EG12" s="44" t="str">
        <f t="shared" si="10"/>
        <v/>
      </c>
      <c r="EH12" s="51" t="str">
        <f t="shared" si="11"/>
        <v/>
      </c>
      <c r="EI12" s="51" t="str">
        <f t="shared" si="12"/>
        <v/>
      </c>
      <c r="EJ12" s="227" t="str">
        <f t="shared" si="13"/>
        <v/>
      </c>
      <c r="EK12" s="45" t="str">
        <f t="shared" si="14"/>
        <v/>
      </c>
      <c r="EU12" s="54"/>
      <c r="EV12" s="54"/>
    </row>
    <row r="13" spans="1:152" ht="15.5">
      <c r="A13" s="5" t="s">
        <v>47</v>
      </c>
      <c r="B13" s="35" t="s">
        <v>48</v>
      </c>
      <c r="C13" s="85"/>
      <c r="D13" s="85"/>
      <c r="E13" s="85"/>
      <c r="F13" s="85"/>
      <c r="G13" s="86"/>
      <c r="H13" s="108"/>
      <c r="I13" s="108"/>
      <c r="J13" s="108"/>
      <c r="K13" s="227"/>
      <c r="L13" s="227"/>
      <c r="M13" s="227" t="s">
        <v>43</v>
      </c>
      <c r="N13" s="227" t="s">
        <v>43</v>
      </c>
      <c r="O13" s="227"/>
      <c r="P13" s="227" t="s">
        <v>43</v>
      </c>
      <c r="Q13" s="227" t="s">
        <v>43</v>
      </c>
      <c r="R13" s="227"/>
      <c r="S13" s="227"/>
      <c r="T13" s="227" t="s">
        <v>43</v>
      </c>
      <c r="U13" s="227" t="s">
        <v>43</v>
      </c>
      <c r="V13" s="227"/>
      <c r="W13" s="227"/>
      <c r="X13" s="227" t="s">
        <v>43</v>
      </c>
      <c r="Y13" s="227"/>
      <c r="Z13" s="227"/>
      <c r="AA13" s="227"/>
      <c r="AB13" s="227"/>
      <c r="AC13" s="227"/>
      <c r="AD13" s="227"/>
      <c r="AE13" s="227" t="s">
        <v>43</v>
      </c>
      <c r="AF13" s="227"/>
      <c r="AG13" s="227"/>
      <c r="AH13" s="227" t="s">
        <v>43</v>
      </c>
      <c r="AI13" s="109"/>
      <c r="AJ13" s="109"/>
      <c r="AK13" s="109"/>
      <c r="AL13" s="109"/>
      <c r="AM13" s="109"/>
      <c r="AN13" s="109" t="s">
        <v>43</v>
      </c>
      <c r="AO13" s="109" t="s">
        <v>43</v>
      </c>
      <c r="AP13" s="109"/>
      <c r="AQ13" s="109"/>
      <c r="AR13" s="109"/>
      <c r="AS13" s="109"/>
      <c r="AT13" s="109"/>
      <c r="AU13" s="109"/>
      <c r="AV13" s="109"/>
      <c r="AW13" s="109"/>
      <c r="AX13" s="110"/>
      <c r="AY13" s="111"/>
      <c r="AZ13" s="112"/>
      <c r="BA13" s="112"/>
      <c r="BB13" s="113"/>
      <c r="BC13" s="113"/>
      <c r="BD13" s="109"/>
      <c r="BE13" s="112"/>
      <c r="BF13" s="112" t="s">
        <v>43</v>
      </c>
      <c r="BG13" s="112"/>
      <c r="BH13" s="112"/>
      <c r="BI13" s="109"/>
      <c r="BJ13" s="112" t="s">
        <v>43</v>
      </c>
      <c r="BK13" s="112"/>
      <c r="BL13" s="109"/>
      <c r="BM13" s="112" t="s">
        <v>43</v>
      </c>
      <c r="BN13" s="109"/>
      <c r="BO13" s="109"/>
      <c r="BP13" s="112" t="s">
        <v>43</v>
      </c>
      <c r="BQ13" s="112" t="s">
        <v>43</v>
      </c>
      <c r="BR13" s="109"/>
      <c r="BS13" s="112" t="s">
        <v>43</v>
      </c>
      <c r="BT13" s="109"/>
      <c r="BU13" s="112"/>
      <c r="BV13" s="109"/>
      <c r="BW13" s="109"/>
      <c r="BX13" s="109"/>
      <c r="BY13" s="109"/>
      <c r="BZ13" s="109"/>
      <c r="CA13" s="112" t="s">
        <v>43</v>
      </c>
      <c r="CB13" s="109"/>
      <c r="CC13" s="112" t="s">
        <v>43</v>
      </c>
      <c r="CD13" s="109"/>
      <c r="CE13" s="109" t="s">
        <v>43</v>
      </c>
      <c r="CF13" s="112"/>
      <c r="CG13" s="109"/>
      <c r="CH13" s="109" t="s">
        <v>43</v>
      </c>
      <c r="CI13" s="109" t="s">
        <v>43</v>
      </c>
      <c r="CJ13" s="109"/>
      <c r="CK13" s="109"/>
      <c r="CL13" s="109"/>
      <c r="CM13" s="109"/>
      <c r="CN13" s="147" t="s">
        <v>43</v>
      </c>
      <c r="CO13" s="109"/>
      <c r="CP13" s="109"/>
      <c r="CQ13" s="109"/>
      <c r="CR13" s="109" t="s">
        <v>43</v>
      </c>
      <c r="CS13" s="109"/>
      <c r="CT13" s="109"/>
      <c r="CU13" s="109"/>
      <c r="CV13" s="109"/>
      <c r="CW13" s="109"/>
      <c r="CX13" s="109" t="s">
        <v>43</v>
      </c>
      <c r="CY13" s="109"/>
      <c r="CZ13" s="109"/>
      <c r="DA13" s="112"/>
      <c r="DB13" s="109"/>
      <c r="DC13" s="112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12"/>
      <c r="DO13" s="109"/>
      <c r="DP13" s="109"/>
      <c r="DQ13" s="109"/>
      <c r="DR13" s="109"/>
      <c r="DS13" s="109"/>
      <c r="DT13" s="109"/>
      <c r="DU13" s="109"/>
      <c r="DV13" s="109"/>
      <c r="DW13" s="109"/>
      <c r="DX13" s="77">
        <f t="shared" si="2"/>
        <v>37</v>
      </c>
      <c r="DY13" s="13">
        <f t="shared" si="3"/>
        <v>9</v>
      </c>
      <c r="DZ13" s="13">
        <f t="shared" si="4"/>
        <v>2</v>
      </c>
      <c r="EA13" s="13">
        <f t="shared" si="5"/>
        <v>1</v>
      </c>
      <c r="EB13" s="13">
        <f t="shared" si="6"/>
        <v>2</v>
      </c>
      <c r="EC13" s="13">
        <f t="shared" si="7"/>
        <v>0</v>
      </c>
      <c r="ED13" s="13">
        <f t="shared" si="8"/>
        <v>0</v>
      </c>
      <c r="EE13" s="21">
        <f t="shared" si="9"/>
        <v>2807</v>
      </c>
      <c r="EG13" s="139" t="str">
        <f t="shared" si="10"/>
        <v>Yes!</v>
      </c>
      <c r="EH13" s="51" t="str">
        <f t="shared" si="11"/>
        <v/>
      </c>
      <c r="EI13" s="51" t="str">
        <f t="shared" si="12"/>
        <v/>
      </c>
      <c r="EJ13" s="227" t="str">
        <f t="shared" si="13"/>
        <v/>
      </c>
      <c r="EK13" s="45" t="str">
        <f t="shared" si="14"/>
        <v/>
      </c>
      <c r="EU13" s="54"/>
      <c r="EV13" s="54"/>
    </row>
    <row r="14" spans="1:152" ht="15.5">
      <c r="A14" s="5" t="s">
        <v>47</v>
      </c>
      <c r="B14" s="35" t="s">
        <v>49</v>
      </c>
      <c r="C14" s="85"/>
      <c r="D14" s="85"/>
      <c r="E14" s="85"/>
      <c r="F14" s="85"/>
      <c r="G14" s="86"/>
      <c r="H14" s="108" t="s">
        <v>43</v>
      </c>
      <c r="I14" s="108"/>
      <c r="J14" s="108"/>
      <c r="K14" s="227"/>
      <c r="L14" s="227"/>
      <c r="M14" s="227" t="s">
        <v>43</v>
      </c>
      <c r="N14" s="227" t="s">
        <v>43</v>
      </c>
      <c r="O14" s="227" t="s">
        <v>43</v>
      </c>
      <c r="P14" s="227" t="s">
        <v>43</v>
      </c>
      <c r="Q14" s="227" t="s">
        <v>43</v>
      </c>
      <c r="R14" s="227" t="s">
        <v>43</v>
      </c>
      <c r="S14" s="227" t="s">
        <v>43</v>
      </c>
      <c r="T14" s="227" t="s">
        <v>43</v>
      </c>
      <c r="U14" s="227" t="s">
        <v>43</v>
      </c>
      <c r="V14" s="227" t="s">
        <v>43</v>
      </c>
      <c r="W14" s="227"/>
      <c r="X14" s="227" t="s">
        <v>43</v>
      </c>
      <c r="Y14" s="227" t="s">
        <v>43</v>
      </c>
      <c r="Z14" s="227"/>
      <c r="AA14" s="227"/>
      <c r="AB14" s="227"/>
      <c r="AC14" s="227"/>
      <c r="AD14" s="227" t="s">
        <v>43</v>
      </c>
      <c r="AE14" s="227" t="s">
        <v>43</v>
      </c>
      <c r="AF14" s="227" t="s">
        <v>43</v>
      </c>
      <c r="AG14" s="227" t="s">
        <v>43</v>
      </c>
      <c r="AH14" s="227" t="s">
        <v>43</v>
      </c>
      <c r="AI14" s="109" t="s">
        <v>43</v>
      </c>
      <c r="AJ14" s="109"/>
      <c r="AK14" s="109"/>
      <c r="AL14" s="109"/>
      <c r="AM14" s="109"/>
      <c r="AN14" s="109" t="s">
        <v>43</v>
      </c>
      <c r="AO14" s="109" t="s">
        <v>43</v>
      </c>
      <c r="AP14" s="109"/>
      <c r="AQ14" s="109"/>
      <c r="AR14" s="109"/>
      <c r="AS14" s="109" t="s">
        <v>43</v>
      </c>
      <c r="AT14" s="109"/>
      <c r="AU14" s="109"/>
      <c r="AV14" s="109"/>
      <c r="AW14" s="109"/>
      <c r="AX14" s="110"/>
      <c r="AY14" s="111"/>
      <c r="AZ14" s="112" t="s">
        <v>43</v>
      </c>
      <c r="BA14" s="112"/>
      <c r="BB14" s="113" t="s">
        <v>43</v>
      </c>
      <c r="BC14" s="113"/>
      <c r="BD14" s="109"/>
      <c r="BE14" s="112" t="s">
        <v>43</v>
      </c>
      <c r="BF14" s="112" t="s">
        <v>43</v>
      </c>
      <c r="BG14" s="112"/>
      <c r="BH14" s="112"/>
      <c r="BI14" s="109"/>
      <c r="BJ14" s="112" t="s">
        <v>43</v>
      </c>
      <c r="BK14" s="112"/>
      <c r="BL14" s="109"/>
      <c r="BM14" s="112" t="s">
        <v>43</v>
      </c>
      <c r="BN14" s="109" t="s">
        <v>43</v>
      </c>
      <c r="BO14" s="109"/>
      <c r="BP14" s="112" t="s">
        <v>43</v>
      </c>
      <c r="BQ14" s="112" t="s">
        <v>43</v>
      </c>
      <c r="BR14" s="109"/>
      <c r="BS14" s="112" t="s">
        <v>43</v>
      </c>
      <c r="BT14" s="109"/>
      <c r="BU14" s="112" t="s">
        <v>43</v>
      </c>
      <c r="BV14" s="109"/>
      <c r="BW14" s="109"/>
      <c r="BX14" s="109"/>
      <c r="BY14" s="109" t="s">
        <v>43</v>
      </c>
      <c r="BZ14" s="109"/>
      <c r="CA14" s="112" t="s">
        <v>43</v>
      </c>
      <c r="CB14" s="109"/>
      <c r="CC14" s="112" t="s">
        <v>43</v>
      </c>
      <c r="CD14" s="109"/>
      <c r="CE14" s="109" t="s">
        <v>43</v>
      </c>
      <c r="CF14" s="112" t="s">
        <v>43</v>
      </c>
      <c r="CG14" s="109"/>
      <c r="CH14" s="109" t="s">
        <v>43</v>
      </c>
      <c r="CI14" s="109"/>
      <c r="CJ14" s="109" t="s">
        <v>43</v>
      </c>
      <c r="CK14" s="109" t="s">
        <v>43</v>
      </c>
      <c r="CL14" s="109" t="s">
        <v>43</v>
      </c>
      <c r="CM14" s="109"/>
      <c r="CN14" s="147" t="s">
        <v>43</v>
      </c>
      <c r="CO14" s="109"/>
      <c r="CP14" s="109"/>
      <c r="CQ14" s="109"/>
      <c r="CR14" s="109" t="s">
        <v>43</v>
      </c>
      <c r="CS14" s="109"/>
      <c r="CT14" s="109" t="s">
        <v>43</v>
      </c>
      <c r="CU14" s="109"/>
      <c r="CV14" s="109"/>
      <c r="CW14" s="109"/>
      <c r="CX14" s="109" t="s">
        <v>43</v>
      </c>
      <c r="CY14" s="109"/>
      <c r="CZ14" s="109" t="s">
        <v>43</v>
      </c>
      <c r="DA14" s="112"/>
      <c r="DB14" s="109"/>
      <c r="DC14" s="112"/>
      <c r="DD14" s="109" t="s">
        <v>43</v>
      </c>
      <c r="DE14" s="109"/>
      <c r="DF14" s="109"/>
      <c r="DG14" s="109"/>
      <c r="DH14" s="109"/>
      <c r="DI14" s="109" t="s">
        <v>43</v>
      </c>
      <c r="DJ14" s="109"/>
      <c r="DK14" s="109" t="s">
        <v>43</v>
      </c>
      <c r="DL14" s="109"/>
      <c r="DM14" s="109"/>
      <c r="DN14" s="112"/>
      <c r="DO14" s="109" t="s">
        <v>43</v>
      </c>
      <c r="DP14" s="109"/>
      <c r="DQ14" s="109"/>
      <c r="DR14" s="109"/>
      <c r="DS14" s="109"/>
      <c r="DT14" s="109"/>
      <c r="DU14" s="109"/>
      <c r="DV14" s="109"/>
      <c r="DW14" s="109"/>
      <c r="DX14" s="77">
        <f t="shared" si="2"/>
        <v>76</v>
      </c>
      <c r="DY14" s="13">
        <f t="shared" si="3"/>
        <v>25</v>
      </c>
      <c r="DZ14" s="13">
        <f t="shared" si="4"/>
        <v>2</v>
      </c>
      <c r="EA14" s="13">
        <f t="shared" si="5"/>
        <v>1</v>
      </c>
      <c r="EB14" s="13">
        <f t="shared" si="6"/>
        <v>3</v>
      </c>
      <c r="EC14" s="13">
        <f t="shared" si="7"/>
        <v>0</v>
      </c>
      <c r="ED14" s="13">
        <f t="shared" si="8"/>
        <v>0</v>
      </c>
      <c r="EE14" s="21">
        <f t="shared" si="9"/>
        <v>6321</v>
      </c>
      <c r="EG14" s="139" t="str">
        <f t="shared" si="10"/>
        <v>Yes!</v>
      </c>
      <c r="EH14" s="140" t="str">
        <f t="shared" si="11"/>
        <v>Yes!</v>
      </c>
      <c r="EI14" s="51" t="str">
        <f t="shared" si="12"/>
        <v/>
      </c>
      <c r="EJ14" s="227" t="str">
        <f t="shared" si="13"/>
        <v/>
      </c>
      <c r="EK14" s="45" t="str">
        <f t="shared" si="14"/>
        <v/>
      </c>
      <c r="EU14" s="54"/>
      <c r="EV14" s="54"/>
    </row>
    <row r="15" spans="1:152" ht="15.5">
      <c r="A15" s="6" t="s">
        <v>52</v>
      </c>
      <c r="B15" s="37" t="s">
        <v>53</v>
      </c>
      <c r="C15" s="87"/>
      <c r="D15" s="87"/>
      <c r="E15" s="87"/>
      <c r="F15" s="87"/>
      <c r="G15" s="88"/>
      <c r="H15" s="108"/>
      <c r="I15" s="108"/>
      <c r="J15" s="108"/>
      <c r="K15" s="227"/>
      <c r="L15" s="227"/>
      <c r="M15" s="227"/>
      <c r="N15" s="227"/>
      <c r="O15" s="227"/>
      <c r="P15" s="227"/>
      <c r="Q15" s="227"/>
      <c r="R15" s="227"/>
      <c r="S15" s="227"/>
      <c r="T15" s="227" t="s">
        <v>43</v>
      </c>
      <c r="U15" s="227"/>
      <c r="V15" s="227"/>
      <c r="W15" s="227"/>
      <c r="X15" s="227" t="s">
        <v>43</v>
      </c>
      <c r="Y15" s="227"/>
      <c r="Z15" s="227"/>
      <c r="AA15" s="227"/>
      <c r="AB15" s="227"/>
      <c r="AC15" s="227"/>
      <c r="AD15" s="227" t="s">
        <v>43</v>
      </c>
      <c r="AE15" s="227"/>
      <c r="AF15" s="227" t="s">
        <v>43</v>
      </c>
      <c r="AG15" s="227" t="s">
        <v>43</v>
      </c>
      <c r="AH15" s="227"/>
      <c r="AI15" s="109" t="s">
        <v>43</v>
      </c>
      <c r="AJ15" s="109"/>
      <c r="AK15" s="109"/>
      <c r="AL15" s="109"/>
      <c r="AM15" s="109"/>
      <c r="AN15" s="109" t="s">
        <v>43</v>
      </c>
      <c r="AO15" s="109" t="s">
        <v>43</v>
      </c>
      <c r="AP15" s="109"/>
      <c r="AQ15" s="109"/>
      <c r="AR15" s="109"/>
      <c r="AS15" s="109"/>
      <c r="AT15" s="109"/>
      <c r="AU15" s="109"/>
      <c r="AV15" s="109"/>
      <c r="AW15" s="109"/>
      <c r="AX15" s="110"/>
      <c r="AY15" s="111"/>
      <c r="AZ15" s="112" t="s">
        <v>43</v>
      </c>
      <c r="BA15" s="112"/>
      <c r="BB15" s="113" t="s">
        <v>43</v>
      </c>
      <c r="BC15" s="113"/>
      <c r="BD15" s="109"/>
      <c r="BE15" s="112"/>
      <c r="BF15" s="112"/>
      <c r="BG15" s="112"/>
      <c r="BH15" s="112" t="s">
        <v>43</v>
      </c>
      <c r="BI15" s="109"/>
      <c r="BJ15" s="112"/>
      <c r="BK15" s="112"/>
      <c r="BL15" s="109"/>
      <c r="BM15" s="112" t="s">
        <v>43</v>
      </c>
      <c r="BN15" s="109"/>
      <c r="BO15" s="109"/>
      <c r="BP15" s="112" t="s">
        <v>43</v>
      </c>
      <c r="BQ15" s="112"/>
      <c r="BR15" s="109"/>
      <c r="BS15" s="112"/>
      <c r="BT15" s="109"/>
      <c r="BU15" s="112" t="s">
        <v>43</v>
      </c>
      <c r="BV15" s="109"/>
      <c r="BW15" s="109"/>
      <c r="BX15" s="109"/>
      <c r="BY15" s="109"/>
      <c r="BZ15" s="109"/>
      <c r="CA15" s="112"/>
      <c r="CB15" s="109"/>
      <c r="CC15" s="112"/>
      <c r="CD15" s="109"/>
      <c r="CE15" s="109"/>
      <c r="CF15" s="112" t="s">
        <v>43</v>
      </c>
      <c r="CG15" s="109"/>
      <c r="CH15" s="109"/>
      <c r="CI15" s="109"/>
      <c r="CJ15" s="109"/>
      <c r="CK15" s="109"/>
      <c r="CL15" s="109" t="s">
        <v>43</v>
      </c>
      <c r="CM15" s="109"/>
      <c r="CN15" s="147"/>
      <c r="CO15" s="109"/>
      <c r="CP15" s="109"/>
      <c r="CQ15" s="109"/>
      <c r="CR15" s="109" t="s">
        <v>43</v>
      </c>
      <c r="CS15" s="109"/>
      <c r="CT15" s="109"/>
      <c r="CU15" s="109"/>
      <c r="CV15" s="109"/>
      <c r="CW15" s="109"/>
      <c r="CX15" s="109" t="s">
        <v>43</v>
      </c>
      <c r="CY15" s="109"/>
      <c r="CZ15" s="109"/>
      <c r="DA15" s="112"/>
      <c r="DB15" s="109" t="s">
        <v>43</v>
      </c>
      <c r="DC15" s="112"/>
      <c r="DD15" s="109" t="s">
        <v>43</v>
      </c>
      <c r="DE15" s="109"/>
      <c r="DF15" s="109"/>
      <c r="DG15" s="109"/>
      <c r="DH15" s="109"/>
      <c r="DI15" s="109" t="s">
        <v>43</v>
      </c>
      <c r="DJ15" s="109"/>
      <c r="DK15" s="109"/>
      <c r="DL15" s="109"/>
      <c r="DM15" s="109"/>
      <c r="DN15" s="112"/>
      <c r="DO15" s="109"/>
      <c r="DP15" s="109"/>
      <c r="DQ15" s="109"/>
      <c r="DR15" s="109"/>
      <c r="DS15" s="109"/>
      <c r="DT15" s="109"/>
      <c r="DU15" s="109"/>
      <c r="DV15" s="109"/>
      <c r="DW15" s="109"/>
      <c r="DX15" s="77">
        <f t="shared" si="2"/>
        <v>30</v>
      </c>
      <c r="DY15" s="13">
        <f t="shared" si="3"/>
        <v>10</v>
      </c>
      <c r="DZ15" s="13">
        <f t="shared" si="4"/>
        <v>0</v>
      </c>
      <c r="EA15" s="13">
        <f t="shared" si="5"/>
        <v>0</v>
      </c>
      <c r="EB15" s="13">
        <f t="shared" si="6"/>
        <v>0</v>
      </c>
      <c r="EC15" s="13">
        <f t="shared" si="7"/>
        <v>0</v>
      </c>
      <c r="ED15" s="13">
        <f t="shared" si="8"/>
        <v>0</v>
      </c>
      <c r="EE15" s="21">
        <f t="shared" si="9"/>
        <v>2029</v>
      </c>
      <c r="EG15" s="44" t="str">
        <f t="shared" si="10"/>
        <v/>
      </c>
      <c r="EH15" s="51" t="str">
        <f t="shared" si="11"/>
        <v/>
      </c>
      <c r="EI15" s="51" t="str">
        <f t="shared" si="12"/>
        <v/>
      </c>
      <c r="EJ15" s="227" t="str">
        <f t="shared" si="13"/>
        <v/>
      </c>
      <c r="EK15" s="45" t="str">
        <f t="shared" si="14"/>
        <v/>
      </c>
      <c r="EU15" s="54"/>
      <c r="EV15" s="54"/>
    </row>
    <row r="16" spans="1:152" ht="15.5">
      <c r="A16" s="9" t="s">
        <v>52</v>
      </c>
      <c r="B16" s="38" t="s">
        <v>54</v>
      </c>
      <c r="C16" s="89"/>
      <c r="D16" s="89"/>
      <c r="E16" s="89"/>
      <c r="F16" s="89"/>
      <c r="G16" s="90"/>
      <c r="H16" s="108"/>
      <c r="I16" s="108"/>
      <c r="J16" s="108"/>
      <c r="K16" s="227"/>
      <c r="L16" s="227"/>
      <c r="M16" s="227"/>
      <c r="N16" s="227"/>
      <c r="O16" s="227"/>
      <c r="P16" s="227"/>
      <c r="Q16" s="227"/>
      <c r="R16" s="227"/>
      <c r="S16" s="227"/>
      <c r="T16" s="227" t="s">
        <v>43</v>
      </c>
      <c r="U16" s="227"/>
      <c r="V16" s="227"/>
      <c r="W16" s="227"/>
      <c r="X16" s="227" t="s">
        <v>43</v>
      </c>
      <c r="Y16" s="227"/>
      <c r="Z16" s="227" t="s">
        <v>43</v>
      </c>
      <c r="AA16" s="227" t="s">
        <v>43</v>
      </c>
      <c r="AB16" s="227"/>
      <c r="AC16" s="227"/>
      <c r="AD16" s="227" t="s">
        <v>43</v>
      </c>
      <c r="AE16" s="227" t="s">
        <v>43</v>
      </c>
      <c r="AF16" s="227" t="s">
        <v>43</v>
      </c>
      <c r="AG16" s="227" t="s">
        <v>43</v>
      </c>
      <c r="AH16" s="227" t="s">
        <v>43</v>
      </c>
      <c r="AI16" s="109" t="s">
        <v>43</v>
      </c>
      <c r="AJ16" s="109"/>
      <c r="AK16" s="109"/>
      <c r="AL16" s="109"/>
      <c r="AM16" s="109"/>
      <c r="AN16" s="109" t="s">
        <v>43</v>
      </c>
      <c r="AO16" s="109" t="s">
        <v>43</v>
      </c>
      <c r="AP16" s="109" t="s">
        <v>43</v>
      </c>
      <c r="AQ16" s="109"/>
      <c r="AR16" s="109"/>
      <c r="AS16" s="109" t="s">
        <v>43</v>
      </c>
      <c r="AT16" s="109"/>
      <c r="AU16" s="109"/>
      <c r="AV16" s="109" t="s">
        <v>43</v>
      </c>
      <c r="AW16" s="109"/>
      <c r="AX16" s="110" t="s">
        <v>43</v>
      </c>
      <c r="AY16" s="109" t="s">
        <v>43</v>
      </c>
      <c r="AZ16" s="112" t="s">
        <v>43</v>
      </c>
      <c r="BA16" s="112"/>
      <c r="BB16" s="113" t="s">
        <v>43</v>
      </c>
      <c r="BC16" s="113"/>
      <c r="BD16" s="109" t="s">
        <v>43</v>
      </c>
      <c r="BE16" s="112" t="s">
        <v>43</v>
      </c>
      <c r="BF16" s="112" t="s">
        <v>43</v>
      </c>
      <c r="BG16" s="112"/>
      <c r="BH16" s="112" t="s">
        <v>43</v>
      </c>
      <c r="BI16" s="109"/>
      <c r="BJ16" s="112" t="s">
        <v>43</v>
      </c>
      <c r="BK16" s="112"/>
      <c r="BL16" s="109"/>
      <c r="BM16" s="112" t="s">
        <v>43</v>
      </c>
      <c r="BN16" s="109" t="s">
        <v>43</v>
      </c>
      <c r="BO16" s="109"/>
      <c r="BP16" s="112" t="s">
        <v>43</v>
      </c>
      <c r="BQ16" s="112"/>
      <c r="BR16" s="109"/>
      <c r="BS16" s="112" t="s">
        <v>43</v>
      </c>
      <c r="BT16" s="109"/>
      <c r="BU16" s="112" t="s">
        <v>43</v>
      </c>
      <c r="BV16" s="109"/>
      <c r="BW16" s="109"/>
      <c r="BX16" s="109" t="s">
        <v>43</v>
      </c>
      <c r="BY16" s="109" t="s">
        <v>43</v>
      </c>
      <c r="BZ16" s="109"/>
      <c r="CA16" s="112"/>
      <c r="CB16" s="109"/>
      <c r="CC16" s="112"/>
      <c r="CD16" s="109"/>
      <c r="CE16" s="109" t="s">
        <v>43</v>
      </c>
      <c r="CF16" s="112" t="s">
        <v>43</v>
      </c>
      <c r="CG16" s="109"/>
      <c r="CH16" s="109" t="s">
        <v>43</v>
      </c>
      <c r="CI16" s="109"/>
      <c r="CJ16" s="109" t="s">
        <v>43</v>
      </c>
      <c r="CK16" s="109"/>
      <c r="CL16" s="109" t="s">
        <v>43</v>
      </c>
      <c r="CM16" s="109"/>
      <c r="CN16" s="147"/>
      <c r="CO16" s="109"/>
      <c r="CP16" s="109" t="s">
        <v>43</v>
      </c>
      <c r="CQ16" s="109" t="s">
        <v>43</v>
      </c>
      <c r="CR16" s="109" t="s">
        <v>43</v>
      </c>
      <c r="CS16" s="109"/>
      <c r="CT16" s="109" t="s">
        <v>43</v>
      </c>
      <c r="CU16" s="109"/>
      <c r="CV16" s="109"/>
      <c r="CW16" s="109"/>
      <c r="CX16" s="109" t="s">
        <v>43</v>
      </c>
      <c r="CY16" s="109"/>
      <c r="CZ16" s="109" t="s">
        <v>43</v>
      </c>
      <c r="DA16" s="112"/>
      <c r="DB16" s="109"/>
      <c r="DC16" s="112" t="s">
        <v>43</v>
      </c>
      <c r="DD16" s="109" t="s">
        <v>43</v>
      </c>
      <c r="DE16" s="109"/>
      <c r="DF16" s="109" t="s">
        <v>43</v>
      </c>
      <c r="DG16" s="109"/>
      <c r="DH16" s="109"/>
      <c r="DI16" s="109" t="s">
        <v>43</v>
      </c>
      <c r="DJ16" s="109"/>
      <c r="DK16" s="109" t="s">
        <v>43</v>
      </c>
      <c r="DL16" s="109"/>
      <c r="DM16" s="109"/>
      <c r="DN16" s="112"/>
      <c r="DO16" s="109" t="s">
        <v>43</v>
      </c>
      <c r="DP16" s="109" t="s">
        <v>43</v>
      </c>
      <c r="DQ16" s="109"/>
      <c r="DR16" s="109"/>
      <c r="DS16" s="109"/>
      <c r="DT16" s="109"/>
      <c r="DU16" s="109"/>
      <c r="DV16" s="109"/>
      <c r="DW16" s="109"/>
      <c r="DX16" s="77">
        <f t="shared" si="2"/>
        <v>77</v>
      </c>
      <c r="DY16" s="13">
        <f t="shared" si="3"/>
        <v>27</v>
      </c>
      <c r="DZ16" s="13">
        <f t="shared" si="4"/>
        <v>2</v>
      </c>
      <c r="EA16" s="13">
        <f t="shared" si="5"/>
        <v>5</v>
      </c>
      <c r="EB16" s="13">
        <f t="shared" si="6"/>
        <v>0</v>
      </c>
      <c r="EC16" s="13">
        <f t="shared" si="7"/>
        <v>0</v>
      </c>
      <c r="ED16" s="13">
        <f t="shared" si="8"/>
        <v>0</v>
      </c>
      <c r="EE16" s="21">
        <f t="shared" si="9"/>
        <v>7530</v>
      </c>
      <c r="EG16" s="139" t="str">
        <f t="shared" si="10"/>
        <v>Yes!</v>
      </c>
      <c r="EH16" s="140" t="str">
        <f t="shared" si="11"/>
        <v>Yes!</v>
      </c>
      <c r="EI16" s="51" t="str">
        <f t="shared" si="12"/>
        <v/>
      </c>
      <c r="EJ16" s="227" t="str">
        <f t="shared" si="13"/>
        <v/>
      </c>
      <c r="EK16" s="45" t="str">
        <f t="shared" si="14"/>
        <v/>
      </c>
      <c r="EU16" s="54"/>
      <c r="EV16" s="54"/>
    </row>
    <row r="17" spans="1:152" ht="15.5">
      <c r="A17" s="5" t="s">
        <v>537</v>
      </c>
      <c r="B17" s="35" t="s">
        <v>538</v>
      </c>
      <c r="C17" s="85"/>
      <c r="D17" s="85"/>
      <c r="E17" s="85"/>
      <c r="F17" s="85"/>
      <c r="G17" s="86"/>
      <c r="H17" s="108"/>
      <c r="I17" s="108"/>
      <c r="J17" s="108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 t="s">
        <v>43</v>
      </c>
      <c r="AE17" s="227"/>
      <c r="AF17" s="227"/>
      <c r="AG17" s="227"/>
      <c r="AH17" s="227"/>
      <c r="AI17" s="109" t="s">
        <v>43</v>
      </c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 t="s">
        <v>43</v>
      </c>
      <c r="AW17" s="109"/>
      <c r="AX17" s="110"/>
      <c r="AY17" s="111"/>
      <c r="AZ17" s="112"/>
      <c r="BA17" s="112"/>
      <c r="BB17" s="113"/>
      <c r="BC17" s="113"/>
      <c r="BD17" s="109"/>
      <c r="BE17" s="112"/>
      <c r="BF17" s="112"/>
      <c r="BG17" s="112"/>
      <c r="BH17" s="112"/>
      <c r="BI17" s="109"/>
      <c r="BJ17" s="112"/>
      <c r="BK17" s="112"/>
      <c r="BL17" s="109"/>
      <c r="BM17" s="112" t="s">
        <v>43</v>
      </c>
      <c r="BN17" s="109"/>
      <c r="BO17" s="109"/>
      <c r="BP17" s="112"/>
      <c r="BQ17" s="112"/>
      <c r="BR17" s="109"/>
      <c r="BS17" s="112"/>
      <c r="BT17" s="109"/>
      <c r="BU17" s="112"/>
      <c r="BV17" s="109"/>
      <c r="BW17" s="109"/>
      <c r="BX17" s="109"/>
      <c r="BY17" s="109"/>
      <c r="BZ17" s="109"/>
      <c r="CA17" s="112"/>
      <c r="CB17" s="109"/>
      <c r="CC17" s="112"/>
      <c r="CD17" s="109"/>
      <c r="CE17" s="109"/>
      <c r="CF17" s="112"/>
      <c r="CG17" s="109"/>
      <c r="CH17" s="109"/>
      <c r="CI17" s="109"/>
      <c r="CJ17" s="109"/>
      <c r="CK17" s="109"/>
      <c r="CL17" s="109"/>
      <c r="CM17" s="109"/>
      <c r="CN17" s="147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12"/>
      <c r="DB17" s="109"/>
      <c r="DC17" s="112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12"/>
      <c r="DO17" s="109"/>
      <c r="DP17" s="109"/>
      <c r="DQ17" s="109"/>
      <c r="DR17" s="109"/>
      <c r="DS17" s="109"/>
      <c r="DT17" s="109"/>
      <c r="DU17" s="109"/>
      <c r="DV17" s="109"/>
      <c r="DW17" s="109"/>
      <c r="DX17" s="77">
        <f t="shared" si="2"/>
        <v>5</v>
      </c>
      <c r="DY17" s="13">
        <f t="shared" si="3"/>
        <v>1</v>
      </c>
      <c r="DZ17" s="13">
        <f t="shared" si="4"/>
        <v>0</v>
      </c>
      <c r="EA17" s="13">
        <f t="shared" si="5"/>
        <v>0</v>
      </c>
      <c r="EB17" s="13">
        <f t="shared" si="6"/>
        <v>0</v>
      </c>
      <c r="EC17" s="13">
        <f t="shared" si="7"/>
        <v>0</v>
      </c>
      <c r="ED17" s="13">
        <f t="shared" si="8"/>
        <v>0</v>
      </c>
      <c r="EE17" s="21">
        <f t="shared" si="9"/>
        <v>88</v>
      </c>
      <c r="EG17" s="44" t="str">
        <f t="shared" si="10"/>
        <v/>
      </c>
      <c r="EH17" s="51" t="str">
        <f t="shared" si="11"/>
        <v/>
      </c>
      <c r="EI17" s="51" t="str">
        <f t="shared" si="12"/>
        <v/>
      </c>
      <c r="EJ17" s="227" t="str">
        <f t="shared" si="13"/>
        <v/>
      </c>
      <c r="EK17" s="45" t="str">
        <f t="shared" si="14"/>
        <v/>
      </c>
      <c r="EU17" s="54"/>
      <c r="EV17" s="54"/>
    </row>
    <row r="18" spans="1:152" ht="15.5">
      <c r="A18" s="5" t="s">
        <v>539</v>
      </c>
      <c r="B18" s="35" t="s">
        <v>109</v>
      </c>
      <c r="C18" s="85"/>
      <c r="D18" s="85"/>
      <c r="E18" s="85"/>
      <c r="F18" s="85"/>
      <c r="G18" s="86"/>
      <c r="H18" s="108"/>
      <c r="I18" s="108"/>
      <c r="J18" s="108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10"/>
      <c r="AY18" s="111"/>
      <c r="AZ18" s="112"/>
      <c r="BA18" s="112"/>
      <c r="BB18" s="113"/>
      <c r="BC18" s="113"/>
      <c r="BD18" s="109"/>
      <c r="BE18" s="112"/>
      <c r="BF18" s="112"/>
      <c r="BG18" s="112"/>
      <c r="BH18" s="112"/>
      <c r="BI18" s="109"/>
      <c r="BJ18" s="112"/>
      <c r="BK18" s="112"/>
      <c r="BL18" s="109"/>
      <c r="BM18" s="112"/>
      <c r="BN18" s="109"/>
      <c r="BO18" s="109"/>
      <c r="BP18" s="112"/>
      <c r="BQ18" s="112"/>
      <c r="BR18" s="109"/>
      <c r="BS18" s="112"/>
      <c r="BT18" s="109"/>
      <c r="BU18" s="112"/>
      <c r="BV18" s="109"/>
      <c r="BW18" s="109"/>
      <c r="BX18" s="109"/>
      <c r="BY18" s="109"/>
      <c r="BZ18" s="109"/>
      <c r="CA18" s="112"/>
      <c r="CB18" s="109"/>
      <c r="CC18" s="112"/>
      <c r="CD18" s="109"/>
      <c r="CE18" s="109"/>
      <c r="CF18" s="112"/>
      <c r="CG18" s="109"/>
      <c r="CH18" s="109"/>
      <c r="CI18" s="109"/>
      <c r="CJ18" s="109"/>
      <c r="CK18" s="109"/>
      <c r="CL18" s="109"/>
      <c r="CM18" s="109"/>
      <c r="CN18" s="147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12"/>
      <c r="DB18" s="109"/>
      <c r="DC18" s="112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12"/>
      <c r="DO18" s="109"/>
      <c r="DP18" s="109"/>
      <c r="DQ18" s="109"/>
      <c r="DR18" s="109"/>
      <c r="DS18" s="109"/>
      <c r="DT18" s="109"/>
      <c r="DU18" s="109"/>
      <c r="DV18" s="109"/>
      <c r="DW18" s="109"/>
      <c r="DX18" s="77">
        <f t="shared" si="2"/>
        <v>0</v>
      </c>
      <c r="DY18" s="13">
        <f t="shared" si="3"/>
        <v>0</v>
      </c>
      <c r="DZ18" s="13">
        <f t="shared" si="4"/>
        <v>0</v>
      </c>
      <c r="EA18" s="13">
        <f t="shared" si="5"/>
        <v>0</v>
      </c>
      <c r="EB18" s="13">
        <f t="shared" si="6"/>
        <v>0</v>
      </c>
      <c r="EC18" s="13">
        <f t="shared" si="7"/>
        <v>0</v>
      </c>
      <c r="ED18" s="13">
        <f t="shared" si="8"/>
        <v>0</v>
      </c>
      <c r="EE18" s="21">
        <f t="shared" si="9"/>
        <v>0</v>
      </c>
      <c r="EG18" s="44" t="str">
        <f t="shared" si="10"/>
        <v/>
      </c>
      <c r="EH18" s="51" t="str">
        <f t="shared" si="11"/>
        <v/>
      </c>
      <c r="EI18" s="51" t="str">
        <f t="shared" si="12"/>
        <v/>
      </c>
      <c r="EJ18" s="227" t="str">
        <f t="shared" si="13"/>
        <v/>
      </c>
      <c r="EK18" s="45" t="str">
        <f t="shared" si="14"/>
        <v/>
      </c>
      <c r="EU18" s="54"/>
      <c r="EV18" s="54"/>
    </row>
    <row r="19" spans="1:152" ht="15.5">
      <c r="A19" s="6" t="s">
        <v>744</v>
      </c>
      <c r="B19" s="37" t="s">
        <v>745</v>
      </c>
      <c r="C19" s="87"/>
      <c r="D19" s="87"/>
      <c r="E19" s="87"/>
      <c r="F19" s="87"/>
      <c r="G19" s="88"/>
      <c r="H19" s="108"/>
      <c r="I19" s="108"/>
      <c r="J19" s="108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10"/>
      <c r="AY19" s="111"/>
      <c r="AZ19" s="112"/>
      <c r="BA19" s="112"/>
      <c r="BB19" s="113"/>
      <c r="BC19" s="113"/>
      <c r="BD19" s="109"/>
      <c r="BE19" s="112"/>
      <c r="BF19" s="112"/>
      <c r="BG19" s="112"/>
      <c r="BH19" s="112"/>
      <c r="BI19" s="109"/>
      <c r="BJ19" s="112"/>
      <c r="BK19" s="112"/>
      <c r="BL19" s="109"/>
      <c r="BM19" s="112"/>
      <c r="BN19" s="109"/>
      <c r="BO19" s="109"/>
      <c r="BP19" s="112"/>
      <c r="BQ19" s="112"/>
      <c r="BR19" s="109"/>
      <c r="BS19" s="112"/>
      <c r="BT19" s="109"/>
      <c r="BU19" s="112"/>
      <c r="BV19" s="109"/>
      <c r="BW19" s="109"/>
      <c r="BX19" s="109"/>
      <c r="BY19" s="109"/>
      <c r="BZ19" s="109"/>
      <c r="CA19" s="112"/>
      <c r="CB19" s="109"/>
      <c r="CC19" s="112"/>
      <c r="CD19" s="109"/>
      <c r="CE19" s="109"/>
      <c r="CF19" s="112"/>
      <c r="CG19" s="109"/>
      <c r="CH19" s="109"/>
      <c r="CI19" s="109"/>
      <c r="CJ19" s="109"/>
      <c r="CK19" s="109"/>
      <c r="CL19" s="109"/>
      <c r="CM19" s="109"/>
      <c r="CN19" s="147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12"/>
      <c r="DB19" s="109"/>
      <c r="DC19" s="112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12"/>
      <c r="DO19" s="109"/>
      <c r="DP19" s="109"/>
      <c r="DQ19" s="109"/>
      <c r="DR19" s="109"/>
      <c r="DS19" s="109"/>
      <c r="DT19" s="109"/>
      <c r="DU19" s="109"/>
      <c r="DV19" s="109"/>
      <c r="DW19" s="109"/>
      <c r="DX19" s="77">
        <f t="shared" si="2"/>
        <v>0</v>
      </c>
      <c r="DY19" s="13">
        <f t="shared" si="3"/>
        <v>0</v>
      </c>
      <c r="DZ19" s="13">
        <f t="shared" si="4"/>
        <v>0</v>
      </c>
      <c r="EA19" s="13">
        <f t="shared" si="5"/>
        <v>0</v>
      </c>
      <c r="EB19" s="13">
        <f t="shared" si="6"/>
        <v>0</v>
      </c>
      <c r="EC19" s="13">
        <f t="shared" si="7"/>
        <v>0</v>
      </c>
      <c r="ED19" s="13">
        <f t="shared" si="8"/>
        <v>0</v>
      </c>
      <c r="EE19" s="21">
        <f t="shared" si="9"/>
        <v>0</v>
      </c>
      <c r="EG19" s="44" t="str">
        <f t="shared" si="10"/>
        <v/>
      </c>
      <c r="EH19" s="51" t="str">
        <f t="shared" si="11"/>
        <v/>
      </c>
      <c r="EI19" s="51" t="str">
        <f t="shared" si="12"/>
        <v/>
      </c>
      <c r="EJ19" s="227" t="str">
        <f t="shared" si="13"/>
        <v/>
      </c>
      <c r="EK19" s="45" t="str">
        <f t="shared" si="14"/>
        <v/>
      </c>
      <c r="EU19" s="54"/>
      <c r="EV19" s="54"/>
    </row>
    <row r="20" spans="1:152" ht="15.5">
      <c r="A20" s="5" t="s">
        <v>55</v>
      </c>
      <c r="B20" s="35" t="s">
        <v>56</v>
      </c>
      <c r="C20" s="85"/>
      <c r="D20" s="85"/>
      <c r="E20" s="85"/>
      <c r="F20" s="85"/>
      <c r="G20" s="86"/>
      <c r="H20" s="108"/>
      <c r="I20" s="108"/>
      <c r="J20" s="108" t="s">
        <v>43</v>
      </c>
      <c r="K20" s="227" t="s">
        <v>43</v>
      </c>
      <c r="L20" s="227" t="s">
        <v>43</v>
      </c>
      <c r="M20" s="227" t="s">
        <v>43</v>
      </c>
      <c r="N20" s="227"/>
      <c r="O20" s="227" t="s">
        <v>43</v>
      </c>
      <c r="P20" s="227" t="s">
        <v>43</v>
      </c>
      <c r="Q20" s="227" t="s">
        <v>43</v>
      </c>
      <c r="R20" s="227" t="s">
        <v>43</v>
      </c>
      <c r="S20" s="227" t="s">
        <v>43</v>
      </c>
      <c r="T20" s="227" t="s">
        <v>43</v>
      </c>
      <c r="U20" s="227"/>
      <c r="V20" s="227" t="s">
        <v>43</v>
      </c>
      <c r="W20" s="227" t="s">
        <v>43</v>
      </c>
      <c r="X20" s="227" t="s">
        <v>43</v>
      </c>
      <c r="Y20" s="227"/>
      <c r="Z20" s="227"/>
      <c r="AA20" s="227" t="s">
        <v>43</v>
      </c>
      <c r="AB20" s="227"/>
      <c r="AC20" s="227"/>
      <c r="AD20" s="227" t="s">
        <v>43</v>
      </c>
      <c r="AE20" s="227"/>
      <c r="AF20" s="227" t="s">
        <v>43</v>
      </c>
      <c r="AG20" s="227" t="s">
        <v>43</v>
      </c>
      <c r="AH20" s="227"/>
      <c r="AI20" s="109" t="s">
        <v>43</v>
      </c>
      <c r="AJ20" s="109"/>
      <c r="AK20" s="109" t="s">
        <v>43</v>
      </c>
      <c r="AL20" s="109" t="s">
        <v>43</v>
      </c>
      <c r="AM20" s="109"/>
      <c r="AN20" s="109" t="s">
        <v>43</v>
      </c>
      <c r="AO20" s="109"/>
      <c r="AP20" s="109"/>
      <c r="AQ20" s="109"/>
      <c r="AR20" s="109"/>
      <c r="AS20" s="109" t="s">
        <v>43</v>
      </c>
      <c r="AT20" s="109"/>
      <c r="AU20" s="109"/>
      <c r="AV20" s="109" t="s">
        <v>43</v>
      </c>
      <c r="AW20" s="109"/>
      <c r="AX20" s="110" t="s">
        <v>43</v>
      </c>
      <c r="AY20" s="111"/>
      <c r="AZ20" s="112" t="s">
        <v>43</v>
      </c>
      <c r="BA20" s="112"/>
      <c r="BB20" s="113" t="s">
        <v>43</v>
      </c>
      <c r="BC20" s="113"/>
      <c r="BD20" s="109"/>
      <c r="BE20" s="112" t="s">
        <v>43</v>
      </c>
      <c r="BF20" s="112" t="s">
        <v>43</v>
      </c>
      <c r="BG20" s="112"/>
      <c r="BH20" s="112" t="s">
        <v>43</v>
      </c>
      <c r="BI20" s="109"/>
      <c r="BJ20" s="112" t="s">
        <v>43</v>
      </c>
      <c r="BK20" s="112"/>
      <c r="BL20" s="109"/>
      <c r="BM20" s="112" t="s">
        <v>43</v>
      </c>
      <c r="BN20" s="109"/>
      <c r="BO20" s="109"/>
      <c r="BP20" s="112" t="s">
        <v>43</v>
      </c>
      <c r="BQ20" s="112" t="s">
        <v>43</v>
      </c>
      <c r="BR20" s="109"/>
      <c r="BS20" s="112"/>
      <c r="BT20" s="109"/>
      <c r="BU20" s="112"/>
      <c r="BV20" s="109"/>
      <c r="BW20" s="109"/>
      <c r="BX20" s="109"/>
      <c r="BY20" s="109"/>
      <c r="BZ20" s="109"/>
      <c r="CA20" s="112" t="s">
        <v>43</v>
      </c>
      <c r="CB20" s="109"/>
      <c r="CC20" s="112" t="s">
        <v>43</v>
      </c>
      <c r="CD20" s="109"/>
      <c r="CE20" s="109" t="s">
        <v>43</v>
      </c>
      <c r="CF20" s="112"/>
      <c r="CG20" s="109"/>
      <c r="CH20" s="109" t="s">
        <v>43</v>
      </c>
      <c r="CI20" s="109" t="s">
        <v>43</v>
      </c>
      <c r="CJ20" s="109"/>
      <c r="CK20" s="109"/>
      <c r="CL20" s="109"/>
      <c r="CM20" s="109"/>
      <c r="CN20" s="147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12"/>
      <c r="DB20" s="109"/>
      <c r="DC20" s="112"/>
      <c r="DD20" s="109"/>
      <c r="DE20" s="109"/>
      <c r="DF20" s="109"/>
      <c r="DG20" s="109"/>
      <c r="DH20" s="109"/>
      <c r="DI20" s="109" t="s">
        <v>43</v>
      </c>
      <c r="DJ20" s="109"/>
      <c r="DK20" s="109"/>
      <c r="DL20" s="109"/>
      <c r="DM20" s="109"/>
      <c r="DN20" s="112"/>
      <c r="DO20" s="109"/>
      <c r="DP20" s="109"/>
      <c r="DQ20" s="109"/>
      <c r="DR20" s="109"/>
      <c r="DS20" s="109"/>
      <c r="DT20" s="109"/>
      <c r="DU20" s="109"/>
      <c r="DV20" s="109"/>
      <c r="DW20" s="109"/>
      <c r="DX20" s="77">
        <f t="shared" si="2"/>
        <v>55</v>
      </c>
      <c r="DY20" s="13">
        <f t="shared" si="3"/>
        <v>17</v>
      </c>
      <c r="DZ20" s="13">
        <f t="shared" si="4"/>
        <v>2</v>
      </c>
      <c r="EA20" s="13">
        <f t="shared" si="5"/>
        <v>1</v>
      </c>
      <c r="EB20" s="13">
        <f t="shared" si="6"/>
        <v>2</v>
      </c>
      <c r="EC20" s="13">
        <f t="shared" si="7"/>
        <v>0</v>
      </c>
      <c r="ED20" s="13">
        <f t="shared" si="8"/>
        <v>0</v>
      </c>
      <c r="EE20" s="21">
        <f t="shared" si="9"/>
        <v>3725</v>
      </c>
      <c r="EG20" s="139" t="str">
        <f t="shared" si="10"/>
        <v>Yes!</v>
      </c>
      <c r="EH20" s="51" t="str">
        <f t="shared" si="11"/>
        <v/>
      </c>
      <c r="EI20" s="51" t="str">
        <f t="shared" si="12"/>
        <v/>
      </c>
      <c r="EJ20" s="227" t="str">
        <f t="shared" si="13"/>
        <v/>
      </c>
      <c r="EK20" s="45" t="str">
        <f t="shared" si="14"/>
        <v/>
      </c>
      <c r="EU20" s="54"/>
      <c r="EV20" s="54"/>
    </row>
    <row r="21" spans="1:152" ht="15.5">
      <c r="A21" s="5" t="s">
        <v>57</v>
      </c>
      <c r="B21" s="35" t="s">
        <v>58</v>
      </c>
      <c r="C21" s="85"/>
      <c r="D21" s="85"/>
      <c r="E21" s="85"/>
      <c r="F21" s="85"/>
      <c r="G21" s="86"/>
      <c r="H21" s="108"/>
      <c r="I21" s="108"/>
      <c r="J21" s="108"/>
      <c r="K21" s="227"/>
      <c r="L21" s="227"/>
      <c r="M21" s="227" t="s">
        <v>43</v>
      </c>
      <c r="N21" s="227"/>
      <c r="O21" s="227" t="s">
        <v>43</v>
      </c>
      <c r="P21" s="227"/>
      <c r="Q21" s="227"/>
      <c r="R21" s="227" t="s">
        <v>43</v>
      </c>
      <c r="S21" s="227" t="s">
        <v>43</v>
      </c>
      <c r="T21" s="227" t="s">
        <v>43</v>
      </c>
      <c r="U21" s="227"/>
      <c r="V21" s="227" t="s">
        <v>43</v>
      </c>
      <c r="W21" s="227" t="s">
        <v>43</v>
      </c>
      <c r="X21" s="227"/>
      <c r="Y21" s="227"/>
      <c r="Z21" s="227"/>
      <c r="AA21" s="227" t="s">
        <v>43</v>
      </c>
      <c r="AB21" s="227"/>
      <c r="AC21" s="227"/>
      <c r="AD21" s="227"/>
      <c r="AE21" s="227"/>
      <c r="AF21" s="227" t="s">
        <v>43</v>
      </c>
      <c r="AG21" s="227" t="s">
        <v>43</v>
      </c>
      <c r="AH21" s="227" t="s">
        <v>43</v>
      </c>
      <c r="AI21" s="109" t="s">
        <v>43</v>
      </c>
      <c r="AJ21" s="109"/>
      <c r="AK21" s="109"/>
      <c r="AL21" s="109"/>
      <c r="AM21" s="109"/>
      <c r="AN21" s="109"/>
      <c r="AO21" s="109" t="s">
        <v>43</v>
      </c>
      <c r="AP21" s="109" t="s">
        <v>43</v>
      </c>
      <c r="AQ21" s="109"/>
      <c r="AR21" s="109"/>
      <c r="AS21" s="109"/>
      <c r="AT21" s="109" t="s">
        <v>43</v>
      </c>
      <c r="AU21" s="109"/>
      <c r="AV21" s="109"/>
      <c r="AW21" s="109"/>
      <c r="AX21" s="110" t="s">
        <v>43</v>
      </c>
      <c r="AY21" s="111"/>
      <c r="AZ21" s="112"/>
      <c r="BA21" s="112"/>
      <c r="BB21" s="113"/>
      <c r="BC21" s="113"/>
      <c r="BD21" s="109"/>
      <c r="BE21" s="112"/>
      <c r="BF21" s="112"/>
      <c r="BG21" s="112" t="s">
        <v>43</v>
      </c>
      <c r="BH21" s="112" t="s">
        <v>43</v>
      </c>
      <c r="BI21" s="109"/>
      <c r="BJ21" s="112" t="s">
        <v>43</v>
      </c>
      <c r="BK21" s="112"/>
      <c r="BL21" s="109"/>
      <c r="BM21" s="112" t="s">
        <v>43</v>
      </c>
      <c r="BN21" s="109" t="s">
        <v>43</v>
      </c>
      <c r="BO21" s="109"/>
      <c r="BP21" s="112"/>
      <c r="BQ21" s="112" t="s">
        <v>43</v>
      </c>
      <c r="BR21" s="109"/>
      <c r="BS21" s="112"/>
      <c r="BT21" s="109"/>
      <c r="BU21" s="112" t="s">
        <v>43</v>
      </c>
      <c r="BV21" s="109"/>
      <c r="BW21" s="109"/>
      <c r="BX21" s="109"/>
      <c r="BY21" s="109"/>
      <c r="BZ21" s="109"/>
      <c r="CA21" s="112"/>
      <c r="CB21" s="109"/>
      <c r="CC21" s="112"/>
      <c r="CD21" s="109"/>
      <c r="CE21" s="109"/>
      <c r="CF21" s="112" t="s">
        <v>43</v>
      </c>
      <c r="CG21" s="109"/>
      <c r="CH21" s="109" t="s">
        <v>43</v>
      </c>
      <c r="CI21" s="109"/>
      <c r="CJ21" s="109"/>
      <c r="CK21" s="109"/>
      <c r="CL21" s="109"/>
      <c r="CM21" s="109"/>
      <c r="CN21" s="147"/>
      <c r="CO21" s="109"/>
      <c r="CP21" s="109" t="s">
        <v>43</v>
      </c>
      <c r="CQ21" s="109"/>
      <c r="CR21" s="109" t="s">
        <v>43</v>
      </c>
      <c r="CS21" s="109"/>
      <c r="CT21" s="109"/>
      <c r="CU21" s="109"/>
      <c r="CV21" s="109"/>
      <c r="CW21" s="109"/>
      <c r="CX21" s="109" t="s">
        <v>43</v>
      </c>
      <c r="CY21" s="109"/>
      <c r="CZ21" s="109"/>
      <c r="DA21" s="112"/>
      <c r="DB21" s="109"/>
      <c r="DC21" s="112"/>
      <c r="DD21" s="109"/>
      <c r="DE21" s="109"/>
      <c r="DF21" s="109" t="s">
        <v>43</v>
      </c>
      <c r="DG21" s="109"/>
      <c r="DH21" s="109"/>
      <c r="DI21" s="109"/>
      <c r="DJ21" s="109"/>
      <c r="DK21" s="109" t="s">
        <v>43</v>
      </c>
      <c r="DL21" s="109"/>
      <c r="DM21" s="109" t="s">
        <v>43</v>
      </c>
      <c r="DN21" s="112"/>
      <c r="DO21" s="109" t="s">
        <v>43</v>
      </c>
      <c r="DP21" s="109"/>
      <c r="DQ21" s="109"/>
      <c r="DR21" s="109"/>
      <c r="DS21" s="109"/>
      <c r="DT21" s="109"/>
      <c r="DU21" s="109"/>
      <c r="DV21" s="109"/>
      <c r="DW21" s="109"/>
      <c r="DX21" s="77">
        <f t="shared" si="2"/>
        <v>54</v>
      </c>
      <c r="DY21" s="13">
        <f t="shared" si="3"/>
        <v>23</v>
      </c>
      <c r="DZ21" s="13">
        <f t="shared" si="4"/>
        <v>1</v>
      </c>
      <c r="EA21" s="13">
        <f t="shared" si="5"/>
        <v>1</v>
      </c>
      <c r="EB21" s="13">
        <f t="shared" si="6"/>
        <v>0</v>
      </c>
      <c r="EC21" s="13">
        <f t="shared" si="7"/>
        <v>0</v>
      </c>
      <c r="ED21" s="13">
        <f t="shared" si="8"/>
        <v>0</v>
      </c>
      <c r="EE21" s="21">
        <f t="shared" si="9"/>
        <v>4409</v>
      </c>
      <c r="EG21" s="139" t="str">
        <f t="shared" si="10"/>
        <v>Yes!</v>
      </c>
      <c r="EH21" s="51" t="str">
        <f t="shared" si="11"/>
        <v/>
      </c>
      <c r="EI21" s="51" t="str">
        <f t="shared" si="12"/>
        <v/>
      </c>
      <c r="EJ21" s="227" t="str">
        <f t="shared" si="13"/>
        <v/>
      </c>
      <c r="EK21" s="45" t="str">
        <f t="shared" si="14"/>
        <v/>
      </c>
      <c r="EU21" s="54"/>
      <c r="EV21" s="54"/>
    </row>
    <row r="22" spans="1:152" ht="15.5">
      <c r="A22" s="5" t="s">
        <v>1142</v>
      </c>
      <c r="B22" s="35" t="s">
        <v>1143</v>
      </c>
      <c r="C22" s="85"/>
      <c r="D22" s="85"/>
      <c r="E22" s="85"/>
      <c r="F22" s="85"/>
      <c r="G22" s="86"/>
      <c r="H22" s="108"/>
      <c r="I22" s="108"/>
      <c r="J22" s="108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10"/>
      <c r="AY22" s="111"/>
      <c r="AZ22" s="112"/>
      <c r="BA22" s="112"/>
      <c r="BB22" s="113"/>
      <c r="BC22" s="113"/>
      <c r="BD22" s="109"/>
      <c r="BE22" s="112"/>
      <c r="BF22" s="112"/>
      <c r="BG22" s="112"/>
      <c r="BH22" s="112"/>
      <c r="BI22" s="109"/>
      <c r="BJ22" s="112"/>
      <c r="BK22" s="112"/>
      <c r="BL22" s="109"/>
      <c r="BM22" s="112"/>
      <c r="BN22" s="109"/>
      <c r="BO22" s="109"/>
      <c r="BP22" s="112"/>
      <c r="BQ22" s="112"/>
      <c r="BR22" s="109"/>
      <c r="BS22" s="112"/>
      <c r="BT22" s="109"/>
      <c r="BU22" s="112"/>
      <c r="BV22" s="109"/>
      <c r="BW22" s="109"/>
      <c r="BX22" s="109"/>
      <c r="BY22" s="109"/>
      <c r="BZ22" s="109"/>
      <c r="CA22" s="112"/>
      <c r="CB22" s="109"/>
      <c r="CC22" s="112"/>
      <c r="CD22" s="109"/>
      <c r="CE22" s="109"/>
      <c r="CF22" s="112"/>
      <c r="CG22" s="109"/>
      <c r="CH22" s="109"/>
      <c r="CI22" s="109"/>
      <c r="CJ22" s="109"/>
      <c r="CK22" s="109"/>
      <c r="CL22" s="109"/>
      <c r="CM22" s="109"/>
      <c r="CN22" s="147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12"/>
      <c r="DB22" s="109"/>
      <c r="DC22" s="112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12"/>
      <c r="DO22" s="109"/>
      <c r="DP22" s="109"/>
      <c r="DQ22" s="109"/>
      <c r="DR22" s="109"/>
      <c r="DS22" s="109"/>
      <c r="DT22" s="109"/>
      <c r="DU22" s="109"/>
      <c r="DV22" s="109"/>
      <c r="DW22" s="109"/>
      <c r="DX22" s="77">
        <f t="shared" si="2"/>
        <v>0</v>
      </c>
      <c r="DY22" s="13">
        <f t="shared" si="3"/>
        <v>0</v>
      </c>
      <c r="DZ22" s="13">
        <f t="shared" si="4"/>
        <v>0</v>
      </c>
      <c r="EA22" s="13">
        <f t="shared" si="5"/>
        <v>0</v>
      </c>
      <c r="EB22" s="13">
        <f t="shared" si="6"/>
        <v>0</v>
      </c>
      <c r="EC22" s="13">
        <f t="shared" si="7"/>
        <v>0</v>
      </c>
      <c r="ED22" s="13">
        <f t="shared" si="8"/>
        <v>0</v>
      </c>
      <c r="EE22" s="21">
        <f t="shared" si="9"/>
        <v>0</v>
      </c>
      <c r="EG22" s="44" t="str">
        <f t="shared" si="10"/>
        <v/>
      </c>
      <c r="EH22" s="51" t="str">
        <f t="shared" si="11"/>
        <v/>
      </c>
      <c r="EI22" s="51" t="str">
        <f t="shared" si="12"/>
        <v/>
      </c>
      <c r="EJ22" s="227" t="str">
        <f t="shared" si="13"/>
        <v/>
      </c>
      <c r="EK22" s="45" t="str">
        <f t="shared" si="14"/>
        <v/>
      </c>
      <c r="EU22" s="54"/>
      <c r="EV22" s="54"/>
    </row>
    <row r="23" spans="1:152" ht="15.5">
      <c r="A23" s="5" t="s">
        <v>1144</v>
      </c>
      <c r="B23" s="35" t="s">
        <v>56</v>
      </c>
      <c r="C23" s="85"/>
      <c r="D23" s="85"/>
      <c r="E23" s="85"/>
      <c r="F23" s="85"/>
      <c r="G23" s="86"/>
      <c r="H23" s="108"/>
      <c r="I23" s="108"/>
      <c r="J23" s="108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10"/>
      <c r="AY23" s="111"/>
      <c r="AZ23" s="112"/>
      <c r="BA23" s="112"/>
      <c r="BB23" s="113"/>
      <c r="BC23" s="113"/>
      <c r="BD23" s="109"/>
      <c r="BE23" s="112"/>
      <c r="BF23" s="112"/>
      <c r="BG23" s="112"/>
      <c r="BH23" s="112"/>
      <c r="BI23" s="109"/>
      <c r="BJ23" s="112"/>
      <c r="BK23" s="112"/>
      <c r="BL23" s="109"/>
      <c r="BM23" s="112"/>
      <c r="BN23" s="109"/>
      <c r="BO23" s="109"/>
      <c r="BP23" s="112"/>
      <c r="BQ23" s="112"/>
      <c r="BR23" s="109"/>
      <c r="BS23" s="112"/>
      <c r="BT23" s="109"/>
      <c r="BU23" s="112"/>
      <c r="BV23" s="109"/>
      <c r="BW23" s="109"/>
      <c r="BX23" s="109"/>
      <c r="BY23" s="109"/>
      <c r="BZ23" s="109"/>
      <c r="CA23" s="112"/>
      <c r="CB23" s="109"/>
      <c r="CC23" s="112"/>
      <c r="CD23" s="109"/>
      <c r="CE23" s="109"/>
      <c r="CF23" s="112"/>
      <c r="CG23" s="109"/>
      <c r="CH23" s="109"/>
      <c r="CI23" s="109"/>
      <c r="CJ23" s="109"/>
      <c r="CK23" s="109"/>
      <c r="CL23" s="109"/>
      <c r="CM23" s="109"/>
      <c r="CN23" s="147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12"/>
      <c r="DB23" s="109"/>
      <c r="DC23" s="112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12"/>
      <c r="DO23" s="109"/>
      <c r="DP23" s="109"/>
      <c r="DQ23" s="109"/>
      <c r="DR23" s="109"/>
      <c r="DS23" s="109"/>
      <c r="DT23" s="109"/>
      <c r="DU23" s="109"/>
      <c r="DV23" s="109"/>
      <c r="DW23" s="109"/>
      <c r="DX23" s="77">
        <f t="shared" si="2"/>
        <v>0</v>
      </c>
      <c r="DY23" s="13">
        <f t="shared" si="3"/>
        <v>0</v>
      </c>
      <c r="DZ23" s="13">
        <f t="shared" si="4"/>
        <v>0</v>
      </c>
      <c r="EA23" s="13">
        <f t="shared" si="5"/>
        <v>0</v>
      </c>
      <c r="EB23" s="13">
        <f t="shared" si="6"/>
        <v>0</v>
      </c>
      <c r="EC23" s="13">
        <f t="shared" si="7"/>
        <v>0</v>
      </c>
      <c r="ED23" s="13">
        <f t="shared" si="8"/>
        <v>0</v>
      </c>
      <c r="EE23" s="21">
        <f t="shared" si="9"/>
        <v>0</v>
      </c>
      <c r="EG23" s="44" t="str">
        <f t="shared" si="10"/>
        <v/>
      </c>
      <c r="EH23" s="51" t="str">
        <f t="shared" si="11"/>
        <v/>
      </c>
      <c r="EI23" s="51" t="str">
        <f t="shared" si="12"/>
        <v/>
      </c>
      <c r="EJ23" s="227" t="str">
        <f t="shared" si="13"/>
        <v/>
      </c>
      <c r="EK23" s="45" t="str">
        <f t="shared" si="14"/>
        <v/>
      </c>
      <c r="EU23" s="54"/>
      <c r="EV23" s="54"/>
    </row>
    <row r="24" spans="1:152" ht="15.5">
      <c r="A24" s="5" t="s">
        <v>1145</v>
      </c>
      <c r="B24" s="35" t="s">
        <v>162</v>
      </c>
      <c r="C24" s="85"/>
      <c r="D24" s="85"/>
      <c r="E24" s="85"/>
      <c r="F24" s="85"/>
      <c r="G24" s="86"/>
      <c r="H24" s="108"/>
      <c r="I24" s="108"/>
      <c r="J24" s="108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10"/>
      <c r="AY24" s="111"/>
      <c r="AZ24" s="112"/>
      <c r="BA24" s="112"/>
      <c r="BB24" s="113"/>
      <c r="BC24" s="113"/>
      <c r="BD24" s="109"/>
      <c r="BE24" s="112"/>
      <c r="BF24" s="112"/>
      <c r="BG24" s="112"/>
      <c r="BH24" s="112"/>
      <c r="BI24" s="109"/>
      <c r="BJ24" s="112"/>
      <c r="BK24" s="112"/>
      <c r="BL24" s="109"/>
      <c r="BM24" s="112"/>
      <c r="BN24" s="109"/>
      <c r="BO24" s="109"/>
      <c r="BP24" s="112"/>
      <c r="BQ24" s="112"/>
      <c r="BR24" s="109"/>
      <c r="BS24" s="112"/>
      <c r="BT24" s="109"/>
      <c r="BU24" s="112"/>
      <c r="BV24" s="109"/>
      <c r="BW24" s="109"/>
      <c r="BX24" s="109"/>
      <c r="BY24" s="109"/>
      <c r="BZ24" s="109"/>
      <c r="CA24" s="112"/>
      <c r="CB24" s="109"/>
      <c r="CC24" s="112"/>
      <c r="CD24" s="109"/>
      <c r="CE24" s="109"/>
      <c r="CF24" s="112"/>
      <c r="CG24" s="109"/>
      <c r="CH24" s="109"/>
      <c r="CI24" s="109"/>
      <c r="CJ24" s="109"/>
      <c r="CK24" s="109"/>
      <c r="CL24" s="109"/>
      <c r="CM24" s="109"/>
      <c r="CN24" s="147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12"/>
      <c r="DB24" s="109"/>
      <c r="DC24" s="112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12"/>
      <c r="DO24" s="109"/>
      <c r="DP24" s="109"/>
      <c r="DQ24" s="109"/>
      <c r="DR24" s="109"/>
      <c r="DS24" s="109"/>
      <c r="DT24" s="109"/>
      <c r="DU24" s="109"/>
      <c r="DV24" s="109"/>
      <c r="DW24" s="109"/>
      <c r="DX24" s="77">
        <f t="shared" si="2"/>
        <v>0</v>
      </c>
      <c r="DY24" s="13">
        <f t="shared" si="3"/>
        <v>0</v>
      </c>
      <c r="DZ24" s="13">
        <f t="shared" si="4"/>
        <v>0</v>
      </c>
      <c r="EA24" s="13">
        <f t="shared" si="5"/>
        <v>0</v>
      </c>
      <c r="EB24" s="13">
        <f t="shared" si="6"/>
        <v>0</v>
      </c>
      <c r="EC24" s="13">
        <f t="shared" si="7"/>
        <v>0</v>
      </c>
      <c r="ED24" s="13">
        <f t="shared" si="8"/>
        <v>0</v>
      </c>
      <c r="EE24" s="21">
        <f t="shared" si="9"/>
        <v>0</v>
      </c>
      <c r="EG24" s="44" t="str">
        <f t="shared" si="10"/>
        <v/>
      </c>
      <c r="EH24" s="51" t="str">
        <f t="shared" si="11"/>
        <v/>
      </c>
      <c r="EI24" s="51" t="str">
        <f t="shared" si="12"/>
        <v/>
      </c>
      <c r="EJ24" s="227" t="str">
        <f t="shared" si="13"/>
        <v/>
      </c>
      <c r="EK24" s="45" t="str">
        <f t="shared" si="14"/>
        <v/>
      </c>
      <c r="EU24" s="54"/>
      <c r="EV24" s="54"/>
    </row>
    <row r="25" spans="1:152">
      <c r="A25" s="5" t="s">
        <v>747</v>
      </c>
      <c r="B25" s="35" t="s">
        <v>748</v>
      </c>
      <c r="C25" s="85"/>
      <c r="D25" s="85"/>
      <c r="E25" s="85"/>
      <c r="F25" s="85"/>
      <c r="G25" s="86"/>
      <c r="H25" s="108"/>
      <c r="I25" s="108"/>
      <c r="J25" s="108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34"/>
      <c r="BH25" s="134"/>
      <c r="BI25" s="109"/>
      <c r="BJ25" s="109"/>
      <c r="BK25" s="134"/>
      <c r="BL25" s="109"/>
      <c r="BM25" s="134"/>
      <c r="BN25" s="109"/>
      <c r="BO25" s="109"/>
      <c r="BP25" s="109"/>
      <c r="BQ25" s="112"/>
      <c r="BR25" s="109"/>
      <c r="BS25" s="109"/>
      <c r="BT25" s="109"/>
      <c r="BU25" s="114" t="s">
        <v>43</v>
      </c>
      <c r="BV25" s="109"/>
      <c r="BW25" s="109"/>
      <c r="BX25" s="109"/>
      <c r="BY25" s="109"/>
      <c r="BZ25" s="109"/>
      <c r="CA25" s="112"/>
      <c r="CB25" s="109"/>
      <c r="CC25" s="112"/>
      <c r="CD25" s="109"/>
      <c r="CE25" s="109"/>
      <c r="CF25" s="112" t="s">
        <v>43</v>
      </c>
      <c r="CG25" s="109"/>
      <c r="CH25" s="109"/>
      <c r="CI25" s="109"/>
      <c r="CJ25" s="109"/>
      <c r="CK25" s="109"/>
      <c r="CL25" s="109"/>
      <c r="CM25" s="109"/>
      <c r="CN25" s="147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12"/>
      <c r="DB25" s="109"/>
      <c r="DC25" s="112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12"/>
      <c r="DO25" s="109"/>
      <c r="DP25" s="109"/>
      <c r="DQ25" s="109"/>
      <c r="DR25" s="109"/>
      <c r="DS25" s="109"/>
      <c r="DT25" s="109"/>
      <c r="DU25" s="109"/>
      <c r="DV25" s="109"/>
      <c r="DW25" s="109"/>
      <c r="DX25" s="77">
        <f t="shared" si="2"/>
        <v>4</v>
      </c>
      <c r="DY25" s="13">
        <f t="shared" si="3"/>
        <v>2</v>
      </c>
      <c r="DZ25" s="13">
        <f t="shared" si="4"/>
        <v>0</v>
      </c>
      <c r="EA25" s="13">
        <f t="shared" si="5"/>
        <v>0</v>
      </c>
      <c r="EB25" s="13">
        <f t="shared" si="6"/>
        <v>0</v>
      </c>
      <c r="EC25" s="13">
        <f t="shared" si="7"/>
        <v>0</v>
      </c>
      <c r="ED25" s="13">
        <f t="shared" si="8"/>
        <v>0</v>
      </c>
      <c r="EE25" s="21">
        <f t="shared" si="9"/>
        <v>350</v>
      </c>
      <c r="EG25" s="44" t="str">
        <f t="shared" si="10"/>
        <v/>
      </c>
      <c r="EH25" s="51" t="str">
        <f t="shared" si="11"/>
        <v/>
      </c>
      <c r="EI25" s="51" t="str">
        <f t="shared" si="12"/>
        <v/>
      </c>
      <c r="EJ25" s="227" t="str">
        <f t="shared" si="13"/>
        <v/>
      </c>
      <c r="EK25" s="45" t="str">
        <f t="shared" si="14"/>
        <v/>
      </c>
    </row>
    <row r="26" spans="1:152" ht="15.5">
      <c r="A26" s="5" t="s">
        <v>749</v>
      </c>
      <c r="B26" s="35" t="s">
        <v>543</v>
      </c>
      <c r="C26" s="85"/>
      <c r="D26" s="85"/>
      <c r="E26" s="85"/>
      <c r="F26" s="85"/>
      <c r="G26" s="86"/>
      <c r="H26" s="108"/>
      <c r="I26" s="108"/>
      <c r="J26" s="108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10"/>
      <c r="AY26" s="111"/>
      <c r="AZ26" s="112"/>
      <c r="BA26" s="112"/>
      <c r="BB26" s="113"/>
      <c r="BC26" s="113"/>
      <c r="BD26" s="109"/>
      <c r="BE26" s="112"/>
      <c r="BF26" s="112"/>
      <c r="BG26" s="112"/>
      <c r="BH26" s="112"/>
      <c r="BI26" s="109"/>
      <c r="BJ26" s="112"/>
      <c r="BK26" s="112"/>
      <c r="BL26" s="109"/>
      <c r="BM26" s="112"/>
      <c r="BN26" s="109"/>
      <c r="BO26" s="109"/>
      <c r="BP26" s="112"/>
      <c r="BQ26" s="112"/>
      <c r="BR26" s="109"/>
      <c r="BS26" s="112"/>
      <c r="BT26" s="109"/>
      <c r="BU26" s="112"/>
      <c r="BV26" s="109"/>
      <c r="BW26" s="109"/>
      <c r="BX26" s="109"/>
      <c r="BY26" s="109"/>
      <c r="BZ26" s="109"/>
      <c r="CA26" s="112"/>
      <c r="CB26" s="109"/>
      <c r="CC26" s="112"/>
      <c r="CD26" s="109"/>
      <c r="CE26" s="109"/>
      <c r="CF26" s="112"/>
      <c r="CG26" s="109"/>
      <c r="CH26" s="109"/>
      <c r="CI26" s="109"/>
      <c r="CJ26" s="109"/>
      <c r="CK26" s="109"/>
      <c r="CL26" s="109"/>
      <c r="CM26" s="109"/>
      <c r="CN26" s="147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12"/>
      <c r="DB26" s="109"/>
      <c r="DC26" s="112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12"/>
      <c r="DO26" s="109"/>
      <c r="DP26" s="109"/>
      <c r="DQ26" s="109"/>
      <c r="DR26" s="109"/>
      <c r="DS26" s="109"/>
      <c r="DT26" s="109"/>
      <c r="DU26" s="109"/>
      <c r="DV26" s="109"/>
      <c r="DW26" s="109"/>
      <c r="DX26" s="77">
        <f t="shared" si="2"/>
        <v>0</v>
      </c>
      <c r="DY26" s="13">
        <f t="shared" si="3"/>
        <v>0</v>
      </c>
      <c r="DZ26" s="13">
        <f t="shared" si="4"/>
        <v>0</v>
      </c>
      <c r="EA26" s="13">
        <f t="shared" si="5"/>
        <v>0</v>
      </c>
      <c r="EB26" s="13">
        <f t="shared" si="6"/>
        <v>0</v>
      </c>
      <c r="EC26" s="13">
        <f t="shared" si="7"/>
        <v>0</v>
      </c>
      <c r="ED26" s="13">
        <f t="shared" si="8"/>
        <v>0</v>
      </c>
      <c r="EE26" s="21">
        <f t="shared" si="9"/>
        <v>0</v>
      </c>
      <c r="EG26" s="44" t="str">
        <f t="shared" si="10"/>
        <v/>
      </c>
      <c r="EH26" s="51" t="str">
        <f t="shared" si="11"/>
        <v/>
      </c>
      <c r="EI26" s="51" t="str">
        <f t="shared" si="12"/>
        <v/>
      </c>
      <c r="EJ26" s="227" t="str">
        <f t="shared" si="13"/>
        <v/>
      </c>
      <c r="EK26" s="45" t="str">
        <f t="shared" si="14"/>
        <v/>
      </c>
      <c r="EU26" s="54"/>
      <c r="EV26" s="54"/>
    </row>
    <row r="27" spans="1:152" ht="15.5">
      <c r="A27" s="5" t="s">
        <v>59</v>
      </c>
      <c r="B27" s="35" t="s">
        <v>60</v>
      </c>
      <c r="C27" s="85"/>
      <c r="D27" s="85"/>
      <c r="E27" s="85"/>
      <c r="F27" s="85"/>
      <c r="G27" s="86"/>
      <c r="H27" s="108" t="s">
        <v>43</v>
      </c>
      <c r="I27" s="108"/>
      <c r="J27" s="108"/>
      <c r="K27" s="227"/>
      <c r="L27" s="227"/>
      <c r="M27" s="227" t="s">
        <v>43</v>
      </c>
      <c r="N27" s="227"/>
      <c r="O27" s="227"/>
      <c r="P27" s="227"/>
      <c r="Q27" s="227"/>
      <c r="R27" s="227"/>
      <c r="S27" s="227"/>
      <c r="T27" s="227" t="s">
        <v>43</v>
      </c>
      <c r="U27" s="227" t="s">
        <v>43</v>
      </c>
      <c r="V27" s="227"/>
      <c r="W27" s="227"/>
      <c r="X27" s="227" t="s">
        <v>43</v>
      </c>
      <c r="Y27" s="227"/>
      <c r="Z27" s="227"/>
      <c r="AA27" s="227"/>
      <c r="AB27" s="227"/>
      <c r="AC27" s="227"/>
      <c r="AD27" s="227" t="s">
        <v>43</v>
      </c>
      <c r="AE27" s="227"/>
      <c r="AF27" s="227" t="s">
        <v>43</v>
      </c>
      <c r="AG27" s="227" t="s">
        <v>43</v>
      </c>
      <c r="AH27" s="227"/>
      <c r="AI27" s="109" t="s">
        <v>43</v>
      </c>
      <c r="AJ27" s="109"/>
      <c r="AK27" s="109" t="s">
        <v>43</v>
      </c>
      <c r="AL27" s="109"/>
      <c r="AM27" s="109" t="s">
        <v>43</v>
      </c>
      <c r="AN27" s="109" t="s">
        <v>43</v>
      </c>
      <c r="AO27" s="109" t="s">
        <v>43</v>
      </c>
      <c r="AP27" s="109" t="s">
        <v>43</v>
      </c>
      <c r="AQ27" s="109"/>
      <c r="AR27" s="109"/>
      <c r="AS27" s="109" t="s">
        <v>43</v>
      </c>
      <c r="AT27" s="109" t="s">
        <v>43</v>
      </c>
      <c r="AU27" s="109"/>
      <c r="AV27" s="109" t="s">
        <v>43</v>
      </c>
      <c r="AW27" s="109"/>
      <c r="AX27" s="110"/>
      <c r="AY27" s="109" t="s">
        <v>43</v>
      </c>
      <c r="AZ27" s="112" t="s">
        <v>43</v>
      </c>
      <c r="BA27" s="112"/>
      <c r="BB27" s="113" t="s">
        <v>43</v>
      </c>
      <c r="BC27" s="113"/>
      <c r="BD27" s="109"/>
      <c r="BE27" s="112" t="s">
        <v>43</v>
      </c>
      <c r="BF27" s="112" t="s">
        <v>43</v>
      </c>
      <c r="BG27" s="112" t="s">
        <v>43</v>
      </c>
      <c r="BH27" s="112" t="s">
        <v>43</v>
      </c>
      <c r="BI27" s="109"/>
      <c r="BJ27" s="112" t="s">
        <v>43</v>
      </c>
      <c r="BK27" s="112"/>
      <c r="BL27" s="109"/>
      <c r="BM27" s="112" t="s">
        <v>43</v>
      </c>
      <c r="BN27" s="109" t="s">
        <v>43</v>
      </c>
      <c r="BO27" s="109"/>
      <c r="BP27" s="112" t="s">
        <v>43</v>
      </c>
      <c r="BQ27" s="112" t="s">
        <v>43</v>
      </c>
      <c r="BR27" s="109"/>
      <c r="BS27" s="112"/>
      <c r="BT27" s="109"/>
      <c r="BU27" s="112"/>
      <c r="BV27" s="109"/>
      <c r="BW27" s="109"/>
      <c r="BX27" s="109"/>
      <c r="BY27" s="109"/>
      <c r="BZ27" s="109"/>
      <c r="CA27" s="112"/>
      <c r="CB27" s="109"/>
      <c r="CC27" s="112"/>
      <c r="CD27" s="109"/>
      <c r="CE27" s="109" t="s">
        <v>43</v>
      </c>
      <c r="CF27" s="112"/>
      <c r="CG27" s="109"/>
      <c r="CH27" s="109" t="s">
        <v>43</v>
      </c>
      <c r="CI27" s="109"/>
      <c r="CJ27" s="109"/>
      <c r="CK27" s="109"/>
      <c r="CL27" s="109"/>
      <c r="CM27" s="109"/>
      <c r="CN27" s="147" t="s">
        <v>43</v>
      </c>
      <c r="CO27" s="109"/>
      <c r="CP27" s="109"/>
      <c r="CQ27" s="109"/>
      <c r="CR27" s="109"/>
      <c r="CS27" s="109"/>
      <c r="CT27" s="109"/>
      <c r="CU27" s="109"/>
      <c r="CV27" s="109"/>
      <c r="CW27" s="109"/>
      <c r="CX27" s="109" t="s">
        <v>43</v>
      </c>
      <c r="CY27" s="109"/>
      <c r="CZ27" s="109"/>
      <c r="DA27" s="112"/>
      <c r="DB27" s="109"/>
      <c r="DC27" s="112"/>
      <c r="DD27" s="109"/>
      <c r="DE27" s="109"/>
      <c r="DF27" s="109"/>
      <c r="DG27" s="109"/>
      <c r="DH27" s="109"/>
      <c r="DI27" s="109" t="s">
        <v>43</v>
      </c>
      <c r="DJ27" s="109"/>
      <c r="DK27" s="109"/>
      <c r="DL27" s="109"/>
      <c r="DM27" s="109"/>
      <c r="DN27" s="112"/>
      <c r="DO27" s="109"/>
      <c r="DP27" s="109"/>
      <c r="DQ27" s="109"/>
      <c r="DR27" s="109"/>
      <c r="DS27" s="109"/>
      <c r="DT27" s="109"/>
      <c r="DU27" s="109"/>
      <c r="DV27" s="109"/>
      <c r="DW27" s="109"/>
      <c r="DX27" s="77">
        <f t="shared" si="2"/>
        <v>51</v>
      </c>
      <c r="DY27" s="13">
        <f t="shared" si="3"/>
        <v>13</v>
      </c>
      <c r="DZ27" s="13">
        <f t="shared" si="4"/>
        <v>4</v>
      </c>
      <c r="EA27" s="13">
        <f t="shared" si="5"/>
        <v>0</v>
      </c>
      <c r="EB27" s="13">
        <f t="shared" si="6"/>
        <v>0</v>
      </c>
      <c r="EC27" s="13">
        <f t="shared" si="7"/>
        <v>0</v>
      </c>
      <c r="ED27" s="13">
        <f t="shared" si="8"/>
        <v>0</v>
      </c>
      <c r="EE27" s="21">
        <f t="shared" si="9"/>
        <v>5465</v>
      </c>
      <c r="EG27" s="139" t="str">
        <f t="shared" si="10"/>
        <v>Yes!</v>
      </c>
      <c r="EH27" s="51" t="str">
        <f t="shared" si="11"/>
        <v/>
      </c>
      <c r="EI27" s="51" t="str">
        <f t="shared" si="12"/>
        <v/>
      </c>
      <c r="EJ27" s="227" t="str">
        <f t="shared" si="13"/>
        <v/>
      </c>
      <c r="EK27" s="45" t="str">
        <f t="shared" si="14"/>
        <v/>
      </c>
      <c r="EU27" s="54"/>
      <c r="EV27" s="54"/>
    </row>
    <row r="28" spans="1:152" ht="15.5">
      <c r="A28" s="5" t="s">
        <v>1026</v>
      </c>
      <c r="B28" s="35" t="s">
        <v>1027</v>
      </c>
      <c r="C28" s="85"/>
      <c r="D28" s="85"/>
      <c r="E28" s="85"/>
      <c r="F28" s="85"/>
      <c r="G28" s="86"/>
      <c r="H28" s="108"/>
      <c r="I28" s="108"/>
      <c r="J28" s="108" t="s">
        <v>43</v>
      </c>
      <c r="K28" s="227"/>
      <c r="L28" s="227"/>
      <c r="M28" s="227"/>
      <c r="N28" s="227"/>
      <c r="O28" s="227" t="s">
        <v>43</v>
      </c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10"/>
      <c r="AY28" s="111"/>
      <c r="AZ28" s="112"/>
      <c r="BA28" s="112"/>
      <c r="BB28" s="113"/>
      <c r="BC28" s="113"/>
      <c r="BD28" s="109"/>
      <c r="BE28" s="112"/>
      <c r="BF28" s="112"/>
      <c r="BG28" s="112"/>
      <c r="BH28" s="112"/>
      <c r="BI28" s="109"/>
      <c r="BJ28" s="112"/>
      <c r="BK28" s="112"/>
      <c r="BL28" s="109"/>
      <c r="BM28" s="112"/>
      <c r="BN28" s="109"/>
      <c r="BO28" s="109"/>
      <c r="BP28" s="112" t="s">
        <v>43</v>
      </c>
      <c r="BQ28" s="112"/>
      <c r="BR28" s="109"/>
      <c r="BS28" s="112"/>
      <c r="BT28" s="109"/>
      <c r="BU28" s="112"/>
      <c r="BV28" s="109"/>
      <c r="BW28" s="109"/>
      <c r="BX28" s="109"/>
      <c r="BY28" s="109"/>
      <c r="BZ28" s="109"/>
      <c r="CA28" s="112"/>
      <c r="CB28" s="109"/>
      <c r="CC28" s="112"/>
      <c r="CD28" s="109"/>
      <c r="CE28" s="109"/>
      <c r="CF28" s="112"/>
      <c r="CG28" s="109"/>
      <c r="CH28" s="109"/>
      <c r="CI28" s="109"/>
      <c r="CJ28" s="109"/>
      <c r="CK28" s="109"/>
      <c r="CL28" s="109"/>
      <c r="CM28" s="109"/>
      <c r="CN28" s="147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12"/>
      <c r="DB28" s="109"/>
      <c r="DC28" s="112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12"/>
      <c r="DO28" s="109"/>
      <c r="DP28" s="109"/>
      <c r="DQ28" s="109"/>
      <c r="DR28" s="109"/>
      <c r="DS28" s="109"/>
      <c r="DT28" s="109"/>
      <c r="DU28" s="109"/>
      <c r="DV28" s="109"/>
      <c r="DW28" s="109"/>
      <c r="DX28" s="77">
        <f t="shared" si="2"/>
        <v>5</v>
      </c>
      <c r="DY28" s="13">
        <f t="shared" si="3"/>
        <v>2</v>
      </c>
      <c r="DZ28" s="13">
        <f t="shared" si="4"/>
        <v>0</v>
      </c>
      <c r="EA28" s="13">
        <f t="shared" si="5"/>
        <v>0</v>
      </c>
      <c r="EB28" s="13">
        <f t="shared" si="6"/>
        <v>0</v>
      </c>
      <c r="EC28" s="13">
        <f t="shared" si="7"/>
        <v>0</v>
      </c>
      <c r="ED28" s="13">
        <f t="shared" si="8"/>
        <v>0</v>
      </c>
      <c r="EE28" s="21">
        <f t="shared" si="9"/>
        <v>191</v>
      </c>
      <c r="EG28" s="44" t="str">
        <f t="shared" si="10"/>
        <v/>
      </c>
      <c r="EH28" s="51" t="str">
        <f t="shared" si="11"/>
        <v/>
      </c>
      <c r="EI28" s="51" t="str">
        <f t="shared" si="12"/>
        <v/>
      </c>
      <c r="EJ28" s="227" t="str">
        <f t="shared" si="13"/>
        <v/>
      </c>
      <c r="EK28" s="45" t="str">
        <f t="shared" si="14"/>
        <v/>
      </c>
      <c r="EU28" s="54"/>
      <c r="EV28" s="54"/>
    </row>
    <row r="29" spans="1:152" ht="15.5">
      <c r="A29" s="9" t="s">
        <v>1146</v>
      </c>
      <c r="B29" s="38" t="s">
        <v>542</v>
      </c>
      <c r="C29" s="89"/>
      <c r="D29" s="89"/>
      <c r="E29" s="89"/>
      <c r="F29" s="89"/>
      <c r="G29" s="90"/>
      <c r="H29" s="108"/>
      <c r="I29" s="108"/>
      <c r="J29" s="108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 t="s">
        <v>43</v>
      </c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10"/>
      <c r="AY29" s="111"/>
      <c r="AZ29" s="112"/>
      <c r="BA29" s="112"/>
      <c r="BB29" s="113"/>
      <c r="BC29" s="113"/>
      <c r="BD29" s="109"/>
      <c r="BE29" s="112"/>
      <c r="BF29" s="112"/>
      <c r="BG29" s="112"/>
      <c r="BH29" s="112"/>
      <c r="BI29" s="109"/>
      <c r="BJ29" s="112"/>
      <c r="BK29" s="112"/>
      <c r="BL29" s="109"/>
      <c r="BM29" s="112"/>
      <c r="BN29" s="109"/>
      <c r="BO29" s="109"/>
      <c r="BP29" s="112"/>
      <c r="BQ29" s="112"/>
      <c r="BR29" s="109"/>
      <c r="BS29" s="112"/>
      <c r="BT29" s="109"/>
      <c r="BU29" s="112"/>
      <c r="BV29" s="109"/>
      <c r="BW29" s="109"/>
      <c r="BX29" s="109"/>
      <c r="BY29" s="109"/>
      <c r="BZ29" s="109"/>
      <c r="CA29" s="112"/>
      <c r="CB29" s="109"/>
      <c r="CC29" s="112"/>
      <c r="CD29" s="109"/>
      <c r="CE29" s="109"/>
      <c r="CF29" s="112"/>
      <c r="CG29" s="109"/>
      <c r="CH29" s="109"/>
      <c r="CI29" s="109"/>
      <c r="CJ29" s="109"/>
      <c r="CK29" s="109"/>
      <c r="CL29" s="109"/>
      <c r="CM29" s="109"/>
      <c r="CN29" s="147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12"/>
      <c r="DB29" s="109"/>
      <c r="DC29" s="112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12"/>
      <c r="DO29" s="109"/>
      <c r="DP29" s="109"/>
      <c r="DQ29" s="109"/>
      <c r="DR29" s="109"/>
      <c r="DS29" s="109"/>
      <c r="DT29" s="109"/>
      <c r="DU29" s="109"/>
      <c r="DV29" s="109"/>
      <c r="DW29" s="109"/>
      <c r="DX29" s="77">
        <f t="shared" si="2"/>
        <v>2</v>
      </c>
      <c r="DY29" s="13">
        <f t="shared" si="3"/>
        <v>0</v>
      </c>
      <c r="DZ29" s="13">
        <f t="shared" si="4"/>
        <v>0</v>
      </c>
      <c r="EA29" s="13">
        <f t="shared" si="5"/>
        <v>0</v>
      </c>
      <c r="EB29" s="13">
        <f t="shared" si="6"/>
        <v>0</v>
      </c>
      <c r="EC29" s="13">
        <f t="shared" si="7"/>
        <v>0</v>
      </c>
      <c r="ED29" s="13">
        <f t="shared" si="8"/>
        <v>0</v>
      </c>
      <c r="EE29" s="21">
        <f t="shared" si="9"/>
        <v>0</v>
      </c>
      <c r="EG29" s="44" t="str">
        <f t="shared" si="10"/>
        <v/>
      </c>
      <c r="EH29" s="51" t="str">
        <f t="shared" si="11"/>
        <v/>
      </c>
      <c r="EI29" s="51" t="str">
        <f t="shared" si="12"/>
        <v/>
      </c>
      <c r="EJ29" s="227" t="str">
        <f t="shared" si="13"/>
        <v/>
      </c>
      <c r="EK29" s="45" t="str">
        <f t="shared" si="14"/>
        <v/>
      </c>
      <c r="EU29" s="54"/>
      <c r="EV29" s="54"/>
    </row>
    <row r="30" spans="1:152" ht="15.5">
      <c r="A30" s="5" t="s">
        <v>61</v>
      </c>
      <c r="B30" s="35" t="s">
        <v>544</v>
      </c>
      <c r="C30" s="85"/>
      <c r="D30" s="85"/>
      <c r="E30" s="85"/>
      <c r="F30" s="85"/>
      <c r="G30" s="86"/>
      <c r="H30" s="108"/>
      <c r="I30" s="108"/>
      <c r="J30" s="108"/>
      <c r="K30" s="227"/>
      <c r="L30" s="227"/>
      <c r="M30" s="227" t="s">
        <v>43</v>
      </c>
      <c r="N30" s="227"/>
      <c r="O30" s="227"/>
      <c r="P30" s="227"/>
      <c r="Q30" s="227"/>
      <c r="R30" s="227"/>
      <c r="S30" s="227"/>
      <c r="T30" s="227" t="s">
        <v>43</v>
      </c>
      <c r="U30" s="227" t="s">
        <v>43</v>
      </c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10"/>
      <c r="AY30" s="111"/>
      <c r="AZ30" s="112"/>
      <c r="BA30" s="112"/>
      <c r="BB30" s="113"/>
      <c r="BC30" s="113"/>
      <c r="BD30" s="109"/>
      <c r="BE30" s="112"/>
      <c r="BF30" s="112"/>
      <c r="BG30" s="112"/>
      <c r="BH30" s="112"/>
      <c r="BI30" s="109"/>
      <c r="BJ30" s="112"/>
      <c r="BK30" s="112"/>
      <c r="BL30" s="109"/>
      <c r="BM30" s="112"/>
      <c r="BN30" s="109"/>
      <c r="BO30" s="109"/>
      <c r="BP30" s="112"/>
      <c r="BQ30" s="112"/>
      <c r="BR30" s="109"/>
      <c r="BS30" s="112"/>
      <c r="BT30" s="109"/>
      <c r="BU30" s="112"/>
      <c r="BV30" s="109"/>
      <c r="BW30" s="109"/>
      <c r="BX30" s="109"/>
      <c r="BY30" s="109"/>
      <c r="BZ30" s="109"/>
      <c r="CA30" s="112"/>
      <c r="CB30" s="109"/>
      <c r="CC30" s="112"/>
      <c r="CD30" s="109"/>
      <c r="CE30" s="109"/>
      <c r="CF30" s="112"/>
      <c r="CG30" s="109"/>
      <c r="CH30" s="109"/>
      <c r="CI30" s="109"/>
      <c r="CJ30" s="109"/>
      <c r="CK30" s="109"/>
      <c r="CL30" s="109"/>
      <c r="CM30" s="109"/>
      <c r="CN30" s="147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 t="s">
        <v>43</v>
      </c>
      <c r="CY30" s="109"/>
      <c r="CZ30" s="109"/>
      <c r="DA30" s="112"/>
      <c r="DB30" s="109"/>
      <c r="DC30" s="112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12"/>
      <c r="DO30" s="109"/>
      <c r="DP30" s="109"/>
      <c r="DQ30" s="109"/>
      <c r="DR30" s="109"/>
      <c r="DS30" s="109"/>
      <c r="DT30" s="109"/>
      <c r="DU30" s="109"/>
      <c r="DV30" s="109"/>
      <c r="DW30" s="109"/>
      <c r="DX30" s="77">
        <f t="shared" si="2"/>
        <v>5</v>
      </c>
      <c r="DY30" s="13">
        <f t="shared" si="3"/>
        <v>0</v>
      </c>
      <c r="DZ30" s="13">
        <f t="shared" si="4"/>
        <v>0</v>
      </c>
      <c r="EA30" s="13">
        <f t="shared" si="5"/>
        <v>0</v>
      </c>
      <c r="EB30" s="13">
        <f t="shared" si="6"/>
        <v>0</v>
      </c>
      <c r="EC30" s="13">
        <f t="shared" si="7"/>
        <v>0</v>
      </c>
      <c r="ED30" s="13">
        <f t="shared" si="8"/>
        <v>0</v>
      </c>
      <c r="EE30" s="21">
        <f t="shared" si="9"/>
        <v>0</v>
      </c>
      <c r="EG30" s="44" t="str">
        <f t="shared" si="10"/>
        <v/>
      </c>
      <c r="EH30" s="51" t="str">
        <f t="shared" si="11"/>
        <v/>
      </c>
      <c r="EI30" s="51" t="str">
        <f t="shared" si="12"/>
        <v/>
      </c>
      <c r="EJ30" s="227" t="str">
        <f t="shared" si="13"/>
        <v/>
      </c>
      <c r="EK30" s="45" t="str">
        <f t="shared" si="14"/>
        <v/>
      </c>
    </row>
    <row r="31" spans="1:152" ht="15.5">
      <c r="A31" s="5" t="s">
        <v>61</v>
      </c>
      <c r="B31" s="35" t="s">
        <v>62</v>
      </c>
      <c r="C31" s="85"/>
      <c r="D31" s="85"/>
      <c r="E31" s="85"/>
      <c r="F31" s="85"/>
      <c r="G31" s="86"/>
      <c r="H31" s="108"/>
      <c r="I31" s="108"/>
      <c r="J31" s="108" t="s">
        <v>43</v>
      </c>
      <c r="K31" s="227" t="s">
        <v>43</v>
      </c>
      <c r="L31" s="227" t="s">
        <v>43</v>
      </c>
      <c r="M31" s="227" t="s">
        <v>43</v>
      </c>
      <c r="N31" s="227"/>
      <c r="O31" s="227"/>
      <c r="P31" s="227" t="s">
        <v>43</v>
      </c>
      <c r="Q31" s="227"/>
      <c r="R31" s="227"/>
      <c r="S31" s="227"/>
      <c r="T31" s="227" t="s">
        <v>43</v>
      </c>
      <c r="U31" s="227" t="s">
        <v>43</v>
      </c>
      <c r="V31" s="227"/>
      <c r="W31" s="227"/>
      <c r="X31" s="227" t="s">
        <v>43</v>
      </c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109" t="s">
        <v>43</v>
      </c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10"/>
      <c r="AY31" s="111"/>
      <c r="AZ31" s="112" t="s">
        <v>43</v>
      </c>
      <c r="BA31" s="112"/>
      <c r="BB31" s="113"/>
      <c r="BC31" s="113"/>
      <c r="BD31" s="109"/>
      <c r="BE31" s="112"/>
      <c r="BF31" s="112"/>
      <c r="BG31" s="112"/>
      <c r="BH31" s="112"/>
      <c r="BI31" s="109"/>
      <c r="BJ31" s="112"/>
      <c r="BK31" s="112"/>
      <c r="BL31" s="109"/>
      <c r="BM31" s="112" t="s">
        <v>43</v>
      </c>
      <c r="BN31" s="109"/>
      <c r="BO31" s="109"/>
      <c r="BP31" s="112"/>
      <c r="BQ31" s="112"/>
      <c r="BR31" s="109"/>
      <c r="BS31" s="112" t="s">
        <v>43</v>
      </c>
      <c r="BT31" s="109"/>
      <c r="BU31" s="112"/>
      <c r="BV31" s="109"/>
      <c r="BW31" s="109"/>
      <c r="BX31" s="109"/>
      <c r="BY31" s="109"/>
      <c r="BZ31" s="109"/>
      <c r="CA31" s="112"/>
      <c r="CB31" s="109"/>
      <c r="CC31" s="112"/>
      <c r="CD31" s="109"/>
      <c r="CE31" s="109"/>
      <c r="CF31" s="112"/>
      <c r="CG31" s="109"/>
      <c r="CH31" s="109"/>
      <c r="CI31" s="109"/>
      <c r="CJ31" s="109"/>
      <c r="CK31" s="109"/>
      <c r="CL31" s="109"/>
      <c r="CM31" s="109"/>
      <c r="CN31" s="147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 t="s">
        <v>43</v>
      </c>
      <c r="CY31" s="109"/>
      <c r="CZ31" s="109"/>
      <c r="DA31" s="112"/>
      <c r="DB31" s="109"/>
      <c r="DC31" s="112"/>
      <c r="DD31" s="109"/>
      <c r="DE31" s="109"/>
      <c r="DF31" s="109"/>
      <c r="DG31" s="109"/>
      <c r="DH31" s="109"/>
      <c r="DI31" s="109" t="s">
        <v>43</v>
      </c>
      <c r="DJ31" s="109"/>
      <c r="DK31" s="109"/>
      <c r="DL31" s="109"/>
      <c r="DM31" s="109"/>
      <c r="DN31" s="112"/>
      <c r="DO31" s="109"/>
      <c r="DP31" s="109"/>
      <c r="DQ31" s="109"/>
      <c r="DR31" s="109"/>
      <c r="DS31" s="109"/>
      <c r="DT31" s="109"/>
      <c r="DU31" s="109"/>
      <c r="DV31" s="109"/>
      <c r="DW31" s="109"/>
      <c r="DX31" s="77">
        <f t="shared" si="2"/>
        <v>17</v>
      </c>
      <c r="DY31" s="13">
        <f t="shared" si="3"/>
        <v>1</v>
      </c>
      <c r="DZ31" s="13">
        <f t="shared" si="4"/>
        <v>0</v>
      </c>
      <c r="EA31" s="13">
        <f t="shared" si="5"/>
        <v>0</v>
      </c>
      <c r="EB31" s="13">
        <f t="shared" si="6"/>
        <v>1</v>
      </c>
      <c r="EC31" s="13">
        <f t="shared" si="7"/>
        <v>0</v>
      </c>
      <c r="ED31" s="13">
        <f t="shared" si="8"/>
        <v>0</v>
      </c>
      <c r="EE31" s="21">
        <f t="shared" si="9"/>
        <v>43</v>
      </c>
      <c r="EG31" s="44" t="str">
        <f t="shared" si="10"/>
        <v/>
      </c>
      <c r="EH31" s="51" t="str">
        <f t="shared" si="11"/>
        <v/>
      </c>
      <c r="EI31" s="51" t="str">
        <f t="shared" si="12"/>
        <v/>
      </c>
      <c r="EJ31" s="227" t="str">
        <f t="shared" si="13"/>
        <v/>
      </c>
      <c r="EK31" s="45" t="str">
        <f t="shared" si="14"/>
        <v/>
      </c>
    </row>
    <row r="32" spans="1:152" ht="15.5">
      <c r="A32" s="5" t="s">
        <v>65</v>
      </c>
      <c r="B32" s="35" t="s">
        <v>66</v>
      </c>
      <c r="C32" s="85"/>
      <c r="D32" s="85"/>
      <c r="E32" s="85"/>
      <c r="F32" s="85"/>
      <c r="G32" s="86"/>
      <c r="H32" s="108"/>
      <c r="I32" s="108"/>
      <c r="J32" s="108"/>
      <c r="K32" s="227"/>
      <c r="L32" s="227"/>
      <c r="M32" s="227" t="s">
        <v>43</v>
      </c>
      <c r="N32" s="227"/>
      <c r="O32" s="227"/>
      <c r="P32" s="227"/>
      <c r="Q32" s="227"/>
      <c r="R32" s="227"/>
      <c r="S32" s="227"/>
      <c r="T32" s="227" t="s">
        <v>43</v>
      </c>
      <c r="U32" s="227" t="s">
        <v>43</v>
      </c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109" t="s">
        <v>43</v>
      </c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10"/>
      <c r="AY32" s="111"/>
      <c r="AZ32" s="112" t="s">
        <v>43</v>
      </c>
      <c r="BA32" s="112"/>
      <c r="BB32" s="113"/>
      <c r="BC32" s="113"/>
      <c r="BD32" s="109"/>
      <c r="BE32" s="112"/>
      <c r="BF32" s="112"/>
      <c r="BG32" s="112"/>
      <c r="BH32" s="112"/>
      <c r="BI32" s="109"/>
      <c r="BJ32" s="112"/>
      <c r="BK32" s="112"/>
      <c r="BL32" s="109"/>
      <c r="BM32" s="112" t="s">
        <v>43</v>
      </c>
      <c r="BN32" s="109"/>
      <c r="BO32" s="109"/>
      <c r="BP32" s="112"/>
      <c r="BQ32" s="112"/>
      <c r="BR32" s="109"/>
      <c r="BS32" s="112" t="s">
        <v>43</v>
      </c>
      <c r="BT32" s="109"/>
      <c r="BU32" s="112"/>
      <c r="BV32" s="109"/>
      <c r="BW32" s="109"/>
      <c r="BX32" s="109"/>
      <c r="BY32" s="109"/>
      <c r="BZ32" s="109"/>
      <c r="CA32" s="112"/>
      <c r="CB32" s="109"/>
      <c r="CC32" s="112"/>
      <c r="CD32" s="109"/>
      <c r="CE32" s="109"/>
      <c r="CF32" s="112"/>
      <c r="CG32" s="109"/>
      <c r="CH32" s="109"/>
      <c r="CI32" s="109"/>
      <c r="CJ32" s="109"/>
      <c r="CK32" s="109"/>
      <c r="CL32" s="109"/>
      <c r="CM32" s="109"/>
      <c r="CN32" s="147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 t="s">
        <v>43</v>
      </c>
      <c r="CY32" s="109"/>
      <c r="CZ32" s="109"/>
      <c r="DA32" s="112"/>
      <c r="DB32" s="109"/>
      <c r="DC32" s="112"/>
      <c r="DD32" s="109"/>
      <c r="DE32" s="109"/>
      <c r="DF32" s="109"/>
      <c r="DG32" s="109"/>
      <c r="DH32" s="109"/>
      <c r="DI32" s="109" t="s">
        <v>43</v>
      </c>
      <c r="DJ32" s="109"/>
      <c r="DK32" s="109"/>
      <c r="DL32" s="109"/>
      <c r="DM32" s="109"/>
      <c r="DN32" s="112"/>
      <c r="DO32" s="109"/>
      <c r="DP32" s="109"/>
      <c r="DQ32" s="109"/>
      <c r="DR32" s="109"/>
      <c r="DS32" s="109"/>
      <c r="DT32" s="109"/>
      <c r="DU32" s="109"/>
      <c r="DV32" s="109"/>
      <c r="DW32" s="109"/>
      <c r="DX32" s="77">
        <f t="shared" si="2"/>
        <v>10</v>
      </c>
      <c r="DY32" s="13">
        <f t="shared" si="3"/>
        <v>0</v>
      </c>
      <c r="DZ32" s="13">
        <f t="shared" si="4"/>
        <v>0</v>
      </c>
      <c r="EA32" s="13">
        <f t="shared" si="5"/>
        <v>0</v>
      </c>
      <c r="EB32" s="13">
        <f t="shared" si="6"/>
        <v>0</v>
      </c>
      <c r="EC32" s="13">
        <f t="shared" si="7"/>
        <v>0</v>
      </c>
      <c r="ED32" s="13">
        <f t="shared" si="8"/>
        <v>0</v>
      </c>
      <c r="EE32" s="21">
        <f t="shared" si="9"/>
        <v>0</v>
      </c>
      <c r="EG32" s="44" t="str">
        <f t="shared" si="10"/>
        <v/>
      </c>
      <c r="EH32" s="51" t="str">
        <f t="shared" si="11"/>
        <v/>
      </c>
      <c r="EI32" s="51" t="str">
        <f t="shared" si="12"/>
        <v/>
      </c>
      <c r="EJ32" s="227" t="str">
        <f t="shared" si="13"/>
        <v/>
      </c>
      <c r="EK32" s="45" t="str">
        <f t="shared" si="14"/>
        <v/>
      </c>
    </row>
    <row r="33" spans="1:141" ht="15.5">
      <c r="A33" s="5" t="s">
        <v>67</v>
      </c>
      <c r="B33" s="35" t="s">
        <v>68</v>
      </c>
      <c r="C33" s="85"/>
      <c r="D33" s="85"/>
      <c r="E33" s="85"/>
      <c r="F33" s="85"/>
      <c r="G33" s="86"/>
      <c r="H33" s="108"/>
      <c r="I33" s="108"/>
      <c r="J33" s="108"/>
      <c r="K33" s="227"/>
      <c r="L33" s="227"/>
      <c r="M33" s="227" t="s">
        <v>43</v>
      </c>
      <c r="N33" s="227"/>
      <c r="O33" s="227"/>
      <c r="P33" s="227"/>
      <c r="Q33" s="227"/>
      <c r="R33" s="227"/>
      <c r="S33" s="227"/>
      <c r="T33" s="227"/>
      <c r="U33" s="227" t="s">
        <v>43</v>
      </c>
      <c r="V33" s="227" t="s">
        <v>43</v>
      </c>
      <c r="W33" s="227"/>
      <c r="X33" s="227" t="s">
        <v>43</v>
      </c>
      <c r="Y33" s="227" t="s">
        <v>43</v>
      </c>
      <c r="Z33" s="227"/>
      <c r="AA33" s="227"/>
      <c r="AB33" s="227"/>
      <c r="AC33" s="227"/>
      <c r="AD33" s="227" t="s">
        <v>43</v>
      </c>
      <c r="AE33" s="227"/>
      <c r="AF33" s="227"/>
      <c r="AG33" s="227"/>
      <c r="AH33" s="227"/>
      <c r="AI33" s="109" t="s">
        <v>43</v>
      </c>
      <c r="AJ33" s="109"/>
      <c r="AK33" s="109"/>
      <c r="AL33" s="109"/>
      <c r="AM33" s="109"/>
      <c r="AN33" s="109"/>
      <c r="AO33" s="109"/>
      <c r="AP33" s="109"/>
      <c r="AQ33" s="109"/>
      <c r="AR33" s="109"/>
      <c r="AS33" s="109" t="s">
        <v>43</v>
      </c>
      <c r="AT33" s="109" t="s">
        <v>43</v>
      </c>
      <c r="AU33" s="109"/>
      <c r="AV33" s="109" t="s">
        <v>43</v>
      </c>
      <c r="AW33" s="109"/>
      <c r="AX33" s="110" t="s">
        <v>43</v>
      </c>
      <c r="AY33" s="111"/>
      <c r="AZ33" s="112"/>
      <c r="BA33" s="112"/>
      <c r="BB33" s="113" t="s">
        <v>43</v>
      </c>
      <c r="BC33" s="113"/>
      <c r="BD33" s="109"/>
      <c r="BE33" s="112" t="s">
        <v>43</v>
      </c>
      <c r="BF33" s="112" t="s">
        <v>43</v>
      </c>
      <c r="BG33" s="112"/>
      <c r="BH33" s="112"/>
      <c r="BI33" s="109"/>
      <c r="BJ33" s="112"/>
      <c r="BK33" s="112"/>
      <c r="BL33" s="109"/>
      <c r="BM33" s="112" t="s">
        <v>43</v>
      </c>
      <c r="BN33" s="109"/>
      <c r="BO33" s="109"/>
      <c r="BP33" s="112" t="s">
        <v>43</v>
      </c>
      <c r="BQ33" s="112" t="s">
        <v>43</v>
      </c>
      <c r="BR33" s="109"/>
      <c r="BS33" s="112"/>
      <c r="BT33" s="109"/>
      <c r="BU33" s="112" t="s">
        <v>43</v>
      </c>
      <c r="BV33" s="109"/>
      <c r="BW33" s="109"/>
      <c r="BX33" s="109"/>
      <c r="BY33" s="109"/>
      <c r="BZ33" s="109"/>
      <c r="CA33" s="112" t="s">
        <v>43</v>
      </c>
      <c r="CB33" s="109"/>
      <c r="CC33" s="112"/>
      <c r="CD33" s="109"/>
      <c r="CE33" s="109" t="s">
        <v>43</v>
      </c>
      <c r="CF33" s="112"/>
      <c r="CG33" s="109"/>
      <c r="CH33" s="109" t="s">
        <v>43</v>
      </c>
      <c r="CI33" s="109"/>
      <c r="CJ33" s="109"/>
      <c r="CK33" s="109"/>
      <c r="CL33" s="109"/>
      <c r="CM33" s="109"/>
      <c r="CN33" s="147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12"/>
      <c r="DB33" s="109"/>
      <c r="DC33" s="112"/>
      <c r="DD33" s="109"/>
      <c r="DE33" s="109"/>
      <c r="DF33" s="109" t="s">
        <v>43</v>
      </c>
      <c r="DG33" s="109"/>
      <c r="DH33" s="109"/>
      <c r="DI33" s="109" t="s">
        <v>43</v>
      </c>
      <c r="DJ33" s="109"/>
      <c r="DK33" s="109"/>
      <c r="DL33" s="109"/>
      <c r="DM33" s="109"/>
      <c r="DN33" s="112"/>
      <c r="DO33" s="109"/>
      <c r="DP33" s="109"/>
      <c r="DQ33" s="109"/>
      <c r="DR33" s="109"/>
      <c r="DS33" s="109"/>
      <c r="DT33" s="109"/>
      <c r="DU33" s="109"/>
      <c r="DV33" s="109"/>
      <c r="DW33" s="109"/>
      <c r="DX33" s="77">
        <f t="shared" si="2"/>
        <v>34</v>
      </c>
      <c r="DY33" s="13">
        <f t="shared" si="3"/>
        <v>9</v>
      </c>
      <c r="DZ33" s="13">
        <f t="shared" si="4"/>
        <v>1</v>
      </c>
      <c r="EA33" s="13">
        <f t="shared" si="5"/>
        <v>1</v>
      </c>
      <c r="EB33" s="13">
        <f t="shared" si="6"/>
        <v>1</v>
      </c>
      <c r="EC33" s="13">
        <f t="shared" si="7"/>
        <v>0</v>
      </c>
      <c r="ED33" s="13">
        <f t="shared" si="8"/>
        <v>0</v>
      </c>
      <c r="EE33" s="21">
        <f t="shared" si="9"/>
        <v>1920</v>
      </c>
      <c r="EG33" s="139" t="str">
        <f t="shared" si="10"/>
        <v>Yes!</v>
      </c>
      <c r="EH33" s="51" t="str">
        <f t="shared" si="11"/>
        <v/>
      </c>
      <c r="EI33" s="51" t="str">
        <f t="shared" si="12"/>
        <v/>
      </c>
      <c r="EJ33" s="227" t="str">
        <f t="shared" si="13"/>
        <v/>
      </c>
      <c r="EK33" s="45" t="str">
        <f t="shared" si="14"/>
        <v/>
      </c>
    </row>
    <row r="34" spans="1:141" ht="15.5">
      <c r="A34" s="5" t="s">
        <v>67</v>
      </c>
      <c r="B34" s="35" t="s">
        <v>69</v>
      </c>
      <c r="C34" s="85"/>
      <c r="D34" s="85"/>
      <c r="E34" s="85"/>
      <c r="F34" s="85"/>
      <c r="G34" s="86"/>
      <c r="H34" s="108"/>
      <c r="I34" s="108"/>
      <c r="J34" s="108" t="s">
        <v>43</v>
      </c>
      <c r="K34" s="227"/>
      <c r="L34" s="227"/>
      <c r="M34" s="227"/>
      <c r="N34" s="227"/>
      <c r="O34" s="227"/>
      <c r="P34" s="227"/>
      <c r="Q34" s="227"/>
      <c r="R34" s="227"/>
      <c r="S34" s="227"/>
      <c r="T34" s="227" t="s">
        <v>43</v>
      </c>
      <c r="U34" s="227" t="s">
        <v>43</v>
      </c>
      <c r="V34" s="227" t="s">
        <v>43</v>
      </c>
      <c r="W34" s="227"/>
      <c r="X34" s="227" t="s">
        <v>43</v>
      </c>
      <c r="Y34" s="227" t="s">
        <v>43</v>
      </c>
      <c r="Z34" s="227"/>
      <c r="AA34" s="227"/>
      <c r="AB34" s="227"/>
      <c r="AC34" s="227"/>
      <c r="AD34" s="227" t="s">
        <v>43</v>
      </c>
      <c r="AE34" s="227"/>
      <c r="AF34" s="227"/>
      <c r="AG34" s="227"/>
      <c r="AH34" s="227"/>
      <c r="AI34" s="109" t="s">
        <v>43</v>
      </c>
      <c r="AJ34" s="109"/>
      <c r="AK34" s="109"/>
      <c r="AL34" s="109"/>
      <c r="AM34" s="109"/>
      <c r="AN34" s="109"/>
      <c r="AO34" s="109"/>
      <c r="AP34" s="109"/>
      <c r="AQ34" s="109"/>
      <c r="AR34" s="109"/>
      <c r="AS34" s="109" t="s">
        <v>43</v>
      </c>
      <c r="AT34" s="109" t="s">
        <v>43</v>
      </c>
      <c r="AU34" s="109"/>
      <c r="AV34" s="109" t="s">
        <v>43</v>
      </c>
      <c r="AW34" s="109"/>
      <c r="AX34" s="110" t="s">
        <v>43</v>
      </c>
      <c r="AY34" s="111"/>
      <c r="AZ34" s="112"/>
      <c r="BA34" s="112"/>
      <c r="BB34" s="113" t="s">
        <v>43</v>
      </c>
      <c r="BC34" s="113"/>
      <c r="BD34" s="109"/>
      <c r="BE34" s="112" t="s">
        <v>43</v>
      </c>
      <c r="BF34" s="112" t="s">
        <v>43</v>
      </c>
      <c r="BG34" s="112"/>
      <c r="BH34" s="112"/>
      <c r="BI34" s="109"/>
      <c r="BJ34" s="112"/>
      <c r="BK34" s="112"/>
      <c r="BL34" s="109"/>
      <c r="BM34" s="112" t="s">
        <v>43</v>
      </c>
      <c r="BN34" s="109" t="s">
        <v>43</v>
      </c>
      <c r="BO34" s="109"/>
      <c r="BP34" s="112" t="s">
        <v>43</v>
      </c>
      <c r="BQ34" s="112" t="s">
        <v>43</v>
      </c>
      <c r="BR34" s="109"/>
      <c r="BS34" s="112" t="s">
        <v>43</v>
      </c>
      <c r="BT34" s="109"/>
      <c r="BU34" s="112" t="s">
        <v>43</v>
      </c>
      <c r="BV34" s="109"/>
      <c r="BW34" s="109"/>
      <c r="BX34" s="109"/>
      <c r="BY34" s="109" t="s">
        <v>43</v>
      </c>
      <c r="BZ34" s="109"/>
      <c r="CA34" s="112" t="s">
        <v>43</v>
      </c>
      <c r="CB34" s="109"/>
      <c r="CC34" s="112" t="s">
        <v>43</v>
      </c>
      <c r="CD34" s="109"/>
      <c r="CE34" s="109" t="s">
        <v>43</v>
      </c>
      <c r="CF34" s="112"/>
      <c r="CG34" s="109"/>
      <c r="CH34" s="109" t="s">
        <v>43</v>
      </c>
      <c r="CI34" s="109"/>
      <c r="CJ34" s="109"/>
      <c r="CK34" s="109"/>
      <c r="CL34" s="109" t="s">
        <v>43</v>
      </c>
      <c r="CM34" s="109"/>
      <c r="CN34" s="147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12"/>
      <c r="DB34" s="109"/>
      <c r="DC34" s="112"/>
      <c r="DD34" s="109"/>
      <c r="DE34" s="109"/>
      <c r="DF34" s="109" t="s">
        <v>43</v>
      </c>
      <c r="DG34" s="109"/>
      <c r="DH34" s="109"/>
      <c r="DI34" s="109" t="s">
        <v>43</v>
      </c>
      <c r="DJ34" s="109"/>
      <c r="DK34" s="109" t="s">
        <v>43</v>
      </c>
      <c r="DL34" s="109"/>
      <c r="DM34" s="109"/>
      <c r="DN34" s="112"/>
      <c r="DO34" s="109"/>
      <c r="DP34" s="109"/>
      <c r="DQ34" s="109"/>
      <c r="DR34" s="109"/>
      <c r="DS34" s="109"/>
      <c r="DT34" s="109"/>
      <c r="DU34" s="109"/>
      <c r="DV34" s="109"/>
      <c r="DW34" s="109"/>
      <c r="DX34" s="77">
        <f t="shared" si="2"/>
        <v>46</v>
      </c>
      <c r="DY34" s="13">
        <f t="shared" si="3"/>
        <v>15</v>
      </c>
      <c r="DZ34" s="13">
        <f t="shared" si="4"/>
        <v>1</v>
      </c>
      <c r="EA34" s="13">
        <f t="shared" si="5"/>
        <v>1</v>
      </c>
      <c r="EB34" s="13">
        <f t="shared" si="6"/>
        <v>1</v>
      </c>
      <c r="EC34" s="13">
        <f t="shared" si="7"/>
        <v>0</v>
      </c>
      <c r="ED34" s="13">
        <f t="shared" si="8"/>
        <v>0</v>
      </c>
      <c r="EE34" s="21">
        <f t="shared" si="9"/>
        <v>3837</v>
      </c>
      <c r="EG34" s="139" t="str">
        <f t="shared" si="10"/>
        <v>Yes!</v>
      </c>
      <c r="EH34" s="51" t="str">
        <f t="shared" si="11"/>
        <v/>
      </c>
      <c r="EI34" s="51" t="str">
        <f t="shared" si="12"/>
        <v/>
      </c>
      <c r="EJ34" s="227" t="str">
        <f t="shared" si="13"/>
        <v/>
      </c>
      <c r="EK34" s="45" t="str">
        <f t="shared" si="14"/>
        <v/>
      </c>
    </row>
    <row r="35" spans="1:141" ht="15.5">
      <c r="A35" s="5" t="s">
        <v>1147</v>
      </c>
      <c r="B35" s="35" t="s">
        <v>1148</v>
      </c>
      <c r="C35" s="85"/>
      <c r="D35" s="85"/>
      <c r="E35" s="85"/>
      <c r="F35" s="85"/>
      <c r="G35" s="86"/>
      <c r="H35" s="108"/>
      <c r="I35" s="108"/>
      <c r="J35" s="108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10"/>
      <c r="AY35" s="111"/>
      <c r="AZ35" s="112"/>
      <c r="BA35" s="112"/>
      <c r="BB35" s="113"/>
      <c r="BC35" s="113"/>
      <c r="BD35" s="109"/>
      <c r="BE35" s="112"/>
      <c r="BF35" s="112"/>
      <c r="BG35" s="112"/>
      <c r="BH35" s="112"/>
      <c r="BI35" s="109"/>
      <c r="BJ35" s="112"/>
      <c r="BK35" s="112"/>
      <c r="BL35" s="109"/>
      <c r="BM35" s="112"/>
      <c r="BN35" s="109"/>
      <c r="BO35" s="109"/>
      <c r="BP35" s="112"/>
      <c r="BQ35" s="112"/>
      <c r="BR35" s="109"/>
      <c r="BS35" s="112"/>
      <c r="BT35" s="109"/>
      <c r="BU35" s="112"/>
      <c r="BV35" s="109"/>
      <c r="BW35" s="109"/>
      <c r="BX35" s="109"/>
      <c r="BY35" s="109"/>
      <c r="BZ35" s="109"/>
      <c r="CA35" s="112"/>
      <c r="CB35" s="109"/>
      <c r="CC35" s="112"/>
      <c r="CD35" s="109"/>
      <c r="CE35" s="109"/>
      <c r="CF35" s="112"/>
      <c r="CG35" s="109"/>
      <c r="CH35" s="109"/>
      <c r="CI35" s="109"/>
      <c r="CJ35" s="109"/>
      <c r="CK35" s="109"/>
      <c r="CL35" s="109"/>
      <c r="CM35" s="109"/>
      <c r="CN35" s="147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12"/>
      <c r="DB35" s="109"/>
      <c r="DC35" s="112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12"/>
      <c r="DO35" s="109"/>
      <c r="DP35" s="109"/>
      <c r="DQ35" s="109"/>
      <c r="DR35" s="109"/>
      <c r="DS35" s="109"/>
      <c r="DT35" s="109"/>
      <c r="DU35" s="109"/>
      <c r="DV35" s="109"/>
      <c r="DW35" s="109"/>
      <c r="DX35" s="77">
        <f t="shared" si="2"/>
        <v>0</v>
      </c>
      <c r="DY35" s="13">
        <f t="shared" si="3"/>
        <v>0</v>
      </c>
      <c r="DZ35" s="13">
        <f t="shared" si="4"/>
        <v>0</v>
      </c>
      <c r="EA35" s="13">
        <f t="shared" si="5"/>
        <v>0</v>
      </c>
      <c r="EB35" s="13">
        <f t="shared" si="6"/>
        <v>0</v>
      </c>
      <c r="EC35" s="13">
        <f t="shared" si="7"/>
        <v>0</v>
      </c>
      <c r="ED35" s="13">
        <f t="shared" si="8"/>
        <v>0</v>
      </c>
      <c r="EE35" s="21">
        <f t="shared" si="9"/>
        <v>0</v>
      </c>
      <c r="EG35" s="44" t="str">
        <f t="shared" si="10"/>
        <v/>
      </c>
      <c r="EH35" s="51" t="str">
        <f t="shared" si="11"/>
        <v/>
      </c>
      <c r="EI35" s="51" t="str">
        <f t="shared" si="12"/>
        <v/>
      </c>
      <c r="EJ35" s="227" t="str">
        <f t="shared" si="13"/>
        <v/>
      </c>
      <c r="EK35" s="45" t="str">
        <f t="shared" si="14"/>
        <v/>
      </c>
    </row>
    <row r="36" spans="1:141" ht="15.5">
      <c r="A36" s="5" t="s">
        <v>1147</v>
      </c>
      <c r="B36" s="35" t="s">
        <v>106</v>
      </c>
      <c r="C36" s="85"/>
      <c r="D36" s="85"/>
      <c r="E36" s="85"/>
      <c r="F36" s="85"/>
      <c r="G36" s="86"/>
      <c r="H36" s="108"/>
      <c r="I36" s="108"/>
      <c r="J36" s="108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10"/>
      <c r="AY36" s="111"/>
      <c r="AZ36" s="112"/>
      <c r="BA36" s="112"/>
      <c r="BB36" s="113"/>
      <c r="BC36" s="113"/>
      <c r="BD36" s="109"/>
      <c r="BE36" s="112"/>
      <c r="BF36" s="112"/>
      <c r="BG36" s="112"/>
      <c r="BH36" s="112"/>
      <c r="BI36" s="109"/>
      <c r="BJ36" s="112"/>
      <c r="BK36" s="112"/>
      <c r="BL36" s="109"/>
      <c r="BM36" s="112"/>
      <c r="BN36" s="109"/>
      <c r="BO36" s="109"/>
      <c r="BP36" s="112"/>
      <c r="BQ36" s="112"/>
      <c r="BR36" s="109"/>
      <c r="BS36" s="112"/>
      <c r="BT36" s="109"/>
      <c r="BU36" s="112"/>
      <c r="BV36" s="109"/>
      <c r="BW36" s="109"/>
      <c r="BX36" s="109"/>
      <c r="BY36" s="109"/>
      <c r="BZ36" s="109"/>
      <c r="CA36" s="112"/>
      <c r="CB36" s="109"/>
      <c r="CC36" s="112"/>
      <c r="CD36" s="109"/>
      <c r="CE36" s="109"/>
      <c r="CF36" s="112"/>
      <c r="CG36" s="109"/>
      <c r="CH36" s="109"/>
      <c r="CI36" s="109"/>
      <c r="CJ36" s="109"/>
      <c r="CK36" s="109"/>
      <c r="CL36" s="109"/>
      <c r="CM36" s="109"/>
      <c r="CN36" s="147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12"/>
      <c r="DB36" s="109"/>
      <c r="DC36" s="112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12"/>
      <c r="DO36" s="109"/>
      <c r="DP36" s="109"/>
      <c r="DQ36" s="109"/>
      <c r="DR36" s="109"/>
      <c r="DS36" s="109"/>
      <c r="DT36" s="109"/>
      <c r="DU36" s="109"/>
      <c r="DV36" s="109"/>
      <c r="DW36" s="109"/>
      <c r="DX36" s="77">
        <f t="shared" si="2"/>
        <v>0</v>
      </c>
      <c r="DY36" s="13">
        <f t="shared" si="3"/>
        <v>0</v>
      </c>
      <c r="DZ36" s="13">
        <f t="shared" si="4"/>
        <v>0</v>
      </c>
      <c r="EA36" s="13">
        <f t="shared" si="5"/>
        <v>0</v>
      </c>
      <c r="EB36" s="13">
        <f t="shared" si="6"/>
        <v>0</v>
      </c>
      <c r="EC36" s="13">
        <f t="shared" si="7"/>
        <v>0</v>
      </c>
      <c r="ED36" s="13">
        <f t="shared" si="8"/>
        <v>0</v>
      </c>
      <c r="EE36" s="21">
        <f t="shared" si="9"/>
        <v>0</v>
      </c>
      <c r="EG36" s="44" t="str">
        <f t="shared" si="10"/>
        <v/>
      </c>
      <c r="EH36" s="51" t="str">
        <f t="shared" si="11"/>
        <v/>
      </c>
      <c r="EI36" s="51" t="str">
        <f t="shared" si="12"/>
        <v/>
      </c>
      <c r="EJ36" s="227" t="str">
        <f t="shared" si="13"/>
        <v/>
      </c>
      <c r="EK36" s="45" t="str">
        <f t="shared" si="14"/>
        <v/>
      </c>
    </row>
    <row r="37" spans="1:141" ht="15.5">
      <c r="A37" s="5" t="s">
        <v>759</v>
      </c>
      <c r="B37" s="35" t="s">
        <v>760</v>
      </c>
      <c r="C37" s="85"/>
      <c r="D37" s="85"/>
      <c r="E37" s="85"/>
      <c r="F37" s="85"/>
      <c r="G37" s="86"/>
      <c r="H37" s="108"/>
      <c r="I37" s="108"/>
      <c r="J37" s="108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10"/>
      <c r="AY37" s="111"/>
      <c r="AZ37" s="112"/>
      <c r="BA37" s="112"/>
      <c r="BB37" s="113"/>
      <c r="BC37" s="113"/>
      <c r="BD37" s="109"/>
      <c r="BE37" s="112"/>
      <c r="BF37" s="112"/>
      <c r="BG37" s="112"/>
      <c r="BH37" s="112"/>
      <c r="BI37" s="109"/>
      <c r="BJ37" s="112"/>
      <c r="BK37" s="112"/>
      <c r="BL37" s="109"/>
      <c r="BM37" s="112"/>
      <c r="BN37" s="109"/>
      <c r="BO37" s="109"/>
      <c r="BP37" s="112"/>
      <c r="BQ37" s="112"/>
      <c r="BR37" s="109"/>
      <c r="BS37" s="112"/>
      <c r="BT37" s="109"/>
      <c r="BU37" s="112"/>
      <c r="BV37" s="109"/>
      <c r="BW37" s="109"/>
      <c r="BX37" s="109"/>
      <c r="BY37" s="109"/>
      <c r="BZ37" s="109"/>
      <c r="CA37" s="112"/>
      <c r="CB37" s="109"/>
      <c r="CC37" s="112"/>
      <c r="CD37" s="109"/>
      <c r="CE37" s="109"/>
      <c r="CF37" s="112"/>
      <c r="CG37" s="109"/>
      <c r="CH37" s="109"/>
      <c r="CI37" s="109"/>
      <c r="CJ37" s="109"/>
      <c r="CK37" s="109"/>
      <c r="CL37" s="109"/>
      <c r="CM37" s="109"/>
      <c r="CN37" s="147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12"/>
      <c r="DB37" s="109"/>
      <c r="DC37" s="112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12"/>
      <c r="DO37" s="109"/>
      <c r="DP37" s="109"/>
      <c r="DQ37" s="109"/>
      <c r="DR37" s="109"/>
      <c r="DS37" s="109"/>
      <c r="DT37" s="109"/>
      <c r="DU37" s="109"/>
      <c r="DV37" s="109"/>
      <c r="DW37" s="109"/>
      <c r="DX37" s="77">
        <f t="shared" si="2"/>
        <v>0</v>
      </c>
      <c r="DY37" s="13">
        <f t="shared" si="3"/>
        <v>0</v>
      </c>
      <c r="DZ37" s="13">
        <f t="shared" si="4"/>
        <v>0</v>
      </c>
      <c r="EA37" s="13">
        <f t="shared" si="5"/>
        <v>0</v>
      </c>
      <c r="EB37" s="13">
        <f t="shared" si="6"/>
        <v>0</v>
      </c>
      <c r="EC37" s="13">
        <f t="shared" si="7"/>
        <v>0</v>
      </c>
      <c r="ED37" s="13">
        <f t="shared" si="8"/>
        <v>0</v>
      </c>
      <c r="EE37" s="21">
        <f t="shared" si="9"/>
        <v>0</v>
      </c>
      <c r="EG37" s="44" t="str">
        <f t="shared" si="10"/>
        <v/>
      </c>
      <c r="EH37" s="51" t="str">
        <f t="shared" si="11"/>
        <v/>
      </c>
      <c r="EI37" s="51" t="str">
        <f t="shared" si="12"/>
        <v/>
      </c>
      <c r="EJ37" s="227" t="str">
        <f t="shared" si="13"/>
        <v/>
      </c>
      <c r="EK37" s="45" t="str">
        <f t="shared" si="14"/>
        <v/>
      </c>
    </row>
    <row r="38" spans="1:141" ht="15.5">
      <c r="A38" s="5" t="s">
        <v>759</v>
      </c>
      <c r="B38" s="35" t="s">
        <v>104</v>
      </c>
      <c r="C38" s="85"/>
      <c r="D38" s="85"/>
      <c r="E38" s="85"/>
      <c r="F38" s="85"/>
      <c r="G38" s="86"/>
      <c r="H38" s="108"/>
      <c r="I38" s="108"/>
      <c r="J38" s="108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10"/>
      <c r="AY38" s="111"/>
      <c r="AZ38" s="112"/>
      <c r="BA38" s="112"/>
      <c r="BB38" s="113"/>
      <c r="BC38" s="113"/>
      <c r="BD38" s="109"/>
      <c r="BE38" s="112"/>
      <c r="BF38" s="112"/>
      <c r="BG38" s="112"/>
      <c r="BH38" s="112"/>
      <c r="BI38" s="109"/>
      <c r="BJ38" s="112"/>
      <c r="BK38" s="112"/>
      <c r="BL38" s="109"/>
      <c r="BM38" s="112"/>
      <c r="BN38" s="109"/>
      <c r="BO38" s="109"/>
      <c r="BP38" s="112"/>
      <c r="BQ38" s="112"/>
      <c r="BR38" s="109"/>
      <c r="BS38" s="112"/>
      <c r="BT38" s="109"/>
      <c r="BU38" s="112"/>
      <c r="BV38" s="109"/>
      <c r="BW38" s="109"/>
      <c r="BX38" s="109"/>
      <c r="BY38" s="109"/>
      <c r="BZ38" s="109"/>
      <c r="CA38" s="112"/>
      <c r="CB38" s="109"/>
      <c r="CC38" s="112"/>
      <c r="CD38" s="109"/>
      <c r="CE38" s="109"/>
      <c r="CF38" s="112"/>
      <c r="CG38" s="109"/>
      <c r="CH38" s="109"/>
      <c r="CI38" s="109"/>
      <c r="CJ38" s="109"/>
      <c r="CK38" s="109"/>
      <c r="CL38" s="109"/>
      <c r="CM38" s="109"/>
      <c r="CN38" s="147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12"/>
      <c r="DB38" s="109"/>
      <c r="DC38" s="112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12"/>
      <c r="DO38" s="109"/>
      <c r="DP38" s="109"/>
      <c r="DQ38" s="109"/>
      <c r="DR38" s="109"/>
      <c r="DS38" s="109"/>
      <c r="DT38" s="109"/>
      <c r="DU38" s="109"/>
      <c r="DV38" s="109"/>
      <c r="DW38" s="109"/>
      <c r="DX38" s="77">
        <f t="shared" si="2"/>
        <v>0</v>
      </c>
      <c r="DY38" s="13">
        <f t="shared" si="3"/>
        <v>0</v>
      </c>
      <c r="DZ38" s="13">
        <f t="shared" si="4"/>
        <v>0</v>
      </c>
      <c r="EA38" s="13">
        <f t="shared" si="5"/>
        <v>0</v>
      </c>
      <c r="EB38" s="13">
        <f t="shared" si="6"/>
        <v>0</v>
      </c>
      <c r="EC38" s="13">
        <f t="shared" si="7"/>
        <v>0</v>
      </c>
      <c r="ED38" s="13">
        <f t="shared" si="8"/>
        <v>0</v>
      </c>
      <c r="EE38" s="21">
        <f t="shared" si="9"/>
        <v>0</v>
      </c>
      <c r="EG38" s="44" t="str">
        <f t="shared" si="10"/>
        <v/>
      </c>
      <c r="EH38" s="51" t="str">
        <f t="shared" si="11"/>
        <v/>
      </c>
      <c r="EI38" s="51" t="str">
        <f t="shared" si="12"/>
        <v/>
      </c>
      <c r="EJ38" s="227" t="str">
        <f t="shared" si="13"/>
        <v/>
      </c>
      <c r="EK38" s="45" t="str">
        <f t="shared" si="14"/>
        <v/>
      </c>
    </row>
    <row r="39" spans="1:141">
      <c r="A39" s="5" t="s">
        <v>76</v>
      </c>
      <c r="B39" s="35" t="s">
        <v>77</v>
      </c>
      <c r="C39" s="85"/>
      <c r="D39" s="85"/>
      <c r="E39" s="85"/>
      <c r="F39" s="85"/>
      <c r="G39" s="86"/>
      <c r="H39" s="108"/>
      <c r="I39" s="108"/>
      <c r="J39" s="108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14"/>
      <c r="BA39" s="114"/>
      <c r="BB39" s="113"/>
      <c r="BC39" s="113"/>
      <c r="BD39" s="109"/>
      <c r="BE39" s="112"/>
      <c r="BF39" s="114"/>
      <c r="BG39" s="112"/>
      <c r="BH39" s="112"/>
      <c r="BI39" s="109"/>
      <c r="BJ39" s="112"/>
      <c r="BK39" s="112"/>
      <c r="BL39" s="109"/>
      <c r="BM39" s="112"/>
      <c r="BN39" s="109"/>
      <c r="BO39" s="109"/>
      <c r="BP39" s="112"/>
      <c r="BQ39" s="112"/>
      <c r="BR39" s="109"/>
      <c r="BS39" s="112"/>
      <c r="BT39" s="109"/>
      <c r="BU39" s="112"/>
      <c r="BV39" s="109"/>
      <c r="BW39" s="109"/>
      <c r="BX39" s="109"/>
      <c r="BY39" s="109"/>
      <c r="BZ39" s="109"/>
      <c r="CA39" s="112"/>
      <c r="CB39" s="109"/>
      <c r="CC39" s="112"/>
      <c r="CD39" s="109"/>
      <c r="CE39" s="109"/>
      <c r="CF39" s="112"/>
      <c r="CG39" s="109"/>
      <c r="CH39" s="109"/>
      <c r="CI39" s="109"/>
      <c r="CJ39" s="109"/>
      <c r="CK39" s="109"/>
      <c r="CL39" s="109"/>
      <c r="CM39" s="109"/>
      <c r="CN39" s="147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12"/>
      <c r="DB39" s="109"/>
      <c r="DC39" s="112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12"/>
      <c r="DO39" s="109"/>
      <c r="DP39" s="109"/>
      <c r="DQ39" s="109"/>
      <c r="DR39" s="109"/>
      <c r="DS39" s="109"/>
      <c r="DT39" s="109"/>
      <c r="DU39" s="109"/>
      <c r="DV39" s="109"/>
      <c r="DW39" s="109"/>
      <c r="DX39" s="77">
        <f t="shared" si="2"/>
        <v>0</v>
      </c>
      <c r="DY39" s="13">
        <f t="shared" si="3"/>
        <v>0</v>
      </c>
      <c r="DZ39" s="13">
        <f t="shared" si="4"/>
        <v>0</v>
      </c>
      <c r="EA39" s="13">
        <f t="shared" si="5"/>
        <v>0</v>
      </c>
      <c r="EB39" s="13">
        <f t="shared" si="6"/>
        <v>0</v>
      </c>
      <c r="EC39" s="13">
        <f t="shared" si="7"/>
        <v>0</v>
      </c>
      <c r="ED39" s="13">
        <f t="shared" si="8"/>
        <v>0</v>
      </c>
      <c r="EE39" s="21">
        <f t="shared" si="9"/>
        <v>0</v>
      </c>
      <c r="EG39" s="44" t="str">
        <f t="shared" si="10"/>
        <v/>
      </c>
      <c r="EH39" s="51" t="str">
        <f t="shared" si="11"/>
        <v/>
      </c>
      <c r="EI39" s="51" t="str">
        <f t="shared" si="12"/>
        <v/>
      </c>
      <c r="EJ39" s="227" t="str">
        <f t="shared" si="13"/>
        <v/>
      </c>
      <c r="EK39" s="45" t="str">
        <f t="shared" si="14"/>
        <v/>
      </c>
    </row>
    <row r="40" spans="1:141">
      <c r="A40" s="5" t="s">
        <v>76</v>
      </c>
      <c r="B40" s="35" t="s">
        <v>103</v>
      </c>
      <c r="C40" s="85"/>
      <c r="D40" s="85"/>
      <c r="E40" s="85"/>
      <c r="F40" s="85"/>
      <c r="G40" s="86"/>
      <c r="H40" s="108"/>
      <c r="I40" s="108"/>
      <c r="J40" s="108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12"/>
      <c r="BH40" s="112"/>
      <c r="BI40" s="109"/>
      <c r="BJ40" s="112"/>
      <c r="BK40" s="112"/>
      <c r="BL40" s="109"/>
      <c r="BM40" s="112"/>
      <c r="BN40" s="109"/>
      <c r="BO40" s="109"/>
      <c r="BP40" s="112"/>
      <c r="BQ40" s="112"/>
      <c r="BR40" s="109"/>
      <c r="BS40" s="112"/>
      <c r="BT40" s="109"/>
      <c r="BU40" s="112"/>
      <c r="BV40" s="109"/>
      <c r="BW40" s="109"/>
      <c r="BX40" s="109"/>
      <c r="BY40" s="109"/>
      <c r="BZ40" s="109"/>
      <c r="CA40" s="112"/>
      <c r="CB40" s="109"/>
      <c r="CC40" s="112"/>
      <c r="CD40" s="109"/>
      <c r="CE40" s="109"/>
      <c r="CF40" s="112"/>
      <c r="CG40" s="109"/>
      <c r="CH40" s="109"/>
      <c r="CI40" s="109"/>
      <c r="CJ40" s="109"/>
      <c r="CK40" s="109"/>
      <c r="CL40" s="109"/>
      <c r="CM40" s="109"/>
      <c r="CN40" s="147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12"/>
      <c r="DB40" s="109"/>
      <c r="DC40" s="112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12"/>
      <c r="DO40" s="109"/>
      <c r="DP40" s="109"/>
      <c r="DQ40" s="109"/>
      <c r="DR40" s="109"/>
      <c r="DS40" s="109"/>
      <c r="DT40" s="109"/>
      <c r="DU40" s="109"/>
      <c r="DV40" s="109"/>
      <c r="DW40" s="109"/>
      <c r="DX40" s="77">
        <f t="shared" si="2"/>
        <v>0</v>
      </c>
      <c r="DY40" s="13">
        <f t="shared" si="3"/>
        <v>0</v>
      </c>
      <c r="DZ40" s="13">
        <f t="shared" si="4"/>
        <v>0</v>
      </c>
      <c r="EA40" s="13">
        <f t="shared" si="5"/>
        <v>0</v>
      </c>
      <c r="EB40" s="13">
        <f t="shared" si="6"/>
        <v>0</v>
      </c>
      <c r="EC40" s="13">
        <f t="shared" si="7"/>
        <v>0</v>
      </c>
      <c r="ED40" s="13">
        <f t="shared" si="8"/>
        <v>0</v>
      </c>
      <c r="EE40" s="21">
        <f t="shared" si="9"/>
        <v>0</v>
      </c>
      <c r="EG40" s="44" t="str">
        <f t="shared" si="10"/>
        <v/>
      </c>
      <c r="EH40" s="51" t="str">
        <f t="shared" si="11"/>
        <v/>
      </c>
      <c r="EI40" s="51" t="str">
        <f t="shared" si="12"/>
        <v/>
      </c>
      <c r="EJ40" s="227" t="str">
        <f t="shared" si="13"/>
        <v/>
      </c>
      <c r="EK40" s="45" t="str">
        <f t="shared" si="14"/>
        <v/>
      </c>
    </row>
    <row r="41" spans="1:141">
      <c r="A41" s="5" t="s">
        <v>76</v>
      </c>
      <c r="B41" s="35" t="s">
        <v>78</v>
      </c>
      <c r="C41" s="85"/>
      <c r="D41" s="85"/>
      <c r="E41" s="85"/>
      <c r="F41" s="85"/>
      <c r="G41" s="86"/>
      <c r="H41" s="108"/>
      <c r="I41" s="108"/>
      <c r="J41" s="108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34"/>
      <c r="BH41" s="112"/>
      <c r="BI41" s="109"/>
      <c r="BJ41" s="134"/>
      <c r="BK41" s="134"/>
      <c r="BL41" s="109"/>
      <c r="BM41" s="134"/>
      <c r="BN41" s="109"/>
      <c r="BO41" s="109"/>
      <c r="BP41" s="109"/>
      <c r="BQ41" s="112"/>
      <c r="BR41" s="109"/>
      <c r="BS41" s="112"/>
      <c r="BT41" s="109"/>
      <c r="BU41" s="112" t="s">
        <v>43</v>
      </c>
      <c r="BV41" s="109"/>
      <c r="BW41" s="109"/>
      <c r="BX41" s="109"/>
      <c r="BY41" s="109"/>
      <c r="BZ41" s="109"/>
      <c r="CA41" s="112"/>
      <c r="CB41" s="109"/>
      <c r="CC41" s="114"/>
      <c r="CD41" s="109"/>
      <c r="CE41" s="109"/>
      <c r="CF41" s="112"/>
      <c r="CG41" s="109"/>
      <c r="CH41" s="109"/>
      <c r="CI41" s="109"/>
      <c r="CJ41" s="109"/>
      <c r="CK41" s="109"/>
      <c r="CL41" s="109"/>
      <c r="CM41" s="109"/>
      <c r="CN41" s="147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12"/>
      <c r="DB41" s="109"/>
      <c r="DC41" s="114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12"/>
      <c r="DO41" s="109"/>
      <c r="DP41" s="109"/>
      <c r="DQ41" s="109"/>
      <c r="DR41" s="109"/>
      <c r="DS41" s="109"/>
      <c r="DT41" s="109"/>
      <c r="DU41" s="109"/>
      <c r="DV41" s="109"/>
      <c r="DW41" s="109"/>
      <c r="DX41" s="77">
        <f t="shared" si="2"/>
        <v>2</v>
      </c>
      <c r="DY41" s="13">
        <f t="shared" si="3"/>
        <v>1</v>
      </c>
      <c r="DZ41" s="13">
        <f t="shared" si="4"/>
        <v>0</v>
      </c>
      <c r="EA41" s="13">
        <f t="shared" si="5"/>
        <v>0</v>
      </c>
      <c r="EB41" s="13">
        <f t="shared" si="6"/>
        <v>0</v>
      </c>
      <c r="EC41" s="13">
        <f t="shared" si="7"/>
        <v>0</v>
      </c>
      <c r="ED41" s="13">
        <f t="shared" si="8"/>
        <v>0</v>
      </c>
      <c r="EE41" s="21">
        <f t="shared" si="9"/>
        <v>110</v>
      </c>
      <c r="EG41" s="44" t="str">
        <f t="shared" si="10"/>
        <v/>
      </c>
      <c r="EH41" s="51" t="str">
        <f t="shared" si="11"/>
        <v/>
      </c>
      <c r="EI41" s="51" t="str">
        <f t="shared" si="12"/>
        <v/>
      </c>
      <c r="EJ41" s="227" t="str">
        <f t="shared" si="13"/>
        <v/>
      </c>
      <c r="EK41" s="45" t="str">
        <f t="shared" si="14"/>
        <v/>
      </c>
    </row>
    <row r="42" spans="1:141" ht="15.5">
      <c r="A42" s="5" t="s">
        <v>547</v>
      </c>
      <c r="B42" s="35" t="s">
        <v>548</v>
      </c>
      <c r="C42" s="85"/>
      <c r="D42" s="85"/>
      <c r="E42" s="85"/>
      <c r="F42" s="85"/>
      <c r="G42" s="86"/>
      <c r="H42" s="108"/>
      <c r="I42" s="108"/>
      <c r="J42" s="108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109" t="s">
        <v>43</v>
      </c>
      <c r="AJ42" s="109"/>
      <c r="AK42" s="109" t="s">
        <v>43</v>
      </c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10"/>
      <c r="AY42" s="111"/>
      <c r="AZ42" s="112"/>
      <c r="BA42" s="112"/>
      <c r="BB42" s="113"/>
      <c r="BC42" s="113"/>
      <c r="BD42" s="109"/>
      <c r="BE42" s="112"/>
      <c r="BF42" s="112"/>
      <c r="BG42" s="112"/>
      <c r="BH42" s="112"/>
      <c r="BI42" s="109"/>
      <c r="BJ42" s="112"/>
      <c r="BK42" s="112"/>
      <c r="BL42" s="109"/>
      <c r="BM42" s="112"/>
      <c r="BN42" s="109"/>
      <c r="BO42" s="109"/>
      <c r="BP42" s="112"/>
      <c r="BQ42" s="112"/>
      <c r="BR42" s="109"/>
      <c r="BS42" s="112"/>
      <c r="BT42" s="109"/>
      <c r="BU42" s="112"/>
      <c r="BV42" s="109"/>
      <c r="BW42" s="109"/>
      <c r="BX42" s="109"/>
      <c r="BY42" s="109"/>
      <c r="BZ42" s="109"/>
      <c r="CA42" s="112"/>
      <c r="CB42" s="109"/>
      <c r="CC42" s="112"/>
      <c r="CD42" s="109"/>
      <c r="CE42" s="109"/>
      <c r="CF42" s="112"/>
      <c r="CG42" s="109"/>
      <c r="CH42" s="109"/>
      <c r="CI42" s="109"/>
      <c r="CJ42" s="109"/>
      <c r="CK42" s="109"/>
      <c r="CL42" s="109"/>
      <c r="CM42" s="109"/>
      <c r="CN42" s="147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12"/>
      <c r="DB42" s="109"/>
      <c r="DC42" s="112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12"/>
      <c r="DO42" s="109"/>
      <c r="DP42" s="109"/>
      <c r="DQ42" s="109"/>
      <c r="DR42" s="109"/>
      <c r="DS42" s="109"/>
      <c r="DT42" s="109"/>
      <c r="DU42" s="109"/>
      <c r="DV42" s="109"/>
      <c r="DW42" s="109"/>
      <c r="DX42" s="77">
        <f t="shared" si="2"/>
        <v>4</v>
      </c>
      <c r="DY42" s="13">
        <f t="shared" si="3"/>
        <v>0</v>
      </c>
      <c r="DZ42" s="13">
        <f t="shared" si="4"/>
        <v>1</v>
      </c>
      <c r="EA42" s="13">
        <f t="shared" si="5"/>
        <v>0</v>
      </c>
      <c r="EB42" s="13">
        <f t="shared" si="6"/>
        <v>0</v>
      </c>
      <c r="EC42" s="13">
        <f t="shared" si="7"/>
        <v>0</v>
      </c>
      <c r="ED42" s="13">
        <f t="shared" si="8"/>
        <v>0</v>
      </c>
      <c r="EE42" s="21">
        <f t="shared" si="9"/>
        <v>646</v>
      </c>
      <c r="EG42" s="44" t="str">
        <f t="shared" si="10"/>
        <v/>
      </c>
      <c r="EH42" s="51" t="str">
        <f t="shared" si="11"/>
        <v/>
      </c>
      <c r="EI42" s="51" t="str">
        <f t="shared" si="12"/>
        <v/>
      </c>
      <c r="EJ42" s="227" t="str">
        <f t="shared" si="13"/>
        <v/>
      </c>
      <c r="EK42" s="45" t="str">
        <f t="shared" si="14"/>
        <v/>
      </c>
    </row>
    <row r="43" spans="1:141" ht="15.5">
      <c r="A43" s="5" t="s">
        <v>547</v>
      </c>
      <c r="B43" s="35" t="s">
        <v>549</v>
      </c>
      <c r="C43" s="85"/>
      <c r="D43" s="85"/>
      <c r="E43" s="85"/>
      <c r="F43" s="85"/>
      <c r="G43" s="86"/>
      <c r="H43" s="108"/>
      <c r="I43" s="108"/>
      <c r="J43" s="108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09"/>
      <c r="AJ43" s="109"/>
      <c r="AK43" s="109" t="s">
        <v>43</v>
      </c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10"/>
      <c r="AY43" s="111"/>
      <c r="AZ43" s="112"/>
      <c r="BA43" s="112"/>
      <c r="BB43" s="113"/>
      <c r="BC43" s="113"/>
      <c r="BD43" s="109"/>
      <c r="BE43" s="112"/>
      <c r="BF43" s="112"/>
      <c r="BG43" s="112"/>
      <c r="BH43" s="112"/>
      <c r="BI43" s="109"/>
      <c r="BJ43" s="112"/>
      <c r="BK43" s="112"/>
      <c r="BL43" s="109"/>
      <c r="BM43" s="112"/>
      <c r="BN43" s="109"/>
      <c r="BO43" s="109"/>
      <c r="BP43" s="112"/>
      <c r="BQ43" s="112"/>
      <c r="BR43" s="109"/>
      <c r="BS43" s="112"/>
      <c r="BT43" s="109"/>
      <c r="BU43" s="112"/>
      <c r="BV43" s="109"/>
      <c r="BW43" s="109"/>
      <c r="BX43" s="109"/>
      <c r="BY43" s="109"/>
      <c r="BZ43" s="109"/>
      <c r="CA43" s="112"/>
      <c r="CB43" s="109"/>
      <c r="CC43" s="112"/>
      <c r="CD43" s="109"/>
      <c r="CE43" s="109"/>
      <c r="CF43" s="112"/>
      <c r="CG43" s="109"/>
      <c r="CH43" s="109"/>
      <c r="CI43" s="109"/>
      <c r="CJ43" s="109"/>
      <c r="CK43" s="109"/>
      <c r="CL43" s="109"/>
      <c r="CM43" s="109"/>
      <c r="CN43" s="147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12"/>
      <c r="DB43" s="109"/>
      <c r="DC43" s="112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12"/>
      <c r="DO43" s="109"/>
      <c r="DP43" s="109"/>
      <c r="DQ43" s="109"/>
      <c r="DR43" s="109"/>
      <c r="DS43" s="109"/>
      <c r="DT43" s="109"/>
      <c r="DU43" s="109"/>
      <c r="DV43" s="109"/>
      <c r="DW43" s="109"/>
      <c r="DX43" s="77">
        <f t="shared" si="2"/>
        <v>3</v>
      </c>
      <c r="DY43" s="13">
        <f t="shared" si="3"/>
        <v>0</v>
      </c>
      <c r="DZ43" s="13">
        <f t="shared" si="4"/>
        <v>1</v>
      </c>
      <c r="EA43" s="13">
        <f t="shared" si="5"/>
        <v>0</v>
      </c>
      <c r="EB43" s="13">
        <f t="shared" si="6"/>
        <v>0</v>
      </c>
      <c r="EC43" s="13">
        <f t="shared" si="7"/>
        <v>0</v>
      </c>
      <c r="ED43" s="13">
        <f t="shared" si="8"/>
        <v>0</v>
      </c>
      <c r="EE43" s="21">
        <f t="shared" si="9"/>
        <v>646</v>
      </c>
      <c r="EG43" s="44" t="str">
        <f t="shared" si="10"/>
        <v/>
      </c>
      <c r="EH43" s="51" t="str">
        <f t="shared" si="11"/>
        <v/>
      </c>
      <c r="EI43" s="51" t="str">
        <f t="shared" si="12"/>
        <v/>
      </c>
      <c r="EJ43" s="227" t="str">
        <f t="shared" si="13"/>
        <v/>
      </c>
      <c r="EK43" s="45" t="str">
        <f t="shared" si="14"/>
        <v/>
      </c>
    </row>
    <row r="44" spans="1:141" ht="15.5">
      <c r="A44" s="5" t="s">
        <v>79</v>
      </c>
      <c r="B44" s="35" t="s">
        <v>80</v>
      </c>
      <c r="C44" s="85"/>
      <c r="D44" s="85"/>
      <c r="E44" s="85"/>
      <c r="F44" s="85"/>
      <c r="G44" s="86"/>
      <c r="H44" s="108"/>
      <c r="I44" s="108"/>
      <c r="J44" s="108" t="s">
        <v>43</v>
      </c>
      <c r="K44" s="227"/>
      <c r="L44" s="227"/>
      <c r="M44" s="227" t="s">
        <v>43</v>
      </c>
      <c r="N44" s="227"/>
      <c r="O44" s="227" t="s">
        <v>43</v>
      </c>
      <c r="P44" s="227"/>
      <c r="Q44" s="227"/>
      <c r="R44" s="227"/>
      <c r="S44" s="227" t="s">
        <v>43</v>
      </c>
      <c r="T44" s="227"/>
      <c r="U44" s="227"/>
      <c r="V44" s="227" t="s">
        <v>43</v>
      </c>
      <c r="W44" s="227" t="s">
        <v>43</v>
      </c>
      <c r="X44" s="227" t="s">
        <v>43</v>
      </c>
      <c r="Y44" s="227"/>
      <c r="Z44" s="227" t="s">
        <v>43</v>
      </c>
      <c r="AA44" s="227" t="s">
        <v>43</v>
      </c>
      <c r="AB44" s="227" t="s">
        <v>43</v>
      </c>
      <c r="AC44" s="227"/>
      <c r="AD44" s="227" t="s">
        <v>43</v>
      </c>
      <c r="AE44" s="227" t="s">
        <v>43</v>
      </c>
      <c r="AF44" s="227" t="s">
        <v>43</v>
      </c>
      <c r="AG44" s="227" t="s">
        <v>43</v>
      </c>
      <c r="AH44" s="227" t="s">
        <v>43</v>
      </c>
      <c r="AI44" s="109"/>
      <c r="AJ44" s="109"/>
      <c r="AK44" s="109" t="s">
        <v>43</v>
      </c>
      <c r="AL44" s="109" t="s">
        <v>43</v>
      </c>
      <c r="AM44" s="109"/>
      <c r="AN44" s="109" t="s">
        <v>43</v>
      </c>
      <c r="AO44" s="109" t="s">
        <v>43</v>
      </c>
      <c r="AP44" s="109" t="s">
        <v>43</v>
      </c>
      <c r="AQ44" s="109" t="s">
        <v>43</v>
      </c>
      <c r="AR44" s="109" t="s">
        <v>43</v>
      </c>
      <c r="AS44" s="109" t="s">
        <v>43</v>
      </c>
      <c r="AT44" s="109" t="s">
        <v>43</v>
      </c>
      <c r="AU44" s="109"/>
      <c r="AV44" s="109" t="s">
        <v>43</v>
      </c>
      <c r="AW44" s="109"/>
      <c r="AX44" s="110" t="s">
        <v>43</v>
      </c>
      <c r="AY44" s="109" t="s">
        <v>43</v>
      </c>
      <c r="AZ44" s="112" t="s">
        <v>43</v>
      </c>
      <c r="BA44" s="112"/>
      <c r="BB44" s="113" t="s">
        <v>43</v>
      </c>
      <c r="BC44" s="113"/>
      <c r="BD44" s="109" t="s">
        <v>43</v>
      </c>
      <c r="BE44" s="112" t="s">
        <v>43</v>
      </c>
      <c r="BF44" s="112" t="s">
        <v>43</v>
      </c>
      <c r="BG44" s="112" t="s">
        <v>43</v>
      </c>
      <c r="BH44" s="112" t="s">
        <v>43</v>
      </c>
      <c r="BI44" s="109"/>
      <c r="BJ44" s="112" t="s">
        <v>43</v>
      </c>
      <c r="BK44" s="112"/>
      <c r="BL44" s="109" t="s">
        <v>43</v>
      </c>
      <c r="BM44" s="112" t="s">
        <v>43</v>
      </c>
      <c r="BN44" s="109" t="s">
        <v>43</v>
      </c>
      <c r="BO44" s="109"/>
      <c r="BP44" s="112" t="s">
        <v>43</v>
      </c>
      <c r="BQ44" s="112" t="s">
        <v>43</v>
      </c>
      <c r="BR44" s="109"/>
      <c r="BS44" s="112" t="s">
        <v>43</v>
      </c>
      <c r="BT44" s="109" t="s">
        <v>43</v>
      </c>
      <c r="BU44" s="112" t="s">
        <v>43</v>
      </c>
      <c r="BV44" s="109"/>
      <c r="BW44" s="109"/>
      <c r="BX44" s="109"/>
      <c r="BY44" s="109" t="s">
        <v>43</v>
      </c>
      <c r="BZ44" s="109"/>
      <c r="CA44" s="112" t="s">
        <v>43</v>
      </c>
      <c r="CB44" s="109"/>
      <c r="CC44" s="112" t="s">
        <v>43</v>
      </c>
      <c r="CD44" s="109"/>
      <c r="CE44" s="109" t="s">
        <v>43</v>
      </c>
      <c r="CF44" s="112" t="s">
        <v>43</v>
      </c>
      <c r="CG44" s="109" t="s">
        <v>43</v>
      </c>
      <c r="CH44" s="109" t="s">
        <v>43</v>
      </c>
      <c r="CI44" s="109"/>
      <c r="CJ44" s="109" t="s">
        <v>43</v>
      </c>
      <c r="CK44" s="109"/>
      <c r="CL44" s="109" t="s">
        <v>43</v>
      </c>
      <c r="CM44" s="109"/>
      <c r="CN44" s="147" t="s">
        <v>43</v>
      </c>
      <c r="CO44" s="109"/>
      <c r="CP44" s="109"/>
      <c r="CQ44" s="109"/>
      <c r="CR44" s="109" t="s">
        <v>43</v>
      </c>
      <c r="CS44" s="109" t="s">
        <v>43</v>
      </c>
      <c r="CT44" s="109"/>
      <c r="CU44" s="109"/>
      <c r="CV44" s="109"/>
      <c r="CW44" s="109"/>
      <c r="CX44" s="109" t="s">
        <v>43</v>
      </c>
      <c r="CY44" s="109" t="s">
        <v>43</v>
      </c>
      <c r="CZ44" s="109" t="s">
        <v>43</v>
      </c>
      <c r="DA44" s="112"/>
      <c r="DB44" s="109" t="s">
        <v>43</v>
      </c>
      <c r="DC44" s="112"/>
      <c r="DD44" s="109" t="s">
        <v>43</v>
      </c>
      <c r="DE44" s="109"/>
      <c r="DF44" s="109"/>
      <c r="DG44" s="109"/>
      <c r="DH44" s="109"/>
      <c r="DI44" s="109" t="s">
        <v>43</v>
      </c>
      <c r="DJ44" s="109" t="s">
        <v>43</v>
      </c>
      <c r="DK44" s="109" t="s">
        <v>43</v>
      </c>
      <c r="DL44" s="109"/>
      <c r="DM44" s="109" t="s">
        <v>43</v>
      </c>
      <c r="DN44" s="112"/>
      <c r="DO44" s="109" t="s">
        <v>43</v>
      </c>
      <c r="DP44" s="109"/>
      <c r="DQ44" s="109"/>
      <c r="DR44" s="109"/>
      <c r="DS44" s="109"/>
      <c r="DT44" s="109"/>
      <c r="DU44" s="109"/>
      <c r="DV44" s="109"/>
      <c r="DW44" s="109"/>
      <c r="DX44" s="77">
        <f t="shared" si="2"/>
        <v>106</v>
      </c>
      <c r="DY44" s="13">
        <f t="shared" si="3"/>
        <v>38</v>
      </c>
      <c r="DZ44" s="13">
        <f t="shared" si="4"/>
        <v>6</v>
      </c>
      <c r="EA44" s="13">
        <f t="shared" si="5"/>
        <v>6</v>
      </c>
      <c r="EB44" s="13">
        <f t="shared" si="6"/>
        <v>0</v>
      </c>
      <c r="EC44" s="13">
        <f t="shared" si="7"/>
        <v>1</v>
      </c>
      <c r="ED44" s="13">
        <f t="shared" si="8"/>
        <v>0</v>
      </c>
      <c r="EE44" s="21">
        <f t="shared" si="9"/>
        <v>12170</v>
      </c>
      <c r="EG44" s="139" t="str">
        <f t="shared" si="10"/>
        <v>Yes!</v>
      </c>
      <c r="EH44" s="140" t="str">
        <f t="shared" si="11"/>
        <v>Yes!</v>
      </c>
      <c r="EI44" s="51" t="str">
        <f t="shared" si="12"/>
        <v>Yes!</v>
      </c>
      <c r="EJ44" s="227" t="str">
        <f t="shared" si="13"/>
        <v/>
      </c>
      <c r="EK44" s="45" t="str">
        <f t="shared" si="14"/>
        <v/>
      </c>
    </row>
    <row r="45" spans="1:141" ht="15.5">
      <c r="A45" s="5" t="s">
        <v>84</v>
      </c>
      <c r="B45" s="35" t="s">
        <v>85</v>
      </c>
      <c r="C45" s="85"/>
      <c r="D45" s="85"/>
      <c r="E45" s="85"/>
      <c r="F45" s="85"/>
      <c r="G45" s="86"/>
      <c r="H45" s="108"/>
      <c r="I45" s="108"/>
      <c r="J45" s="108" t="s">
        <v>43</v>
      </c>
      <c r="K45" s="227" t="s">
        <v>43</v>
      </c>
      <c r="L45" s="227" t="s">
        <v>43</v>
      </c>
      <c r="M45" s="227" t="s">
        <v>43</v>
      </c>
      <c r="N45" s="227"/>
      <c r="O45" s="227"/>
      <c r="P45" s="227"/>
      <c r="Q45" s="227"/>
      <c r="R45" s="227"/>
      <c r="S45" s="227"/>
      <c r="T45" s="227" t="s">
        <v>43</v>
      </c>
      <c r="U45" s="227" t="s">
        <v>43</v>
      </c>
      <c r="V45" s="227"/>
      <c r="W45" s="227"/>
      <c r="X45" s="227" t="s">
        <v>43</v>
      </c>
      <c r="Y45" s="227"/>
      <c r="Z45" s="227"/>
      <c r="AA45" s="227"/>
      <c r="AB45" s="227"/>
      <c r="AC45" s="227"/>
      <c r="AD45" s="227"/>
      <c r="AE45" s="227"/>
      <c r="AF45" s="227" t="s">
        <v>43</v>
      </c>
      <c r="AG45" s="227" t="s">
        <v>43</v>
      </c>
      <c r="AH45" s="227"/>
      <c r="AI45" s="109" t="s">
        <v>43</v>
      </c>
      <c r="AJ45" s="109"/>
      <c r="AK45" s="109" t="s">
        <v>43</v>
      </c>
      <c r="AL45" s="109"/>
      <c r="AM45" s="109" t="s">
        <v>43</v>
      </c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10"/>
      <c r="AY45" s="111"/>
      <c r="AZ45" s="112"/>
      <c r="BA45" s="112"/>
      <c r="BB45" s="113"/>
      <c r="BC45" s="113"/>
      <c r="BD45" s="109"/>
      <c r="BE45" s="112"/>
      <c r="BF45" s="112"/>
      <c r="BG45" s="112"/>
      <c r="BH45" s="112"/>
      <c r="BI45" s="109"/>
      <c r="BJ45" s="112"/>
      <c r="BK45" s="112"/>
      <c r="BL45" s="109"/>
      <c r="BM45" s="112"/>
      <c r="BN45" s="109"/>
      <c r="BO45" s="109"/>
      <c r="BP45" s="112"/>
      <c r="BQ45" s="112"/>
      <c r="BR45" s="109"/>
      <c r="BS45" s="112"/>
      <c r="BT45" s="109"/>
      <c r="BU45" s="112"/>
      <c r="BV45" s="109"/>
      <c r="BW45" s="109"/>
      <c r="BX45" s="109"/>
      <c r="BY45" s="109"/>
      <c r="BZ45" s="109"/>
      <c r="CA45" s="112"/>
      <c r="CB45" s="109"/>
      <c r="CC45" s="112"/>
      <c r="CD45" s="109"/>
      <c r="CE45" s="109"/>
      <c r="CF45" s="112"/>
      <c r="CG45" s="109"/>
      <c r="CH45" s="109"/>
      <c r="CI45" s="109"/>
      <c r="CJ45" s="109"/>
      <c r="CK45" s="109"/>
      <c r="CL45" s="109"/>
      <c r="CM45" s="109"/>
      <c r="CN45" s="147" t="s">
        <v>43</v>
      </c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12"/>
      <c r="DB45" s="109"/>
      <c r="DC45" s="112"/>
      <c r="DD45" s="109"/>
      <c r="DE45" s="109"/>
      <c r="DF45" s="109"/>
      <c r="DG45" s="109"/>
      <c r="DH45" s="109"/>
      <c r="DI45" s="109" t="s">
        <v>43</v>
      </c>
      <c r="DJ45" s="109"/>
      <c r="DK45" s="109"/>
      <c r="DL45" s="109"/>
      <c r="DM45" s="109"/>
      <c r="DN45" s="112"/>
      <c r="DO45" s="109"/>
      <c r="DP45" s="109"/>
      <c r="DQ45" s="109"/>
      <c r="DR45" s="109"/>
      <c r="DS45" s="109"/>
      <c r="DT45" s="109"/>
      <c r="DU45" s="109"/>
      <c r="DV45" s="109"/>
      <c r="DW45" s="109"/>
      <c r="DX45" s="77">
        <f t="shared" si="2"/>
        <v>20</v>
      </c>
      <c r="DY45" s="13">
        <f t="shared" si="3"/>
        <v>3</v>
      </c>
      <c r="DZ45" s="13">
        <f t="shared" si="4"/>
        <v>2</v>
      </c>
      <c r="EA45" s="13">
        <f t="shared" si="5"/>
        <v>0</v>
      </c>
      <c r="EB45" s="13">
        <f t="shared" si="6"/>
        <v>0</v>
      </c>
      <c r="EC45" s="13">
        <f t="shared" si="7"/>
        <v>0</v>
      </c>
      <c r="ED45" s="13">
        <f t="shared" si="8"/>
        <v>0</v>
      </c>
      <c r="EE45" s="21">
        <f t="shared" si="9"/>
        <v>1359</v>
      </c>
      <c r="EG45" s="44" t="str">
        <f t="shared" si="10"/>
        <v/>
      </c>
      <c r="EH45" s="51" t="str">
        <f t="shared" si="11"/>
        <v/>
      </c>
      <c r="EI45" s="51" t="str">
        <f t="shared" si="12"/>
        <v/>
      </c>
      <c r="EJ45" s="227" t="str">
        <f t="shared" si="13"/>
        <v/>
      </c>
      <c r="EK45" s="45" t="str">
        <f t="shared" si="14"/>
        <v/>
      </c>
    </row>
    <row r="46" spans="1:141" ht="15.5">
      <c r="A46" s="5" t="s">
        <v>84</v>
      </c>
      <c r="B46" s="35" t="s">
        <v>86</v>
      </c>
      <c r="C46" s="85"/>
      <c r="D46" s="85"/>
      <c r="E46" s="85"/>
      <c r="F46" s="85"/>
      <c r="G46" s="86"/>
      <c r="H46" s="108" t="s">
        <v>43</v>
      </c>
      <c r="I46" s="108"/>
      <c r="J46" s="108" t="s">
        <v>43</v>
      </c>
      <c r="K46" s="227" t="s">
        <v>43</v>
      </c>
      <c r="L46" s="227" t="s">
        <v>43</v>
      </c>
      <c r="M46" s="227" t="s">
        <v>43</v>
      </c>
      <c r="N46" s="227"/>
      <c r="O46" s="227"/>
      <c r="P46" s="227" t="s">
        <v>43</v>
      </c>
      <c r="Q46" s="227" t="s">
        <v>43</v>
      </c>
      <c r="R46" s="227"/>
      <c r="S46" s="227"/>
      <c r="T46" s="227" t="s">
        <v>43</v>
      </c>
      <c r="U46" s="227" t="s">
        <v>43</v>
      </c>
      <c r="V46" s="227"/>
      <c r="W46" s="227"/>
      <c r="X46" s="227" t="s">
        <v>43</v>
      </c>
      <c r="Y46" s="227"/>
      <c r="Z46" s="227"/>
      <c r="AA46" s="227"/>
      <c r="AB46" s="227" t="s">
        <v>43</v>
      </c>
      <c r="AC46" s="227"/>
      <c r="AD46" s="227" t="s">
        <v>43</v>
      </c>
      <c r="AE46" s="227"/>
      <c r="AF46" s="227" t="s">
        <v>43</v>
      </c>
      <c r="AG46" s="227" t="s">
        <v>43</v>
      </c>
      <c r="AH46" s="227"/>
      <c r="AI46" s="109" t="s">
        <v>43</v>
      </c>
      <c r="AJ46" s="109" t="s">
        <v>43</v>
      </c>
      <c r="AK46" s="109" t="s">
        <v>43</v>
      </c>
      <c r="AL46" s="109"/>
      <c r="AM46" s="109" t="s">
        <v>43</v>
      </c>
      <c r="AN46" s="109" t="s">
        <v>43</v>
      </c>
      <c r="AO46" s="109"/>
      <c r="AP46" s="109"/>
      <c r="AQ46" s="109"/>
      <c r="AR46" s="109"/>
      <c r="AS46" s="109"/>
      <c r="AT46" s="109"/>
      <c r="AU46" s="109"/>
      <c r="AV46" s="109"/>
      <c r="AW46" s="109"/>
      <c r="AX46" s="110"/>
      <c r="AY46" s="111"/>
      <c r="AZ46" s="112" t="s">
        <v>43</v>
      </c>
      <c r="BA46" s="112"/>
      <c r="BB46" s="113" t="s">
        <v>43</v>
      </c>
      <c r="BC46" s="113"/>
      <c r="BD46" s="109"/>
      <c r="BE46" s="112"/>
      <c r="BF46" s="112"/>
      <c r="BG46" s="112"/>
      <c r="BH46" s="112"/>
      <c r="BI46" s="109"/>
      <c r="BJ46" s="112"/>
      <c r="BK46" s="112"/>
      <c r="BL46" s="109"/>
      <c r="BM46" s="112" t="s">
        <v>43</v>
      </c>
      <c r="BN46" s="109"/>
      <c r="BO46" s="109"/>
      <c r="BP46" s="112"/>
      <c r="BQ46" s="112" t="s">
        <v>43</v>
      </c>
      <c r="BR46" s="109"/>
      <c r="BS46" s="112"/>
      <c r="BT46" s="109"/>
      <c r="BU46" s="112"/>
      <c r="BV46" s="109"/>
      <c r="BW46" s="109"/>
      <c r="BX46" s="109"/>
      <c r="BY46" s="109"/>
      <c r="BZ46" s="109"/>
      <c r="CA46" s="112"/>
      <c r="CB46" s="109"/>
      <c r="CC46" s="112"/>
      <c r="CD46" s="109"/>
      <c r="CE46" s="109"/>
      <c r="CF46" s="112"/>
      <c r="CG46" s="109"/>
      <c r="CH46" s="109" t="s">
        <v>43</v>
      </c>
      <c r="CI46" s="109"/>
      <c r="CJ46" s="109"/>
      <c r="CK46" s="109"/>
      <c r="CL46" s="109"/>
      <c r="CM46" s="109"/>
      <c r="CN46" s="147" t="s">
        <v>43</v>
      </c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12"/>
      <c r="DB46" s="109"/>
      <c r="DC46" s="112"/>
      <c r="DD46" s="109"/>
      <c r="DE46" s="109"/>
      <c r="DF46" s="109"/>
      <c r="DG46" s="109"/>
      <c r="DH46" s="109"/>
      <c r="DI46" s="109" t="s">
        <v>43</v>
      </c>
      <c r="DJ46" s="109"/>
      <c r="DK46" s="109"/>
      <c r="DL46" s="109"/>
      <c r="DM46" s="109"/>
      <c r="DN46" s="112"/>
      <c r="DO46" s="109"/>
      <c r="DP46" s="109"/>
      <c r="DQ46" s="109"/>
      <c r="DR46" s="109"/>
      <c r="DS46" s="109"/>
      <c r="DT46" s="109"/>
      <c r="DU46" s="109"/>
      <c r="DV46" s="109"/>
      <c r="DW46" s="109"/>
      <c r="DX46" s="77">
        <f t="shared" si="2"/>
        <v>33</v>
      </c>
      <c r="DY46" s="13">
        <f t="shared" si="3"/>
        <v>6</v>
      </c>
      <c r="DZ46" s="13">
        <f t="shared" si="4"/>
        <v>2</v>
      </c>
      <c r="EA46" s="13">
        <f t="shared" si="5"/>
        <v>1</v>
      </c>
      <c r="EB46" s="13">
        <f t="shared" si="6"/>
        <v>2</v>
      </c>
      <c r="EC46" s="13">
        <f t="shared" si="7"/>
        <v>1</v>
      </c>
      <c r="ED46" s="13">
        <f t="shared" si="8"/>
        <v>0</v>
      </c>
      <c r="EE46" s="21">
        <f t="shared" si="9"/>
        <v>1812</v>
      </c>
      <c r="EG46" s="139" t="str">
        <f t="shared" si="10"/>
        <v>Yes!</v>
      </c>
      <c r="EH46" s="51" t="str">
        <f t="shared" si="11"/>
        <v/>
      </c>
      <c r="EI46" s="51" t="str">
        <f t="shared" si="12"/>
        <v/>
      </c>
      <c r="EJ46" s="227" t="str">
        <f t="shared" si="13"/>
        <v/>
      </c>
      <c r="EK46" s="45" t="str">
        <f t="shared" si="14"/>
        <v/>
      </c>
    </row>
    <row r="47" spans="1:141" ht="15.5">
      <c r="A47" s="5" t="s">
        <v>763</v>
      </c>
      <c r="B47" s="35" t="s">
        <v>1149</v>
      </c>
      <c r="C47" s="85"/>
      <c r="D47" s="85"/>
      <c r="E47" s="85"/>
      <c r="F47" s="85"/>
      <c r="G47" s="86"/>
      <c r="H47" s="108"/>
      <c r="I47" s="108"/>
      <c r="J47" s="108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10"/>
      <c r="AY47" s="111"/>
      <c r="AZ47" s="112"/>
      <c r="BA47" s="112"/>
      <c r="BB47" s="113"/>
      <c r="BC47" s="113"/>
      <c r="BD47" s="109"/>
      <c r="BE47" s="112"/>
      <c r="BF47" s="112"/>
      <c r="BG47" s="112" t="s">
        <v>43</v>
      </c>
      <c r="BH47" s="112"/>
      <c r="BI47" s="109"/>
      <c r="BJ47" s="112"/>
      <c r="BK47" s="112"/>
      <c r="BL47" s="109"/>
      <c r="BM47" s="112"/>
      <c r="BN47" s="109"/>
      <c r="BO47" s="109"/>
      <c r="BP47" s="112"/>
      <c r="BQ47" s="112"/>
      <c r="BR47" s="109"/>
      <c r="BS47" s="112"/>
      <c r="BT47" s="109"/>
      <c r="BU47" s="112"/>
      <c r="BV47" s="109"/>
      <c r="BW47" s="109"/>
      <c r="BX47" s="109"/>
      <c r="BY47" s="109"/>
      <c r="BZ47" s="109"/>
      <c r="CA47" s="112"/>
      <c r="CB47" s="109"/>
      <c r="CC47" s="112"/>
      <c r="CD47" s="109"/>
      <c r="CE47" s="109"/>
      <c r="CF47" s="112"/>
      <c r="CG47" s="109"/>
      <c r="CH47" s="109"/>
      <c r="CI47" s="109"/>
      <c r="CJ47" s="109"/>
      <c r="CK47" s="109"/>
      <c r="CL47" s="109"/>
      <c r="CM47" s="109"/>
      <c r="CN47" s="147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12"/>
      <c r="DB47" s="109"/>
      <c r="DC47" s="112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12"/>
      <c r="DO47" s="109"/>
      <c r="DP47" s="109"/>
      <c r="DQ47" s="109"/>
      <c r="DR47" s="109"/>
      <c r="DS47" s="109"/>
      <c r="DT47" s="109"/>
      <c r="DU47" s="109"/>
      <c r="DV47" s="109"/>
      <c r="DW47" s="109"/>
      <c r="DX47" s="77">
        <f t="shared" si="2"/>
        <v>2</v>
      </c>
      <c r="DY47" s="13">
        <f t="shared" si="3"/>
        <v>1</v>
      </c>
      <c r="DZ47" s="13">
        <f t="shared" si="4"/>
        <v>0</v>
      </c>
      <c r="EA47" s="13">
        <f t="shared" si="5"/>
        <v>0</v>
      </c>
      <c r="EB47" s="13">
        <f t="shared" si="6"/>
        <v>0</v>
      </c>
      <c r="EC47" s="13">
        <f t="shared" si="7"/>
        <v>0</v>
      </c>
      <c r="ED47" s="13">
        <f t="shared" si="8"/>
        <v>0</v>
      </c>
      <c r="EE47" s="21">
        <f t="shared" si="9"/>
        <v>252</v>
      </c>
      <c r="EG47" s="44"/>
      <c r="EH47" s="51"/>
      <c r="EI47" s="51"/>
      <c r="EJ47" s="227"/>
      <c r="EK47" s="45"/>
    </row>
    <row r="48" spans="1:141" ht="15.5">
      <c r="A48" s="9" t="s">
        <v>1150</v>
      </c>
      <c r="B48" s="38" t="s">
        <v>82</v>
      </c>
      <c r="C48" s="89"/>
      <c r="D48" s="89"/>
      <c r="E48" s="89"/>
      <c r="F48" s="89"/>
      <c r="G48" s="90"/>
      <c r="H48" s="108"/>
      <c r="I48" s="108"/>
      <c r="J48" s="108"/>
      <c r="K48" s="227"/>
      <c r="L48" s="227"/>
      <c r="M48" s="227"/>
      <c r="N48" s="227"/>
      <c r="O48" s="227"/>
      <c r="P48" s="227"/>
      <c r="Q48" s="227"/>
      <c r="R48" s="227"/>
      <c r="S48" s="227"/>
      <c r="T48" s="227" t="s">
        <v>43</v>
      </c>
      <c r="U48" s="227"/>
      <c r="V48" s="227"/>
      <c r="W48" s="227"/>
      <c r="X48" s="227" t="s">
        <v>43</v>
      </c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10"/>
      <c r="AY48" s="111"/>
      <c r="AZ48" s="112"/>
      <c r="BA48" s="112"/>
      <c r="BB48" s="113"/>
      <c r="BC48" s="113"/>
      <c r="BD48" s="109"/>
      <c r="BE48" s="112"/>
      <c r="BF48" s="112"/>
      <c r="BG48" s="112"/>
      <c r="BH48" s="112"/>
      <c r="BI48" s="109"/>
      <c r="BJ48" s="112"/>
      <c r="BK48" s="112"/>
      <c r="BL48" s="109"/>
      <c r="BM48" s="112"/>
      <c r="BN48" s="109"/>
      <c r="BO48" s="109"/>
      <c r="BP48" s="112"/>
      <c r="BQ48" s="112"/>
      <c r="BR48" s="109"/>
      <c r="BS48" s="112"/>
      <c r="BT48" s="109"/>
      <c r="BU48" s="112"/>
      <c r="BV48" s="109"/>
      <c r="BW48" s="109"/>
      <c r="BX48" s="109"/>
      <c r="BY48" s="109"/>
      <c r="BZ48" s="109"/>
      <c r="CA48" s="112"/>
      <c r="CB48" s="109"/>
      <c r="CC48" s="112"/>
      <c r="CD48" s="109"/>
      <c r="CE48" s="109"/>
      <c r="CF48" s="112"/>
      <c r="CG48" s="109"/>
      <c r="CH48" s="109"/>
      <c r="CI48" s="109"/>
      <c r="CJ48" s="109"/>
      <c r="CK48" s="109"/>
      <c r="CL48" s="109"/>
      <c r="CM48" s="109"/>
      <c r="CN48" s="147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12"/>
      <c r="DB48" s="109"/>
      <c r="DC48" s="112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12"/>
      <c r="DO48" s="109"/>
      <c r="DP48" s="109"/>
      <c r="DQ48" s="109"/>
      <c r="DR48" s="109"/>
      <c r="DS48" s="109"/>
      <c r="DT48" s="109"/>
      <c r="DU48" s="109"/>
      <c r="DV48" s="109"/>
      <c r="DW48" s="109"/>
      <c r="DX48" s="77">
        <f t="shared" si="2"/>
        <v>2</v>
      </c>
      <c r="DY48" s="13">
        <f t="shared" si="3"/>
        <v>0</v>
      </c>
      <c r="DZ48" s="13">
        <f t="shared" si="4"/>
        <v>0</v>
      </c>
      <c r="EA48" s="13">
        <f t="shared" si="5"/>
        <v>0</v>
      </c>
      <c r="EB48" s="13">
        <f t="shared" si="6"/>
        <v>0</v>
      </c>
      <c r="EC48" s="13">
        <f t="shared" si="7"/>
        <v>0</v>
      </c>
      <c r="ED48" s="13">
        <f t="shared" si="8"/>
        <v>0</v>
      </c>
      <c r="EE48" s="21">
        <f t="shared" si="9"/>
        <v>0</v>
      </c>
      <c r="EG48" s="44" t="str">
        <f t="shared" ref="EG48:EG111" si="15">IF(AND((DY48+DZ48)&gt;=($EN$2+$EO$2),OR(EA48&gt;=$EP$2,H48="x"),ISBLANK(C48)),"Yes!","")</f>
        <v/>
      </c>
      <c r="EH48" s="51" t="str">
        <f t="shared" ref="EH48:EH111" si="16">IF(C48="x",IF(AND((DY48+DZ48)&gt;=($EN$3+$EO$3),OR(EA48&gt;=$EP$3,H48="x"),ISBLANK(D48)),"Yes!",""),IF(EG48="Yes!",IF(AND((DY48+DZ48)&gt;=($EN$2+$EN$3+$EO$2+$EO$3),OR(EA48&gt;=($EP$3+$EP$2),H48="x")),"Yes!",""),""))</f>
        <v/>
      </c>
      <c r="EI48" s="51" t="str">
        <f t="shared" ref="EI48:EI111" si="17">IF(D48="x",IF(AND((DY48+DZ48)&gt;=($EN$4+$EO$4),OR(EA48&gt;=$EP$4,H48="x"),ISBLANK(E48)),"Yes!",""),IF(AND(EH48="Yes!",EG48=""),IF(AND((DY48+DZ48)&gt;=($EN$3+$EN$4+$EO$3+$EO$4),OR(EA48&gt;=($EP$3+$EP$4),H48="x")),"Yes!",""),IF(AND(EH48="Yes!",EG48="Yes!"),IF(AND((DY48+DZ48)&gt;=($EN$2+$EN$3+$EN$4+$EO$2+$EO$3+$EO$4),OR(EA48&gt;=($EP$2+$EP$3+$EP$4),H48="x")),"Yes!",""),"")))</f>
        <v/>
      </c>
      <c r="EJ48" s="227" t="str">
        <f t="shared" ref="EJ48:EJ111" si="18">IF(E48="x",IF(AND((DY48+DZ48)&gt;=($EN$5+$EO$5),OR(EA48&gt;=$EP$5,H48="x"),ISBLANK(F48),(EB48&gt;=$ER$5)),"Yes!",""),IF(EI48="Yes!",IF(AND((DY48+DZ48)&gt;=($EN$4+$EN$5+$EO$4+$EO$5),OR(EA48&gt;=($EP$4+$EP$5),H48="x"),(EB48&gt;=$ER$5)),"Yes!",""),""))</f>
        <v/>
      </c>
      <c r="EK48" s="45" t="str">
        <f t="shared" ref="EK48:EK111" si="19">IF(F48="x",IF(AND((DY48+DZ48)&gt;=($EN$6+$EO$6),OR(EA48&gt;=$EP$6,H48="x"),ISBLANK(G48),(ED48&gt;=$ES$6)),"Yes!",""),IF(EJ48="Yes!",IF(AND((DY48+DZ48)&gt;=($EN$5+$EN$6+$EO$5+$EO$6),OR(EA48&gt;=($EP$5+$EP$6),H48="x"),(ED48&gt;=$ES$6)),"Yes!",""),""))</f>
        <v/>
      </c>
    </row>
    <row r="49" spans="1:141" ht="15.5">
      <c r="A49" s="5" t="s">
        <v>1151</v>
      </c>
      <c r="B49" s="35" t="s">
        <v>54</v>
      </c>
      <c r="C49" s="85"/>
      <c r="D49" s="85"/>
      <c r="E49" s="85"/>
      <c r="F49" s="85"/>
      <c r="G49" s="86"/>
      <c r="H49" s="108"/>
      <c r="I49" s="108"/>
      <c r="J49" s="108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10"/>
      <c r="AY49" s="111"/>
      <c r="AZ49" s="112"/>
      <c r="BA49" s="112"/>
      <c r="BB49" s="113"/>
      <c r="BC49" s="113"/>
      <c r="BD49" s="109"/>
      <c r="BE49" s="112"/>
      <c r="BF49" s="112"/>
      <c r="BG49" s="112"/>
      <c r="BH49" s="112"/>
      <c r="BI49" s="109"/>
      <c r="BJ49" s="112"/>
      <c r="BK49" s="112"/>
      <c r="BL49" s="109"/>
      <c r="BM49" s="112"/>
      <c r="BN49" s="109"/>
      <c r="BO49" s="109"/>
      <c r="BP49" s="112"/>
      <c r="BQ49" s="112"/>
      <c r="BR49" s="109"/>
      <c r="BS49" s="112"/>
      <c r="BT49" s="109"/>
      <c r="BU49" s="112"/>
      <c r="BV49" s="109"/>
      <c r="BW49" s="109"/>
      <c r="BX49" s="109"/>
      <c r="BY49" s="109"/>
      <c r="BZ49" s="109"/>
      <c r="CA49" s="112"/>
      <c r="CB49" s="109"/>
      <c r="CC49" s="112"/>
      <c r="CD49" s="109"/>
      <c r="CE49" s="109"/>
      <c r="CF49" s="112"/>
      <c r="CG49" s="109"/>
      <c r="CH49" s="109"/>
      <c r="CI49" s="109"/>
      <c r="CJ49" s="109"/>
      <c r="CK49" s="109"/>
      <c r="CL49" s="109"/>
      <c r="CM49" s="109"/>
      <c r="CN49" s="147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12"/>
      <c r="DB49" s="109"/>
      <c r="DC49" s="112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12"/>
      <c r="DO49" s="109"/>
      <c r="DP49" s="109"/>
      <c r="DQ49" s="109"/>
      <c r="DR49" s="109"/>
      <c r="DS49" s="109"/>
      <c r="DT49" s="109"/>
      <c r="DU49" s="109"/>
      <c r="DV49" s="109"/>
      <c r="DW49" s="109"/>
      <c r="DX49" s="77">
        <f t="shared" si="2"/>
        <v>0</v>
      </c>
      <c r="DY49" s="13">
        <f t="shared" si="3"/>
        <v>0</v>
      </c>
      <c r="DZ49" s="13">
        <f t="shared" si="4"/>
        <v>0</v>
      </c>
      <c r="EA49" s="13">
        <f t="shared" si="5"/>
        <v>0</v>
      </c>
      <c r="EB49" s="13">
        <f t="shared" si="6"/>
        <v>0</v>
      </c>
      <c r="EC49" s="13">
        <f t="shared" si="7"/>
        <v>0</v>
      </c>
      <c r="ED49" s="13">
        <f t="shared" si="8"/>
        <v>0</v>
      </c>
      <c r="EE49" s="21">
        <f t="shared" si="9"/>
        <v>0</v>
      </c>
      <c r="EG49" s="44" t="str">
        <f t="shared" si="15"/>
        <v/>
      </c>
      <c r="EH49" s="51" t="str">
        <f t="shared" si="16"/>
        <v/>
      </c>
      <c r="EI49" s="51" t="str">
        <f t="shared" si="17"/>
        <v/>
      </c>
      <c r="EJ49" s="227" t="str">
        <f t="shared" si="18"/>
        <v/>
      </c>
      <c r="EK49" s="45" t="str">
        <f t="shared" si="19"/>
        <v/>
      </c>
    </row>
    <row r="50" spans="1:141" ht="15.5">
      <c r="A50" s="5" t="s">
        <v>406</v>
      </c>
      <c r="B50" s="35" t="s">
        <v>92</v>
      </c>
      <c r="C50" s="85"/>
      <c r="D50" s="85"/>
      <c r="E50" s="85"/>
      <c r="F50" s="85"/>
      <c r="G50" s="86"/>
      <c r="H50" s="108"/>
      <c r="I50" s="108"/>
      <c r="J50" s="108" t="s">
        <v>43</v>
      </c>
      <c r="K50" s="227" t="s">
        <v>43</v>
      </c>
      <c r="L50" s="227" t="s">
        <v>43</v>
      </c>
      <c r="M50" s="227" t="s">
        <v>43</v>
      </c>
      <c r="N50" s="227" t="s">
        <v>43</v>
      </c>
      <c r="O50" s="227"/>
      <c r="P50" s="227" t="s">
        <v>43</v>
      </c>
      <c r="Q50" s="227" t="s">
        <v>43</v>
      </c>
      <c r="R50" s="227"/>
      <c r="S50" s="227"/>
      <c r="T50" s="227" t="s">
        <v>43</v>
      </c>
      <c r="U50" s="227" t="s">
        <v>43</v>
      </c>
      <c r="V50" s="227" t="s">
        <v>43</v>
      </c>
      <c r="W50" s="227"/>
      <c r="X50" s="227" t="s">
        <v>43</v>
      </c>
      <c r="Y50" s="227" t="s">
        <v>43</v>
      </c>
      <c r="Z50" s="227"/>
      <c r="AA50" s="227"/>
      <c r="AB50" s="227"/>
      <c r="AC50" s="227"/>
      <c r="AD50" s="227" t="s">
        <v>43</v>
      </c>
      <c r="AE50" s="227"/>
      <c r="AF50" s="227"/>
      <c r="AG50" s="227"/>
      <c r="AH50" s="227"/>
      <c r="AI50" s="109" t="s">
        <v>43</v>
      </c>
      <c r="AJ50" s="109" t="s">
        <v>43</v>
      </c>
      <c r="AK50" s="109" t="s">
        <v>43</v>
      </c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10"/>
      <c r="AY50" s="111"/>
      <c r="AZ50" s="112" t="s">
        <v>43</v>
      </c>
      <c r="BA50" s="112"/>
      <c r="BB50" s="113" t="s">
        <v>43</v>
      </c>
      <c r="BC50" s="113"/>
      <c r="BD50" s="109"/>
      <c r="BE50" s="112"/>
      <c r="BF50" s="112"/>
      <c r="BG50" s="112"/>
      <c r="BH50" s="112"/>
      <c r="BI50" s="109"/>
      <c r="BJ50" s="112"/>
      <c r="BK50" s="112"/>
      <c r="BL50" s="109"/>
      <c r="BM50" s="112"/>
      <c r="BN50" s="109"/>
      <c r="BO50" s="109"/>
      <c r="BP50" s="112"/>
      <c r="BQ50" s="112" t="s">
        <v>43</v>
      </c>
      <c r="BR50" s="109"/>
      <c r="BS50" s="112"/>
      <c r="BT50" s="109"/>
      <c r="BU50" s="112"/>
      <c r="BV50" s="109"/>
      <c r="BW50" s="109"/>
      <c r="BX50" s="109"/>
      <c r="BY50" s="109"/>
      <c r="BZ50" s="109"/>
      <c r="CA50" s="112"/>
      <c r="CB50" s="109"/>
      <c r="CC50" s="112"/>
      <c r="CD50" s="109"/>
      <c r="CE50" s="109"/>
      <c r="CF50" s="112"/>
      <c r="CG50" s="109"/>
      <c r="CH50" s="109" t="s">
        <v>43</v>
      </c>
      <c r="CI50" s="109"/>
      <c r="CJ50" s="109"/>
      <c r="CK50" s="109"/>
      <c r="CL50" s="109"/>
      <c r="CM50" s="109"/>
      <c r="CN50" s="147"/>
      <c r="CO50" s="109"/>
      <c r="CP50" s="109"/>
      <c r="CQ50" s="109"/>
      <c r="CR50" s="109"/>
      <c r="CS50" s="109"/>
      <c r="CT50" s="109"/>
      <c r="CU50" s="109"/>
      <c r="CV50" s="109"/>
      <c r="CW50" s="109" t="s">
        <v>43</v>
      </c>
      <c r="CX50" s="109" t="s">
        <v>43</v>
      </c>
      <c r="CY50" s="109"/>
      <c r="CZ50" s="109" t="s">
        <v>43</v>
      </c>
      <c r="DA50" s="112"/>
      <c r="DB50" s="109"/>
      <c r="DC50" s="112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12"/>
      <c r="DO50" s="109"/>
      <c r="DP50" s="109"/>
      <c r="DQ50" s="109"/>
      <c r="DR50" s="109"/>
      <c r="DS50" s="109"/>
      <c r="DT50" s="109"/>
      <c r="DU50" s="109"/>
      <c r="DV50" s="109"/>
      <c r="DW50" s="109"/>
      <c r="DX50" s="77">
        <f t="shared" si="2"/>
        <v>30</v>
      </c>
      <c r="DY50" s="13">
        <f t="shared" si="3"/>
        <v>6</v>
      </c>
      <c r="DZ50" s="13">
        <f t="shared" si="4"/>
        <v>1</v>
      </c>
      <c r="EA50" s="13">
        <f t="shared" si="5"/>
        <v>2</v>
      </c>
      <c r="EB50" s="13">
        <f t="shared" si="6"/>
        <v>3</v>
      </c>
      <c r="EC50" s="13">
        <f t="shared" si="7"/>
        <v>0</v>
      </c>
      <c r="ED50" s="13">
        <f t="shared" si="8"/>
        <v>0</v>
      </c>
      <c r="EE50" s="21">
        <f t="shared" si="9"/>
        <v>1417</v>
      </c>
      <c r="EG50" s="44" t="str">
        <f t="shared" si="15"/>
        <v/>
      </c>
      <c r="EH50" s="51" t="str">
        <f t="shared" si="16"/>
        <v/>
      </c>
      <c r="EI50" s="51" t="str">
        <f t="shared" si="17"/>
        <v/>
      </c>
      <c r="EJ50" s="227" t="str">
        <f t="shared" si="18"/>
        <v/>
      </c>
      <c r="EK50" s="45" t="str">
        <f t="shared" si="19"/>
        <v/>
      </c>
    </row>
    <row r="51" spans="1:141" ht="15.5">
      <c r="A51" s="5" t="s">
        <v>406</v>
      </c>
      <c r="B51" s="35" t="s">
        <v>407</v>
      </c>
      <c r="C51" s="85"/>
      <c r="D51" s="85"/>
      <c r="E51" s="85"/>
      <c r="F51" s="85"/>
      <c r="G51" s="86"/>
      <c r="H51" s="108"/>
      <c r="I51" s="108"/>
      <c r="J51" s="108"/>
      <c r="K51" s="227"/>
      <c r="L51" s="227"/>
      <c r="M51" s="227" t="s">
        <v>43</v>
      </c>
      <c r="N51" s="227"/>
      <c r="O51" s="227"/>
      <c r="P51" s="227"/>
      <c r="Q51" s="227" t="s">
        <v>43</v>
      </c>
      <c r="R51" s="227"/>
      <c r="S51" s="227"/>
      <c r="T51" s="227"/>
      <c r="U51" s="227" t="s">
        <v>43</v>
      </c>
      <c r="V51" s="227" t="s">
        <v>43</v>
      </c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109" t="s">
        <v>43</v>
      </c>
      <c r="AJ51" s="109"/>
      <c r="AK51" s="109" t="s">
        <v>43</v>
      </c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10"/>
      <c r="AY51" s="111"/>
      <c r="AZ51" s="112" t="s">
        <v>43</v>
      </c>
      <c r="BA51" s="112"/>
      <c r="BB51" s="113" t="s">
        <v>43</v>
      </c>
      <c r="BC51" s="113"/>
      <c r="BD51" s="109"/>
      <c r="BE51" s="112"/>
      <c r="BF51" s="112"/>
      <c r="BG51" s="112"/>
      <c r="BH51" s="112"/>
      <c r="BI51" s="109"/>
      <c r="BJ51" s="112"/>
      <c r="BK51" s="112"/>
      <c r="BL51" s="109"/>
      <c r="BM51" s="112"/>
      <c r="BN51" s="109"/>
      <c r="BO51" s="109"/>
      <c r="BP51" s="112"/>
      <c r="BQ51" s="112" t="s">
        <v>43</v>
      </c>
      <c r="BR51" s="109"/>
      <c r="BS51" s="112"/>
      <c r="BT51" s="109"/>
      <c r="BU51" s="112"/>
      <c r="BV51" s="109"/>
      <c r="BW51" s="109"/>
      <c r="BX51" s="109"/>
      <c r="BY51" s="109"/>
      <c r="BZ51" s="109"/>
      <c r="CA51" s="112"/>
      <c r="CB51" s="109"/>
      <c r="CC51" s="112"/>
      <c r="CD51" s="109"/>
      <c r="CE51" s="109"/>
      <c r="CF51" s="112"/>
      <c r="CG51" s="109"/>
      <c r="CH51" s="109" t="s">
        <v>43</v>
      </c>
      <c r="CI51" s="109"/>
      <c r="CJ51" s="109"/>
      <c r="CK51" s="109"/>
      <c r="CL51" s="109"/>
      <c r="CM51" s="109"/>
      <c r="CN51" s="147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12"/>
      <c r="DB51" s="109"/>
      <c r="DC51" s="112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12"/>
      <c r="DO51" s="109"/>
      <c r="DP51" s="109"/>
      <c r="DQ51" s="109"/>
      <c r="DR51" s="109"/>
      <c r="DS51" s="109"/>
      <c r="DT51" s="109"/>
      <c r="DU51" s="109"/>
      <c r="DV51" s="109"/>
      <c r="DW51" s="109"/>
      <c r="DX51" s="77">
        <f t="shared" si="2"/>
        <v>16</v>
      </c>
      <c r="DY51" s="13">
        <f t="shared" si="3"/>
        <v>4</v>
      </c>
      <c r="DZ51" s="13">
        <f t="shared" si="4"/>
        <v>1</v>
      </c>
      <c r="EA51" s="13">
        <f t="shared" si="5"/>
        <v>0</v>
      </c>
      <c r="EB51" s="13">
        <f t="shared" si="6"/>
        <v>1</v>
      </c>
      <c r="EC51" s="13">
        <f t="shared" si="7"/>
        <v>0</v>
      </c>
      <c r="ED51" s="13">
        <f t="shared" si="8"/>
        <v>0</v>
      </c>
      <c r="EE51" s="21">
        <f t="shared" si="9"/>
        <v>1199</v>
      </c>
      <c r="EG51" s="44" t="str">
        <f t="shared" si="15"/>
        <v/>
      </c>
      <c r="EH51" s="51" t="str">
        <f t="shared" si="16"/>
        <v/>
      </c>
      <c r="EI51" s="51" t="str">
        <f t="shared" si="17"/>
        <v/>
      </c>
      <c r="EJ51" s="227" t="str">
        <f t="shared" si="18"/>
        <v/>
      </c>
      <c r="EK51" s="45" t="str">
        <f t="shared" si="19"/>
        <v/>
      </c>
    </row>
    <row r="52" spans="1:141" ht="15.5">
      <c r="A52" s="6" t="s">
        <v>771</v>
      </c>
      <c r="B52" s="37" t="s">
        <v>772</v>
      </c>
      <c r="C52" s="87"/>
      <c r="D52" s="87"/>
      <c r="E52" s="87"/>
      <c r="F52" s="87"/>
      <c r="G52" s="88"/>
      <c r="H52" s="108"/>
      <c r="I52" s="108"/>
      <c r="J52" s="108" t="s">
        <v>43</v>
      </c>
      <c r="K52" s="227" t="s">
        <v>43</v>
      </c>
      <c r="L52" s="227" t="s">
        <v>43</v>
      </c>
      <c r="M52" s="227" t="s">
        <v>43</v>
      </c>
      <c r="N52" s="227"/>
      <c r="O52" s="227" t="s">
        <v>43</v>
      </c>
      <c r="P52" s="227"/>
      <c r="Q52" s="227"/>
      <c r="R52" s="227"/>
      <c r="S52" s="227"/>
      <c r="T52" s="227" t="s">
        <v>43</v>
      </c>
      <c r="U52" s="227"/>
      <c r="V52" s="227" t="s">
        <v>43</v>
      </c>
      <c r="W52" s="227"/>
      <c r="X52" s="227"/>
      <c r="Y52" s="227"/>
      <c r="Z52" s="227" t="s">
        <v>43</v>
      </c>
      <c r="AA52" s="227" t="s">
        <v>43</v>
      </c>
      <c r="AB52" s="227"/>
      <c r="AC52" s="227"/>
      <c r="AD52" s="227"/>
      <c r="AE52" s="227"/>
      <c r="AF52" s="227" t="s">
        <v>43</v>
      </c>
      <c r="AG52" s="227" t="s">
        <v>43</v>
      </c>
      <c r="AH52" s="227"/>
      <c r="AI52" s="109" t="s">
        <v>43</v>
      </c>
      <c r="AJ52" s="109"/>
      <c r="AK52" s="109" t="s">
        <v>43</v>
      </c>
      <c r="AL52" s="109" t="s">
        <v>43</v>
      </c>
      <c r="AM52" s="109"/>
      <c r="AN52" s="109" t="s">
        <v>43</v>
      </c>
      <c r="AO52" s="109" t="s">
        <v>43</v>
      </c>
      <c r="AP52" s="109" t="s">
        <v>43</v>
      </c>
      <c r="AQ52" s="109"/>
      <c r="AR52" s="109" t="s">
        <v>43</v>
      </c>
      <c r="AS52" s="109"/>
      <c r="AT52" s="109"/>
      <c r="AU52" s="109"/>
      <c r="AV52" s="109" t="s">
        <v>43</v>
      </c>
      <c r="AW52" s="109"/>
      <c r="AX52" s="110" t="s">
        <v>43</v>
      </c>
      <c r="AY52" s="111"/>
      <c r="AZ52" s="112" t="s">
        <v>43</v>
      </c>
      <c r="BA52" s="112"/>
      <c r="BB52" s="113" t="s">
        <v>43</v>
      </c>
      <c r="BC52" s="113"/>
      <c r="BD52" s="109" t="s">
        <v>43</v>
      </c>
      <c r="BE52" s="112"/>
      <c r="BF52" s="112" t="s">
        <v>43</v>
      </c>
      <c r="BG52" s="112"/>
      <c r="BH52" s="112" t="s">
        <v>43</v>
      </c>
      <c r="BI52" s="109"/>
      <c r="BJ52" s="112" t="s">
        <v>43</v>
      </c>
      <c r="BK52" s="112"/>
      <c r="BL52" s="109"/>
      <c r="BM52" s="112" t="s">
        <v>43</v>
      </c>
      <c r="BN52" s="109" t="s">
        <v>43</v>
      </c>
      <c r="BO52" s="109"/>
      <c r="BP52" s="112"/>
      <c r="BQ52" s="112" t="s">
        <v>43</v>
      </c>
      <c r="BR52" s="109"/>
      <c r="BS52" s="112" t="s">
        <v>43</v>
      </c>
      <c r="BT52" s="109" t="s">
        <v>43</v>
      </c>
      <c r="BU52" s="112" t="s">
        <v>43</v>
      </c>
      <c r="BV52" s="109"/>
      <c r="BW52" s="109"/>
      <c r="BX52" s="109"/>
      <c r="BY52" s="109"/>
      <c r="BZ52" s="109"/>
      <c r="CA52" s="112" t="s">
        <v>43</v>
      </c>
      <c r="CB52" s="109"/>
      <c r="CC52" s="112" t="s">
        <v>43</v>
      </c>
      <c r="CD52" s="109"/>
      <c r="CE52" s="109"/>
      <c r="CF52" s="112"/>
      <c r="CG52" s="109"/>
      <c r="CH52" s="109" t="s">
        <v>43</v>
      </c>
      <c r="CI52" s="109"/>
      <c r="CJ52" s="109" t="s">
        <v>43</v>
      </c>
      <c r="CK52" s="109"/>
      <c r="CL52" s="109"/>
      <c r="CM52" s="109"/>
      <c r="CN52" s="147" t="s">
        <v>43</v>
      </c>
      <c r="CO52" s="109"/>
      <c r="CP52" s="109"/>
      <c r="CQ52" s="109"/>
      <c r="CR52" s="109" t="s">
        <v>43</v>
      </c>
      <c r="CS52" s="109"/>
      <c r="CT52" s="109"/>
      <c r="CU52" s="109"/>
      <c r="CV52" s="109"/>
      <c r="CW52" s="109"/>
      <c r="CX52" s="109" t="s">
        <v>43</v>
      </c>
      <c r="CY52" s="109" t="s">
        <v>43</v>
      </c>
      <c r="CZ52" s="109"/>
      <c r="DA52" s="112"/>
      <c r="DB52" s="109" t="s">
        <v>43</v>
      </c>
      <c r="DC52" s="112"/>
      <c r="DD52" s="109"/>
      <c r="DE52" s="109"/>
      <c r="DF52" s="109"/>
      <c r="DG52" s="109"/>
      <c r="DH52" s="109"/>
      <c r="DI52" s="109" t="s">
        <v>43</v>
      </c>
      <c r="DJ52" s="109"/>
      <c r="DK52" s="109" t="s">
        <v>43</v>
      </c>
      <c r="DL52" s="109"/>
      <c r="DM52" s="109" t="s">
        <v>43</v>
      </c>
      <c r="DN52" s="112"/>
      <c r="DO52" s="109"/>
      <c r="DP52" s="109"/>
      <c r="DQ52" s="109"/>
      <c r="DR52" s="109"/>
      <c r="DS52" s="109"/>
      <c r="DT52" s="109"/>
      <c r="DU52" s="109"/>
      <c r="DV52" s="109"/>
      <c r="DW52" s="109"/>
      <c r="DX52" s="77">
        <f t="shared" si="2"/>
        <v>74</v>
      </c>
      <c r="DY52" s="13">
        <f t="shared" si="3"/>
        <v>25</v>
      </c>
      <c r="DZ52" s="13">
        <f t="shared" si="4"/>
        <v>5</v>
      </c>
      <c r="EA52" s="13">
        <f t="shared" si="5"/>
        <v>2</v>
      </c>
      <c r="EB52" s="13">
        <f t="shared" si="6"/>
        <v>0</v>
      </c>
      <c r="EC52" s="13">
        <f t="shared" si="7"/>
        <v>0</v>
      </c>
      <c r="ED52" s="13">
        <f t="shared" si="8"/>
        <v>0</v>
      </c>
      <c r="EE52" s="21">
        <f t="shared" si="9"/>
        <v>7086</v>
      </c>
      <c r="EG52" s="139" t="str">
        <f t="shared" si="15"/>
        <v>Yes!</v>
      </c>
      <c r="EH52" s="51" t="str">
        <f t="shared" si="16"/>
        <v/>
      </c>
      <c r="EI52" s="51" t="str">
        <f t="shared" si="17"/>
        <v/>
      </c>
      <c r="EJ52" s="227" t="str">
        <f t="shared" si="18"/>
        <v/>
      </c>
      <c r="EK52" s="45" t="str">
        <f t="shared" si="19"/>
        <v/>
      </c>
    </row>
    <row r="53" spans="1:141" ht="15.5">
      <c r="A53" s="5" t="s">
        <v>771</v>
      </c>
      <c r="B53" s="35" t="s">
        <v>64</v>
      </c>
      <c r="C53" s="85"/>
      <c r="D53" s="85"/>
      <c r="E53" s="85"/>
      <c r="F53" s="85"/>
      <c r="G53" s="86"/>
      <c r="H53" s="108"/>
      <c r="I53" s="108"/>
      <c r="J53" s="108" t="s">
        <v>43</v>
      </c>
      <c r="K53" s="227" t="s">
        <v>43</v>
      </c>
      <c r="L53" s="227" t="s">
        <v>43</v>
      </c>
      <c r="M53" s="227" t="s">
        <v>43</v>
      </c>
      <c r="N53" s="227"/>
      <c r="O53" s="227" t="s">
        <v>43</v>
      </c>
      <c r="P53" s="227"/>
      <c r="Q53" s="227"/>
      <c r="R53" s="227"/>
      <c r="S53" s="227"/>
      <c r="T53" s="227" t="s">
        <v>43</v>
      </c>
      <c r="U53" s="227"/>
      <c r="V53" s="227" t="s">
        <v>43</v>
      </c>
      <c r="W53" s="227"/>
      <c r="X53" s="227"/>
      <c r="Y53" s="227"/>
      <c r="Z53" s="227" t="s">
        <v>43</v>
      </c>
      <c r="AA53" s="227" t="s">
        <v>43</v>
      </c>
      <c r="AB53" s="227"/>
      <c r="AC53" s="227"/>
      <c r="AD53" s="227"/>
      <c r="AE53" s="227"/>
      <c r="AF53" s="227" t="s">
        <v>43</v>
      </c>
      <c r="AG53" s="227" t="s">
        <v>43</v>
      </c>
      <c r="AH53" s="227"/>
      <c r="AI53" s="109" t="s">
        <v>43</v>
      </c>
      <c r="AJ53" s="109" t="s">
        <v>43</v>
      </c>
      <c r="AK53" s="109" t="s">
        <v>43</v>
      </c>
      <c r="AL53" s="109" t="s">
        <v>43</v>
      </c>
      <c r="AM53" s="109"/>
      <c r="AN53" s="109" t="s">
        <v>43</v>
      </c>
      <c r="AO53" s="109" t="s">
        <v>43</v>
      </c>
      <c r="AP53" s="109" t="s">
        <v>43</v>
      </c>
      <c r="AQ53" s="109" t="s">
        <v>43</v>
      </c>
      <c r="AR53" s="109" t="s">
        <v>43</v>
      </c>
      <c r="AS53" s="109"/>
      <c r="AT53" s="109"/>
      <c r="AU53" s="109"/>
      <c r="AV53" s="109" t="s">
        <v>43</v>
      </c>
      <c r="AW53" s="109"/>
      <c r="AX53" s="110" t="s">
        <v>43</v>
      </c>
      <c r="AY53" s="109" t="s">
        <v>43</v>
      </c>
      <c r="AZ53" s="112" t="s">
        <v>43</v>
      </c>
      <c r="BA53" s="112"/>
      <c r="BB53" s="113" t="s">
        <v>43</v>
      </c>
      <c r="BC53" s="113"/>
      <c r="BD53" s="109" t="s">
        <v>43</v>
      </c>
      <c r="BE53" s="112" t="s">
        <v>43</v>
      </c>
      <c r="BF53" s="112" t="s">
        <v>43</v>
      </c>
      <c r="BG53" s="112" t="s">
        <v>43</v>
      </c>
      <c r="BH53" s="112" t="s">
        <v>43</v>
      </c>
      <c r="BI53" s="109" t="s">
        <v>43</v>
      </c>
      <c r="BJ53" s="112" t="s">
        <v>43</v>
      </c>
      <c r="BK53" s="112" t="s">
        <v>43</v>
      </c>
      <c r="BL53" s="109"/>
      <c r="BM53" s="112" t="s">
        <v>43</v>
      </c>
      <c r="BN53" s="109" t="s">
        <v>43</v>
      </c>
      <c r="BO53" s="109"/>
      <c r="BP53" s="112" t="s">
        <v>43</v>
      </c>
      <c r="BQ53" s="112" t="s">
        <v>43</v>
      </c>
      <c r="BR53" s="109" t="s">
        <v>43</v>
      </c>
      <c r="BS53" s="112" t="s">
        <v>43</v>
      </c>
      <c r="BT53" s="109"/>
      <c r="BU53" s="112" t="s">
        <v>43</v>
      </c>
      <c r="BV53" s="109" t="s">
        <v>43</v>
      </c>
      <c r="BW53" s="109"/>
      <c r="BX53" s="109"/>
      <c r="BY53" s="109" t="s">
        <v>43</v>
      </c>
      <c r="BZ53" s="109" t="s">
        <v>43</v>
      </c>
      <c r="CA53" s="112" t="s">
        <v>43</v>
      </c>
      <c r="CB53" s="109" t="s">
        <v>43</v>
      </c>
      <c r="CC53" s="112" t="s">
        <v>43</v>
      </c>
      <c r="CD53" s="109" t="s">
        <v>43</v>
      </c>
      <c r="CE53" s="109"/>
      <c r="CF53" s="112"/>
      <c r="CG53" s="109"/>
      <c r="CH53" s="109" t="s">
        <v>43</v>
      </c>
      <c r="CI53" s="109"/>
      <c r="CJ53" s="109" t="s">
        <v>43</v>
      </c>
      <c r="CK53" s="109"/>
      <c r="CL53" s="109"/>
      <c r="CM53" s="109"/>
      <c r="CN53" s="147" t="s">
        <v>43</v>
      </c>
      <c r="CO53" s="109" t="s">
        <v>43</v>
      </c>
      <c r="CP53" s="109"/>
      <c r="CQ53" s="109"/>
      <c r="CR53" s="109" t="s">
        <v>43</v>
      </c>
      <c r="CS53" s="109"/>
      <c r="CT53" s="109"/>
      <c r="CU53" s="109"/>
      <c r="CV53" s="109"/>
      <c r="CW53" s="109"/>
      <c r="CX53" s="109" t="s">
        <v>43</v>
      </c>
      <c r="CY53" s="109"/>
      <c r="CZ53" s="109" t="s">
        <v>43</v>
      </c>
      <c r="DA53" s="112"/>
      <c r="DB53" s="109" t="s">
        <v>43</v>
      </c>
      <c r="DC53" s="112" t="s">
        <v>43</v>
      </c>
      <c r="DD53" s="109"/>
      <c r="DE53" s="109"/>
      <c r="DF53" s="109"/>
      <c r="DG53" s="109"/>
      <c r="DH53" s="109"/>
      <c r="DI53" s="109" t="s">
        <v>43</v>
      </c>
      <c r="DJ53" s="109"/>
      <c r="DK53" s="109" t="s">
        <v>43</v>
      </c>
      <c r="DL53" s="109"/>
      <c r="DM53" s="109" t="s">
        <v>43</v>
      </c>
      <c r="DN53" s="112"/>
      <c r="DO53" s="109"/>
      <c r="DP53" s="109"/>
      <c r="DQ53" s="109"/>
      <c r="DR53" s="109"/>
      <c r="DS53" s="109"/>
      <c r="DT53" s="109"/>
      <c r="DU53" s="109"/>
      <c r="DV53" s="109"/>
      <c r="DW53" s="109"/>
      <c r="DX53" s="77">
        <f t="shared" si="2"/>
        <v>86</v>
      </c>
      <c r="DY53" s="13">
        <f t="shared" si="3"/>
        <v>28</v>
      </c>
      <c r="DZ53" s="13">
        <f t="shared" si="4"/>
        <v>6</v>
      </c>
      <c r="EA53" s="13">
        <f t="shared" si="5"/>
        <v>11</v>
      </c>
      <c r="EB53" s="13">
        <f t="shared" si="6"/>
        <v>0</v>
      </c>
      <c r="EC53" s="13">
        <f t="shared" si="7"/>
        <v>0</v>
      </c>
      <c r="ED53" s="13">
        <f t="shared" si="8"/>
        <v>0</v>
      </c>
      <c r="EE53" s="21">
        <f t="shared" si="9"/>
        <v>10300</v>
      </c>
      <c r="EG53" s="139" t="str">
        <f t="shared" si="15"/>
        <v>Yes!</v>
      </c>
      <c r="EH53" s="140" t="str">
        <f t="shared" si="16"/>
        <v>Yes!</v>
      </c>
      <c r="EI53" s="51" t="str">
        <f t="shared" si="17"/>
        <v>Yes!</v>
      </c>
      <c r="EJ53" s="227" t="str">
        <f t="shared" si="18"/>
        <v/>
      </c>
      <c r="EK53" s="45" t="str">
        <f t="shared" si="19"/>
        <v/>
      </c>
    </row>
    <row r="54" spans="1:141" ht="15.5">
      <c r="A54" s="5" t="s">
        <v>95</v>
      </c>
      <c r="B54" s="35" t="s">
        <v>96</v>
      </c>
      <c r="C54" s="85"/>
      <c r="D54" s="85"/>
      <c r="E54" s="85"/>
      <c r="F54" s="85"/>
      <c r="G54" s="86"/>
      <c r="H54" s="108"/>
      <c r="I54" s="108"/>
      <c r="J54" s="108"/>
      <c r="K54" s="227" t="s">
        <v>43</v>
      </c>
      <c r="L54" s="227"/>
      <c r="M54" s="227" t="s">
        <v>43</v>
      </c>
      <c r="N54" s="227"/>
      <c r="O54" s="227"/>
      <c r="P54" s="227"/>
      <c r="Q54" s="227"/>
      <c r="R54" s="227"/>
      <c r="S54" s="227"/>
      <c r="T54" s="227" t="s">
        <v>43</v>
      </c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109" t="s">
        <v>43</v>
      </c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10"/>
      <c r="AY54" s="111"/>
      <c r="AZ54" s="112" t="s">
        <v>43</v>
      </c>
      <c r="BA54" s="112"/>
      <c r="BB54" s="113"/>
      <c r="BC54" s="113"/>
      <c r="BD54" s="109"/>
      <c r="BE54" s="112"/>
      <c r="BF54" s="112"/>
      <c r="BG54" s="112"/>
      <c r="BH54" s="112"/>
      <c r="BI54" s="109"/>
      <c r="BJ54" s="112"/>
      <c r="BK54" s="112"/>
      <c r="BL54" s="109"/>
      <c r="BM54" s="112" t="s">
        <v>43</v>
      </c>
      <c r="BN54" s="109"/>
      <c r="BO54" s="109"/>
      <c r="BP54" s="112"/>
      <c r="BQ54" s="112"/>
      <c r="BR54" s="109"/>
      <c r="BS54" s="112"/>
      <c r="BT54" s="109"/>
      <c r="BU54" s="112"/>
      <c r="BV54" s="109"/>
      <c r="BW54" s="109"/>
      <c r="BX54" s="109"/>
      <c r="BY54" s="109"/>
      <c r="BZ54" s="109"/>
      <c r="CA54" s="112"/>
      <c r="CB54" s="109"/>
      <c r="CC54" s="112"/>
      <c r="CD54" s="109"/>
      <c r="CE54" s="109"/>
      <c r="CF54" s="112"/>
      <c r="CG54" s="109"/>
      <c r="CH54" s="109"/>
      <c r="CI54" s="109"/>
      <c r="CJ54" s="109"/>
      <c r="CK54" s="109"/>
      <c r="CL54" s="109"/>
      <c r="CM54" s="109"/>
      <c r="CN54" s="147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 t="s">
        <v>43</v>
      </c>
      <c r="CY54" s="109"/>
      <c r="CZ54" s="109"/>
      <c r="DA54" s="112"/>
      <c r="DB54" s="109"/>
      <c r="DC54" s="112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12"/>
      <c r="DO54" s="109"/>
      <c r="DP54" s="109"/>
      <c r="DQ54" s="109"/>
      <c r="DR54" s="109"/>
      <c r="DS54" s="109"/>
      <c r="DT54" s="109"/>
      <c r="DU54" s="109"/>
      <c r="DV54" s="109"/>
      <c r="DW54" s="109"/>
      <c r="DX54" s="77">
        <f t="shared" si="2"/>
        <v>7</v>
      </c>
      <c r="DY54" s="13">
        <f t="shared" si="3"/>
        <v>0</v>
      </c>
      <c r="DZ54" s="13">
        <f t="shared" si="4"/>
        <v>0</v>
      </c>
      <c r="EA54" s="13">
        <f t="shared" si="5"/>
        <v>0</v>
      </c>
      <c r="EB54" s="13">
        <f t="shared" si="6"/>
        <v>0</v>
      </c>
      <c r="EC54" s="13">
        <f t="shared" si="7"/>
        <v>0</v>
      </c>
      <c r="ED54" s="13">
        <f t="shared" si="8"/>
        <v>0</v>
      </c>
      <c r="EE54" s="21">
        <f t="shared" si="9"/>
        <v>0</v>
      </c>
      <c r="EG54" s="44" t="str">
        <f t="shared" si="15"/>
        <v/>
      </c>
      <c r="EH54" s="51" t="str">
        <f t="shared" si="16"/>
        <v/>
      </c>
      <c r="EI54" s="51" t="str">
        <f t="shared" si="17"/>
        <v/>
      </c>
      <c r="EJ54" s="227" t="str">
        <f t="shared" si="18"/>
        <v/>
      </c>
      <c r="EK54" s="45" t="str">
        <f t="shared" si="19"/>
        <v/>
      </c>
    </row>
    <row r="55" spans="1:141">
      <c r="A55" s="5" t="s">
        <v>97</v>
      </c>
      <c r="B55" s="35" t="s">
        <v>1152</v>
      </c>
      <c r="C55" s="85"/>
      <c r="D55" s="85"/>
      <c r="E55" s="85"/>
      <c r="F55" s="85"/>
      <c r="G55" s="86"/>
      <c r="H55" s="108"/>
      <c r="I55" s="108"/>
      <c r="J55" s="108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34"/>
      <c r="BN55" s="109"/>
      <c r="BO55" s="109"/>
      <c r="BP55" s="109"/>
      <c r="BQ55" s="112"/>
      <c r="BR55" s="109"/>
      <c r="BS55" s="109"/>
      <c r="BT55" s="109"/>
      <c r="BU55" s="109"/>
      <c r="BV55" s="109"/>
      <c r="BW55" s="109"/>
      <c r="BX55" s="109"/>
      <c r="BY55" s="109"/>
      <c r="BZ55" s="109"/>
      <c r="CA55" s="112"/>
      <c r="CB55" s="109"/>
      <c r="CC55" s="112"/>
      <c r="CD55" s="109"/>
      <c r="CE55" s="109"/>
      <c r="CF55" s="112" t="s">
        <v>43</v>
      </c>
      <c r="CG55" s="109"/>
      <c r="CH55" s="109" t="s">
        <v>43</v>
      </c>
      <c r="CI55" s="109"/>
      <c r="CJ55" s="109"/>
      <c r="CK55" s="109"/>
      <c r="CL55" s="109"/>
      <c r="CM55" s="109"/>
      <c r="CN55" s="147" t="s">
        <v>43</v>
      </c>
      <c r="CO55" s="109"/>
      <c r="CP55" s="109"/>
      <c r="CQ55" s="109"/>
      <c r="CR55" s="109" t="s">
        <v>43</v>
      </c>
      <c r="CS55" s="109"/>
      <c r="CT55" s="109"/>
      <c r="CU55" s="109"/>
      <c r="CV55" s="109"/>
      <c r="CW55" s="109"/>
      <c r="CX55" s="109"/>
      <c r="CY55" s="109"/>
      <c r="CZ55" s="109" t="s">
        <v>43</v>
      </c>
      <c r="DA55" s="112"/>
      <c r="DB55" s="109"/>
      <c r="DC55" s="112"/>
      <c r="DD55" s="109"/>
      <c r="DE55" s="109"/>
      <c r="DF55" s="109"/>
      <c r="DG55" s="109"/>
      <c r="DH55" s="109"/>
      <c r="DI55" s="109" t="s">
        <v>43</v>
      </c>
      <c r="DJ55" s="109"/>
      <c r="DK55" s="109" t="s">
        <v>43</v>
      </c>
      <c r="DL55" s="109"/>
      <c r="DM55" s="109"/>
      <c r="DN55" s="112"/>
      <c r="DO55" s="109" t="s">
        <v>43</v>
      </c>
      <c r="DP55" s="109"/>
      <c r="DQ55" s="109"/>
      <c r="DR55" s="109"/>
      <c r="DS55" s="109"/>
      <c r="DT55" s="109"/>
      <c r="DU55" s="109"/>
      <c r="DV55" s="109"/>
      <c r="DW55" s="109"/>
      <c r="DX55" s="77">
        <f t="shared" si="2"/>
        <v>15</v>
      </c>
      <c r="DY55" s="13">
        <f t="shared" si="3"/>
        <v>6</v>
      </c>
      <c r="DZ55" s="13">
        <f t="shared" si="4"/>
        <v>1</v>
      </c>
      <c r="EA55" s="13">
        <f t="shared" si="5"/>
        <v>0</v>
      </c>
      <c r="EB55" s="13">
        <f t="shared" si="6"/>
        <v>0</v>
      </c>
      <c r="EC55" s="13">
        <f t="shared" si="7"/>
        <v>0</v>
      </c>
      <c r="ED55" s="13">
        <f t="shared" si="8"/>
        <v>0</v>
      </c>
      <c r="EE55" s="21">
        <f t="shared" si="9"/>
        <v>1550</v>
      </c>
      <c r="EG55" s="44" t="str">
        <f t="shared" si="15"/>
        <v/>
      </c>
      <c r="EH55" s="51" t="str">
        <f t="shared" si="16"/>
        <v/>
      </c>
      <c r="EI55" s="51" t="str">
        <f t="shared" si="17"/>
        <v/>
      </c>
      <c r="EJ55" s="227" t="str">
        <f t="shared" si="18"/>
        <v/>
      </c>
      <c r="EK55" s="45" t="str">
        <f t="shared" si="19"/>
        <v/>
      </c>
    </row>
    <row r="56" spans="1:141">
      <c r="A56" s="5" t="s">
        <v>97</v>
      </c>
      <c r="B56" s="35" t="s">
        <v>99</v>
      </c>
      <c r="C56" s="85"/>
      <c r="D56" s="85"/>
      <c r="E56" s="85"/>
      <c r="F56" s="85"/>
      <c r="G56" s="86"/>
      <c r="H56" s="108"/>
      <c r="I56" s="108"/>
      <c r="J56" s="108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14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12" t="s">
        <v>43</v>
      </c>
      <c r="CG56" s="109"/>
      <c r="CH56" s="109" t="s">
        <v>43</v>
      </c>
      <c r="CI56" s="109"/>
      <c r="CJ56" s="109"/>
      <c r="CK56" s="109"/>
      <c r="CL56" s="109"/>
      <c r="CM56" s="109"/>
      <c r="CN56" s="147" t="s">
        <v>43</v>
      </c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 t="s">
        <v>43</v>
      </c>
      <c r="DJ56" s="109"/>
      <c r="DK56" s="109" t="s">
        <v>43</v>
      </c>
      <c r="DL56" s="109"/>
      <c r="DM56" s="109"/>
      <c r="DN56" s="112"/>
      <c r="DO56" s="109"/>
      <c r="DP56" s="109"/>
      <c r="DQ56" s="109"/>
      <c r="DR56" s="109"/>
      <c r="DS56" s="109"/>
      <c r="DT56" s="109"/>
      <c r="DU56" s="109"/>
      <c r="DV56" s="109"/>
      <c r="DW56" s="109"/>
      <c r="DX56" s="77">
        <f t="shared" si="2"/>
        <v>9</v>
      </c>
      <c r="DY56" s="13">
        <f t="shared" si="3"/>
        <v>3</v>
      </c>
      <c r="DZ56" s="13">
        <f t="shared" si="4"/>
        <v>1</v>
      </c>
      <c r="EA56" s="13">
        <f t="shared" si="5"/>
        <v>0</v>
      </c>
      <c r="EB56" s="13">
        <f t="shared" si="6"/>
        <v>0</v>
      </c>
      <c r="EC56" s="13">
        <f t="shared" si="7"/>
        <v>0</v>
      </c>
      <c r="ED56" s="13">
        <f t="shared" si="8"/>
        <v>0</v>
      </c>
      <c r="EE56" s="21">
        <f t="shared" si="9"/>
        <v>875</v>
      </c>
      <c r="EG56" s="44" t="str">
        <f t="shared" si="15"/>
        <v/>
      </c>
      <c r="EH56" s="51" t="str">
        <f t="shared" si="16"/>
        <v/>
      </c>
      <c r="EI56" s="51" t="str">
        <f t="shared" si="17"/>
        <v/>
      </c>
      <c r="EJ56" s="227" t="str">
        <f t="shared" si="18"/>
        <v/>
      </c>
      <c r="EK56" s="45" t="str">
        <f t="shared" si="19"/>
        <v/>
      </c>
    </row>
    <row r="57" spans="1:141" ht="15.5">
      <c r="A57" s="5" t="s">
        <v>100</v>
      </c>
      <c r="B57" s="35" t="s">
        <v>94</v>
      </c>
      <c r="C57" s="85"/>
      <c r="D57" s="85"/>
      <c r="E57" s="85"/>
      <c r="F57" s="85"/>
      <c r="G57" s="86"/>
      <c r="H57" s="108"/>
      <c r="I57" s="108"/>
      <c r="J57" s="108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 t="s">
        <v>43</v>
      </c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10"/>
      <c r="AY57" s="111"/>
      <c r="AZ57" s="112"/>
      <c r="BA57" s="112"/>
      <c r="BB57" s="113"/>
      <c r="BC57" s="113"/>
      <c r="BD57" s="109"/>
      <c r="BE57" s="112"/>
      <c r="BF57" s="112"/>
      <c r="BG57" s="112"/>
      <c r="BH57" s="112"/>
      <c r="BI57" s="109"/>
      <c r="BJ57" s="112" t="s">
        <v>43</v>
      </c>
      <c r="BK57" s="112"/>
      <c r="BL57" s="109"/>
      <c r="BM57" s="112"/>
      <c r="BN57" s="109"/>
      <c r="BO57" s="109"/>
      <c r="BP57" s="112"/>
      <c r="BQ57" s="112"/>
      <c r="BR57" s="109"/>
      <c r="BS57" s="112"/>
      <c r="BT57" s="109"/>
      <c r="BU57" s="112"/>
      <c r="BV57" s="109"/>
      <c r="BW57" s="109"/>
      <c r="BX57" s="109"/>
      <c r="BY57" s="109"/>
      <c r="BZ57" s="109"/>
      <c r="CA57" s="112" t="s">
        <v>43</v>
      </c>
      <c r="CB57" s="109"/>
      <c r="CC57" s="112" t="s">
        <v>43</v>
      </c>
      <c r="CD57" s="109"/>
      <c r="CE57" s="109"/>
      <c r="CF57" s="112"/>
      <c r="CG57" s="109"/>
      <c r="CH57" s="109"/>
      <c r="CI57" s="109"/>
      <c r="CJ57" s="109" t="s">
        <v>43</v>
      </c>
      <c r="CK57" s="109"/>
      <c r="CL57" s="109"/>
      <c r="CM57" s="109"/>
      <c r="CN57" s="147" t="s">
        <v>43</v>
      </c>
      <c r="CO57" s="109"/>
      <c r="CP57" s="109"/>
      <c r="CQ57" s="109"/>
      <c r="CR57" s="109" t="s">
        <v>43</v>
      </c>
      <c r="CS57" s="109"/>
      <c r="CT57" s="109"/>
      <c r="CU57" s="109"/>
      <c r="CV57" s="109"/>
      <c r="CW57" s="109"/>
      <c r="CX57" s="109"/>
      <c r="CY57" s="109"/>
      <c r="CZ57" s="109"/>
      <c r="DA57" s="112"/>
      <c r="DB57" s="109"/>
      <c r="DC57" s="112"/>
      <c r="DD57" s="109"/>
      <c r="DE57" s="109"/>
      <c r="DF57" s="109"/>
      <c r="DG57" s="109"/>
      <c r="DH57" s="109"/>
      <c r="DI57" s="109"/>
      <c r="DJ57" s="109"/>
      <c r="DK57" s="109" t="s">
        <v>43</v>
      </c>
      <c r="DL57" s="109"/>
      <c r="DM57" s="109"/>
      <c r="DN57" s="112"/>
      <c r="DO57" s="109"/>
      <c r="DP57" s="109"/>
      <c r="DQ57" s="109"/>
      <c r="DR57" s="109"/>
      <c r="DS57" s="109"/>
      <c r="DT57" s="109"/>
      <c r="DU57" s="109"/>
      <c r="DV57" s="109"/>
      <c r="DW57" s="109"/>
      <c r="DX57" s="77">
        <f t="shared" si="2"/>
        <v>17</v>
      </c>
      <c r="DY57" s="13">
        <f t="shared" si="3"/>
        <v>6</v>
      </c>
      <c r="DZ57" s="13">
        <f t="shared" si="4"/>
        <v>2</v>
      </c>
      <c r="EA57" s="13">
        <f t="shared" si="5"/>
        <v>0</v>
      </c>
      <c r="EB57" s="13">
        <f t="shared" si="6"/>
        <v>0</v>
      </c>
      <c r="EC57" s="13">
        <f t="shared" si="7"/>
        <v>0</v>
      </c>
      <c r="ED57" s="13">
        <f t="shared" si="8"/>
        <v>0</v>
      </c>
      <c r="EE57" s="21">
        <f t="shared" si="9"/>
        <v>2250</v>
      </c>
      <c r="EG57" s="44" t="str">
        <f t="shared" si="15"/>
        <v/>
      </c>
      <c r="EH57" s="51" t="str">
        <f t="shared" si="16"/>
        <v/>
      </c>
      <c r="EI57" s="51" t="str">
        <f t="shared" si="17"/>
        <v/>
      </c>
      <c r="EJ57" s="227" t="str">
        <f t="shared" si="18"/>
        <v/>
      </c>
      <c r="EK57" s="45" t="str">
        <f t="shared" si="19"/>
        <v/>
      </c>
    </row>
    <row r="58" spans="1:141" ht="15.5">
      <c r="A58" s="5" t="s">
        <v>101</v>
      </c>
      <c r="B58" s="35" t="s">
        <v>102</v>
      </c>
      <c r="C58" s="85"/>
      <c r="D58" s="85"/>
      <c r="E58" s="85"/>
      <c r="F58" s="85"/>
      <c r="G58" s="86"/>
      <c r="H58" s="108"/>
      <c r="I58" s="108"/>
      <c r="J58" s="108"/>
      <c r="K58" s="227" t="s">
        <v>43</v>
      </c>
      <c r="L58" s="227"/>
      <c r="M58" s="227"/>
      <c r="N58" s="227"/>
      <c r="O58" s="227"/>
      <c r="P58" s="227"/>
      <c r="Q58" s="227" t="s">
        <v>43</v>
      </c>
      <c r="R58" s="227"/>
      <c r="S58" s="227"/>
      <c r="T58" s="227"/>
      <c r="U58" s="227" t="s">
        <v>43</v>
      </c>
      <c r="V58" s="227"/>
      <c r="W58" s="227"/>
      <c r="X58" s="227"/>
      <c r="Y58" s="227"/>
      <c r="Z58" s="227"/>
      <c r="AA58" s="227"/>
      <c r="AB58" s="227"/>
      <c r="AC58" s="227" t="s">
        <v>43</v>
      </c>
      <c r="AD58" s="227"/>
      <c r="AE58" s="227" t="s">
        <v>43</v>
      </c>
      <c r="AF58" s="227" t="s">
        <v>43</v>
      </c>
      <c r="AG58" s="227" t="s">
        <v>43</v>
      </c>
      <c r="AH58" s="227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10"/>
      <c r="AY58" s="111"/>
      <c r="AZ58" s="112"/>
      <c r="BA58" s="112"/>
      <c r="BB58" s="113"/>
      <c r="BC58" s="113"/>
      <c r="BD58" s="109" t="s">
        <v>43</v>
      </c>
      <c r="BE58" s="112"/>
      <c r="BF58" s="112"/>
      <c r="BG58" s="112"/>
      <c r="BH58" s="112" t="s">
        <v>43</v>
      </c>
      <c r="BI58" s="109" t="s">
        <v>43</v>
      </c>
      <c r="BJ58" s="112"/>
      <c r="BK58" s="112"/>
      <c r="BL58" s="109"/>
      <c r="BM58" s="112"/>
      <c r="BN58" s="109"/>
      <c r="BO58" s="109"/>
      <c r="BP58" s="112"/>
      <c r="BQ58" s="112"/>
      <c r="BR58" s="109"/>
      <c r="BS58" s="112" t="s">
        <v>43</v>
      </c>
      <c r="BT58" s="109"/>
      <c r="BU58" s="112"/>
      <c r="BV58" s="109"/>
      <c r="BW58" s="109"/>
      <c r="BX58" s="109"/>
      <c r="BY58" s="109"/>
      <c r="BZ58" s="109"/>
      <c r="CA58" s="112"/>
      <c r="CB58" s="109"/>
      <c r="CC58" s="112"/>
      <c r="CD58" s="109"/>
      <c r="CE58" s="109"/>
      <c r="CF58" s="112"/>
      <c r="CG58" s="109"/>
      <c r="CH58" s="109"/>
      <c r="CI58" s="109"/>
      <c r="CJ58" s="109"/>
      <c r="CK58" s="109"/>
      <c r="CL58" s="109"/>
      <c r="CM58" s="109"/>
      <c r="CN58" s="147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 t="s">
        <v>43</v>
      </c>
      <c r="CY58" s="109"/>
      <c r="CZ58" s="109"/>
      <c r="DA58" s="112"/>
      <c r="DB58" s="109"/>
      <c r="DC58" s="112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12"/>
      <c r="DO58" s="109"/>
      <c r="DP58" s="109"/>
      <c r="DQ58" s="109"/>
      <c r="DR58" s="109"/>
      <c r="DS58" s="109"/>
      <c r="DT58" s="109"/>
      <c r="DU58" s="109"/>
      <c r="DV58" s="109"/>
      <c r="DW58" s="109"/>
      <c r="DX58" s="77">
        <f t="shared" si="2"/>
        <v>15</v>
      </c>
      <c r="DY58" s="13">
        <f t="shared" si="3"/>
        <v>4</v>
      </c>
      <c r="DZ58" s="13">
        <f t="shared" si="4"/>
        <v>0</v>
      </c>
      <c r="EA58" s="13">
        <f t="shared" si="5"/>
        <v>2</v>
      </c>
      <c r="EB58" s="13">
        <f t="shared" si="6"/>
        <v>1</v>
      </c>
      <c r="EC58" s="13">
        <f t="shared" si="7"/>
        <v>0</v>
      </c>
      <c r="ED58" s="13">
        <f t="shared" si="8"/>
        <v>0</v>
      </c>
      <c r="EE58" s="21">
        <f t="shared" si="9"/>
        <v>577</v>
      </c>
      <c r="EG58" s="44" t="str">
        <f t="shared" si="15"/>
        <v/>
      </c>
      <c r="EH58" s="51" t="str">
        <f t="shared" si="16"/>
        <v/>
      </c>
      <c r="EI58" s="51" t="str">
        <f t="shared" si="17"/>
        <v/>
      </c>
      <c r="EJ58" s="227" t="str">
        <f t="shared" si="18"/>
        <v/>
      </c>
      <c r="EK58" s="45" t="str">
        <f t="shared" si="19"/>
        <v/>
      </c>
    </row>
    <row r="59" spans="1:141" ht="15.5">
      <c r="A59" s="5" t="s">
        <v>101</v>
      </c>
      <c r="B59" s="35" t="s">
        <v>103</v>
      </c>
      <c r="C59" s="85"/>
      <c r="D59" s="85"/>
      <c r="E59" s="85"/>
      <c r="F59" s="85"/>
      <c r="G59" s="86"/>
      <c r="H59" s="108" t="s">
        <v>43</v>
      </c>
      <c r="I59" s="108"/>
      <c r="J59" s="108" t="s">
        <v>43</v>
      </c>
      <c r="K59" s="227" t="s">
        <v>43</v>
      </c>
      <c r="L59" s="227" t="s">
        <v>43</v>
      </c>
      <c r="M59" s="227" t="s">
        <v>43</v>
      </c>
      <c r="N59" s="227" t="s">
        <v>43</v>
      </c>
      <c r="O59" s="227" t="s">
        <v>43</v>
      </c>
      <c r="P59" s="227" t="s">
        <v>43</v>
      </c>
      <c r="Q59" s="227" t="s">
        <v>43</v>
      </c>
      <c r="R59" s="227"/>
      <c r="S59" s="227"/>
      <c r="T59" s="227" t="s">
        <v>43</v>
      </c>
      <c r="U59" s="227" t="s">
        <v>43</v>
      </c>
      <c r="V59" s="227"/>
      <c r="W59" s="227"/>
      <c r="X59" s="227" t="s">
        <v>43</v>
      </c>
      <c r="Y59" s="227" t="s">
        <v>43</v>
      </c>
      <c r="Z59" s="227"/>
      <c r="AA59" s="227"/>
      <c r="AB59" s="227"/>
      <c r="AC59" s="227" t="s">
        <v>43</v>
      </c>
      <c r="AD59" s="227" t="s">
        <v>43</v>
      </c>
      <c r="AE59" s="227" t="s">
        <v>43</v>
      </c>
      <c r="AF59" s="227" t="s">
        <v>43</v>
      </c>
      <c r="AG59" s="227" t="s">
        <v>43</v>
      </c>
      <c r="AH59" s="227" t="s">
        <v>43</v>
      </c>
      <c r="AI59" s="109" t="s">
        <v>43</v>
      </c>
      <c r="AJ59" s="109"/>
      <c r="AK59" s="109" t="s">
        <v>43</v>
      </c>
      <c r="AL59" s="109"/>
      <c r="AM59" s="109"/>
      <c r="AN59" s="109"/>
      <c r="AO59" s="109"/>
      <c r="AP59" s="109"/>
      <c r="AQ59" s="109" t="s">
        <v>43</v>
      </c>
      <c r="AR59" s="109" t="s">
        <v>43</v>
      </c>
      <c r="AS59" s="109" t="s">
        <v>43</v>
      </c>
      <c r="AT59" s="109"/>
      <c r="AU59" s="109"/>
      <c r="AV59" s="109"/>
      <c r="AW59" s="109"/>
      <c r="AX59" s="110" t="s">
        <v>43</v>
      </c>
      <c r="AY59" s="111"/>
      <c r="AZ59" s="112" t="s">
        <v>43</v>
      </c>
      <c r="BA59" s="112"/>
      <c r="BB59" s="113"/>
      <c r="BC59" s="113"/>
      <c r="BD59" s="109" t="s">
        <v>43</v>
      </c>
      <c r="BE59" s="112" t="s">
        <v>43</v>
      </c>
      <c r="BF59" s="112"/>
      <c r="BG59" s="112"/>
      <c r="BH59" s="112" t="s">
        <v>43</v>
      </c>
      <c r="BI59" s="109"/>
      <c r="BJ59" s="112" t="s">
        <v>43</v>
      </c>
      <c r="BK59" s="112"/>
      <c r="BL59" s="109"/>
      <c r="BM59" s="112" t="s">
        <v>43</v>
      </c>
      <c r="BN59" s="109"/>
      <c r="BO59" s="109"/>
      <c r="BP59" s="112" t="s">
        <v>43</v>
      </c>
      <c r="BQ59" s="112" t="s">
        <v>43</v>
      </c>
      <c r="BR59" s="109" t="s">
        <v>43</v>
      </c>
      <c r="BS59" s="112" t="s">
        <v>43</v>
      </c>
      <c r="BT59" s="109"/>
      <c r="BU59" s="112"/>
      <c r="BV59" s="109"/>
      <c r="BW59" s="109"/>
      <c r="BX59" s="109"/>
      <c r="BY59" s="109"/>
      <c r="BZ59" s="109"/>
      <c r="CA59" s="112"/>
      <c r="CB59" s="109"/>
      <c r="CC59" s="112"/>
      <c r="CD59" s="109"/>
      <c r="CE59" s="109" t="s">
        <v>43</v>
      </c>
      <c r="CF59" s="112"/>
      <c r="CG59" s="109"/>
      <c r="CH59" s="109" t="s">
        <v>43</v>
      </c>
      <c r="CI59" s="109" t="s">
        <v>43</v>
      </c>
      <c r="CJ59" s="109"/>
      <c r="CK59" s="109"/>
      <c r="CL59" s="109"/>
      <c r="CM59" s="109"/>
      <c r="CN59" s="147" t="s">
        <v>43</v>
      </c>
      <c r="CO59" s="109"/>
      <c r="CP59" s="109"/>
      <c r="CQ59" s="109"/>
      <c r="CR59" s="109"/>
      <c r="CS59" s="109"/>
      <c r="CT59" s="109"/>
      <c r="CU59" s="109"/>
      <c r="CV59" s="109"/>
      <c r="CW59" s="109"/>
      <c r="CX59" s="109" t="s">
        <v>43</v>
      </c>
      <c r="CY59" s="109"/>
      <c r="CZ59" s="109"/>
      <c r="DA59" s="112"/>
      <c r="DB59" s="109" t="s">
        <v>43</v>
      </c>
      <c r="DC59" s="112"/>
      <c r="DD59" s="109"/>
      <c r="DE59" s="109"/>
      <c r="DF59" s="109"/>
      <c r="DG59" s="109"/>
      <c r="DH59" s="109"/>
      <c r="DI59" s="109" t="s">
        <v>43</v>
      </c>
      <c r="DJ59" s="109"/>
      <c r="DK59" s="109"/>
      <c r="DL59" s="109"/>
      <c r="DM59" s="109"/>
      <c r="DN59" s="112"/>
      <c r="DO59" s="109"/>
      <c r="DP59" s="109"/>
      <c r="DQ59" s="109"/>
      <c r="DR59" s="109"/>
      <c r="DS59" s="109"/>
      <c r="DT59" s="109"/>
      <c r="DU59" s="109"/>
      <c r="DV59" s="109"/>
      <c r="DW59" s="109"/>
      <c r="DX59" s="77">
        <f t="shared" si="2"/>
        <v>57</v>
      </c>
      <c r="DY59" s="13">
        <f t="shared" si="3"/>
        <v>12</v>
      </c>
      <c r="DZ59" s="13">
        <f t="shared" si="4"/>
        <v>3</v>
      </c>
      <c r="EA59" s="13">
        <f t="shared" si="5"/>
        <v>4</v>
      </c>
      <c r="EB59" s="13">
        <f t="shared" si="6"/>
        <v>3</v>
      </c>
      <c r="EC59" s="13">
        <f t="shared" si="7"/>
        <v>0</v>
      </c>
      <c r="ED59" s="13">
        <f t="shared" si="8"/>
        <v>0</v>
      </c>
      <c r="EE59" s="21">
        <f t="shared" si="9"/>
        <v>4057</v>
      </c>
      <c r="EG59" s="139" t="str">
        <f t="shared" si="15"/>
        <v>Yes!</v>
      </c>
      <c r="EH59" s="51" t="str">
        <f t="shared" si="16"/>
        <v/>
      </c>
      <c r="EI59" s="51" t="str">
        <f t="shared" si="17"/>
        <v/>
      </c>
      <c r="EJ59" s="227" t="str">
        <f t="shared" si="18"/>
        <v/>
      </c>
      <c r="EK59" s="45" t="str">
        <f t="shared" si="19"/>
        <v/>
      </c>
    </row>
    <row r="60" spans="1:141" ht="15.5">
      <c r="A60" s="5" t="s">
        <v>101</v>
      </c>
      <c r="B60" s="35" t="s">
        <v>104</v>
      </c>
      <c r="C60" s="85"/>
      <c r="D60" s="85"/>
      <c r="E60" s="85"/>
      <c r="F60" s="85"/>
      <c r="G60" s="86"/>
      <c r="H60" s="108"/>
      <c r="I60" s="108"/>
      <c r="J60" s="108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 t="s">
        <v>43</v>
      </c>
      <c r="AS60" s="109"/>
      <c r="AT60" s="109"/>
      <c r="AU60" s="109"/>
      <c r="AV60" s="109"/>
      <c r="AW60" s="109"/>
      <c r="AX60" s="110"/>
      <c r="AY60" s="111"/>
      <c r="AZ60" s="112"/>
      <c r="BA60" s="112"/>
      <c r="BB60" s="113"/>
      <c r="BC60" s="113"/>
      <c r="BD60" s="109"/>
      <c r="BE60" s="112"/>
      <c r="BF60" s="112"/>
      <c r="BG60" s="112"/>
      <c r="BH60" s="112"/>
      <c r="BI60" s="109"/>
      <c r="BJ60" s="112"/>
      <c r="BK60" s="112"/>
      <c r="BL60" s="109"/>
      <c r="BM60" s="112"/>
      <c r="BN60" s="109"/>
      <c r="BO60" s="109"/>
      <c r="BP60" s="112"/>
      <c r="BQ60" s="112"/>
      <c r="BR60" s="109"/>
      <c r="BS60" s="112"/>
      <c r="BT60" s="109"/>
      <c r="BU60" s="112"/>
      <c r="BV60" s="109"/>
      <c r="BW60" s="109"/>
      <c r="BX60" s="109"/>
      <c r="BY60" s="109"/>
      <c r="BZ60" s="109"/>
      <c r="CA60" s="112"/>
      <c r="CB60" s="109"/>
      <c r="CC60" s="112"/>
      <c r="CD60" s="109"/>
      <c r="CE60" s="109"/>
      <c r="CF60" s="112"/>
      <c r="CG60" s="109"/>
      <c r="CH60" s="109"/>
      <c r="CI60" s="109"/>
      <c r="CJ60" s="109"/>
      <c r="CK60" s="109"/>
      <c r="CL60" s="109"/>
      <c r="CM60" s="109"/>
      <c r="CN60" s="147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12"/>
      <c r="DB60" s="109"/>
      <c r="DC60" s="112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12"/>
      <c r="DO60" s="109"/>
      <c r="DP60" s="109"/>
      <c r="DQ60" s="109"/>
      <c r="DR60" s="109"/>
      <c r="DS60" s="109"/>
      <c r="DT60" s="109"/>
      <c r="DU60" s="109"/>
      <c r="DV60" s="109"/>
      <c r="DW60" s="109"/>
      <c r="DX60" s="77">
        <f t="shared" si="2"/>
        <v>3</v>
      </c>
      <c r="DY60" s="13">
        <f t="shared" si="3"/>
        <v>0</v>
      </c>
      <c r="DZ60" s="13">
        <f t="shared" si="4"/>
        <v>1</v>
      </c>
      <c r="EA60" s="13">
        <f t="shared" si="5"/>
        <v>0</v>
      </c>
      <c r="EB60" s="13">
        <f t="shared" si="6"/>
        <v>0</v>
      </c>
      <c r="EC60" s="13">
        <f t="shared" si="7"/>
        <v>0</v>
      </c>
      <c r="ED60" s="13">
        <f t="shared" si="8"/>
        <v>0</v>
      </c>
      <c r="EE60" s="21">
        <f t="shared" si="9"/>
        <v>1080</v>
      </c>
      <c r="EG60" s="44" t="str">
        <f t="shared" si="15"/>
        <v/>
      </c>
      <c r="EH60" s="51" t="str">
        <f t="shared" si="16"/>
        <v/>
      </c>
      <c r="EI60" s="51" t="str">
        <f t="shared" si="17"/>
        <v/>
      </c>
      <c r="EJ60" s="227" t="str">
        <f t="shared" si="18"/>
        <v/>
      </c>
      <c r="EK60" s="45" t="str">
        <f t="shared" si="19"/>
        <v/>
      </c>
    </row>
    <row r="61" spans="1:141" ht="15.5">
      <c r="A61" s="5" t="s">
        <v>554</v>
      </c>
      <c r="B61" s="35" t="s">
        <v>106</v>
      </c>
      <c r="C61" s="85"/>
      <c r="D61" s="85"/>
      <c r="E61" s="85"/>
      <c r="F61" s="85"/>
      <c r="G61" s="86"/>
      <c r="H61" s="108"/>
      <c r="I61" s="108"/>
      <c r="J61" s="108"/>
      <c r="K61" s="227"/>
      <c r="L61" s="227"/>
      <c r="M61" s="227" t="s">
        <v>43</v>
      </c>
      <c r="N61" s="227"/>
      <c r="O61" s="227"/>
      <c r="P61" s="227"/>
      <c r="Q61" s="227"/>
      <c r="R61" s="227"/>
      <c r="S61" s="227"/>
      <c r="T61" s="227"/>
      <c r="U61" s="227" t="s">
        <v>43</v>
      </c>
      <c r="V61" s="227"/>
      <c r="W61" s="227"/>
      <c r="X61" s="227" t="s">
        <v>43</v>
      </c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10"/>
      <c r="AY61" s="111"/>
      <c r="AZ61" s="112"/>
      <c r="BA61" s="112"/>
      <c r="BB61" s="113"/>
      <c r="BC61" s="113"/>
      <c r="BD61" s="109"/>
      <c r="BE61" s="112"/>
      <c r="BF61" s="112"/>
      <c r="BG61" s="112"/>
      <c r="BH61" s="112"/>
      <c r="BI61" s="109"/>
      <c r="BJ61" s="112"/>
      <c r="BK61" s="112"/>
      <c r="BL61" s="109"/>
      <c r="BM61" s="112" t="s">
        <v>43</v>
      </c>
      <c r="BN61" s="109"/>
      <c r="BO61" s="109"/>
      <c r="BP61" s="112" t="s">
        <v>43</v>
      </c>
      <c r="BQ61" s="112"/>
      <c r="BR61" s="109"/>
      <c r="BS61" s="112"/>
      <c r="BT61" s="109"/>
      <c r="BU61" s="112"/>
      <c r="BV61" s="109"/>
      <c r="BW61" s="109"/>
      <c r="BX61" s="109"/>
      <c r="BY61" s="109"/>
      <c r="BZ61" s="109"/>
      <c r="CA61" s="112"/>
      <c r="CB61" s="109"/>
      <c r="CC61" s="112"/>
      <c r="CD61" s="109"/>
      <c r="CE61" s="109"/>
      <c r="CF61" s="112"/>
      <c r="CG61" s="109"/>
      <c r="CH61" s="109"/>
      <c r="CI61" s="109"/>
      <c r="CJ61" s="109"/>
      <c r="CK61" s="109"/>
      <c r="CL61" s="109"/>
      <c r="CM61" s="109"/>
      <c r="CN61" s="147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12"/>
      <c r="DB61" s="109"/>
      <c r="DC61" s="112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12"/>
      <c r="DO61" s="109"/>
      <c r="DP61" s="109"/>
      <c r="DQ61" s="109"/>
      <c r="DR61" s="109"/>
      <c r="DS61" s="109"/>
      <c r="DT61" s="109"/>
      <c r="DU61" s="109"/>
      <c r="DV61" s="109"/>
      <c r="DW61" s="109"/>
      <c r="DX61" s="77">
        <f t="shared" si="2"/>
        <v>6</v>
      </c>
      <c r="DY61" s="13">
        <f t="shared" si="3"/>
        <v>0</v>
      </c>
      <c r="DZ61" s="13">
        <f t="shared" si="4"/>
        <v>0</v>
      </c>
      <c r="EA61" s="13">
        <f t="shared" si="5"/>
        <v>0</v>
      </c>
      <c r="EB61" s="13">
        <f t="shared" si="6"/>
        <v>0</v>
      </c>
      <c r="EC61" s="13">
        <f t="shared" si="7"/>
        <v>0</v>
      </c>
      <c r="ED61" s="13">
        <f t="shared" si="8"/>
        <v>0</v>
      </c>
      <c r="EE61" s="21">
        <f t="shared" si="9"/>
        <v>55</v>
      </c>
      <c r="EG61" s="44" t="str">
        <f t="shared" si="15"/>
        <v/>
      </c>
      <c r="EH61" s="51" t="str">
        <f t="shared" si="16"/>
        <v/>
      </c>
      <c r="EI61" s="51" t="str">
        <f t="shared" si="17"/>
        <v/>
      </c>
      <c r="EJ61" s="227" t="str">
        <f t="shared" si="18"/>
        <v/>
      </c>
      <c r="EK61" s="45" t="str">
        <f t="shared" si="19"/>
        <v/>
      </c>
    </row>
    <row r="62" spans="1:141" ht="15.5">
      <c r="A62" s="5" t="s">
        <v>776</v>
      </c>
      <c r="B62" s="35" t="s">
        <v>75</v>
      </c>
      <c r="C62" s="85"/>
      <c r="D62" s="85"/>
      <c r="E62" s="85"/>
      <c r="F62" s="85"/>
      <c r="G62" s="86"/>
      <c r="H62" s="108"/>
      <c r="I62" s="108"/>
      <c r="J62" s="108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10"/>
      <c r="AY62" s="111"/>
      <c r="AZ62" s="112"/>
      <c r="BA62" s="112"/>
      <c r="BB62" s="113"/>
      <c r="BC62" s="113"/>
      <c r="BD62" s="109"/>
      <c r="BE62" s="112"/>
      <c r="BF62" s="112"/>
      <c r="BG62" s="112"/>
      <c r="BH62" s="112"/>
      <c r="BI62" s="109"/>
      <c r="BJ62" s="112"/>
      <c r="BK62" s="112"/>
      <c r="BL62" s="109"/>
      <c r="BM62" s="112"/>
      <c r="BN62" s="109"/>
      <c r="BO62" s="109"/>
      <c r="BP62" s="112"/>
      <c r="BQ62" s="112"/>
      <c r="BR62" s="109"/>
      <c r="BS62" s="112"/>
      <c r="BT62" s="109"/>
      <c r="BU62" s="112"/>
      <c r="BV62" s="109"/>
      <c r="BW62" s="109"/>
      <c r="BX62" s="109"/>
      <c r="BY62" s="109"/>
      <c r="BZ62" s="109"/>
      <c r="CA62" s="112"/>
      <c r="CB62" s="109"/>
      <c r="CC62" s="112"/>
      <c r="CD62" s="109"/>
      <c r="CE62" s="109"/>
      <c r="CF62" s="112"/>
      <c r="CG62" s="109"/>
      <c r="CH62" s="109"/>
      <c r="CI62" s="109"/>
      <c r="CJ62" s="109"/>
      <c r="CK62" s="109"/>
      <c r="CL62" s="109"/>
      <c r="CM62" s="109"/>
      <c r="CN62" s="147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12"/>
      <c r="DB62" s="109"/>
      <c r="DC62" s="112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12"/>
      <c r="DO62" s="109"/>
      <c r="DP62" s="109"/>
      <c r="DQ62" s="109"/>
      <c r="DR62" s="109"/>
      <c r="DS62" s="109"/>
      <c r="DT62" s="109"/>
      <c r="DU62" s="109"/>
      <c r="DV62" s="109"/>
      <c r="DW62" s="109"/>
      <c r="DX62" s="77">
        <f t="shared" si="2"/>
        <v>0</v>
      </c>
      <c r="DY62" s="13">
        <f t="shared" si="3"/>
        <v>0</v>
      </c>
      <c r="DZ62" s="13">
        <f t="shared" si="4"/>
        <v>0</v>
      </c>
      <c r="EA62" s="13">
        <f t="shared" si="5"/>
        <v>0</v>
      </c>
      <c r="EB62" s="13">
        <f t="shared" si="6"/>
        <v>0</v>
      </c>
      <c r="EC62" s="13">
        <f t="shared" si="7"/>
        <v>0</v>
      </c>
      <c r="ED62" s="13">
        <f t="shared" si="8"/>
        <v>0</v>
      </c>
      <c r="EE62" s="21">
        <f t="shared" si="9"/>
        <v>0</v>
      </c>
      <c r="EG62" s="44" t="str">
        <f t="shared" si="15"/>
        <v/>
      </c>
      <c r="EH62" s="51" t="str">
        <f t="shared" si="16"/>
        <v/>
      </c>
      <c r="EI62" s="51" t="str">
        <f t="shared" si="17"/>
        <v/>
      </c>
      <c r="EJ62" s="227" t="str">
        <f t="shared" si="18"/>
        <v/>
      </c>
      <c r="EK62" s="45" t="str">
        <f t="shared" si="19"/>
        <v/>
      </c>
    </row>
    <row r="63" spans="1:141" ht="15.5">
      <c r="A63" s="5" t="s">
        <v>1153</v>
      </c>
      <c r="B63" s="35" t="s">
        <v>536</v>
      </c>
      <c r="C63" s="85"/>
      <c r="D63" s="85"/>
      <c r="E63" s="85"/>
      <c r="F63" s="85"/>
      <c r="G63" s="86"/>
      <c r="H63" s="108"/>
      <c r="I63" s="108"/>
      <c r="J63" s="108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10"/>
      <c r="AY63" s="111"/>
      <c r="AZ63" s="112"/>
      <c r="BA63" s="112"/>
      <c r="BB63" s="113"/>
      <c r="BC63" s="113"/>
      <c r="BD63" s="109"/>
      <c r="BE63" s="112"/>
      <c r="BF63" s="112"/>
      <c r="BG63" s="112"/>
      <c r="BH63" s="112"/>
      <c r="BI63" s="109"/>
      <c r="BJ63" s="112"/>
      <c r="BK63" s="112"/>
      <c r="BL63" s="109"/>
      <c r="BM63" s="112"/>
      <c r="BN63" s="109"/>
      <c r="BO63" s="109"/>
      <c r="BP63" s="112"/>
      <c r="BQ63" s="112"/>
      <c r="BR63" s="109"/>
      <c r="BS63" s="112"/>
      <c r="BT63" s="109"/>
      <c r="BU63" s="112"/>
      <c r="BV63" s="109"/>
      <c r="BW63" s="109"/>
      <c r="BX63" s="109"/>
      <c r="BY63" s="109"/>
      <c r="BZ63" s="109"/>
      <c r="CA63" s="112"/>
      <c r="CB63" s="109"/>
      <c r="CC63" s="112"/>
      <c r="CD63" s="109"/>
      <c r="CE63" s="109"/>
      <c r="CF63" s="112"/>
      <c r="CG63" s="109"/>
      <c r="CH63" s="109"/>
      <c r="CI63" s="109"/>
      <c r="CJ63" s="109"/>
      <c r="CK63" s="109"/>
      <c r="CL63" s="109"/>
      <c r="CM63" s="109"/>
      <c r="CN63" s="147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12"/>
      <c r="DB63" s="109"/>
      <c r="DC63" s="112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12"/>
      <c r="DO63" s="109"/>
      <c r="DP63" s="109"/>
      <c r="DQ63" s="109"/>
      <c r="DR63" s="109"/>
      <c r="DS63" s="109"/>
      <c r="DT63" s="109"/>
      <c r="DU63" s="109"/>
      <c r="DV63" s="109"/>
      <c r="DW63" s="109"/>
      <c r="DX63" s="77">
        <f t="shared" si="2"/>
        <v>0</v>
      </c>
      <c r="DY63" s="13">
        <f t="shared" si="3"/>
        <v>0</v>
      </c>
      <c r="DZ63" s="13">
        <f t="shared" si="4"/>
        <v>0</v>
      </c>
      <c r="EA63" s="13">
        <f t="shared" si="5"/>
        <v>0</v>
      </c>
      <c r="EB63" s="13">
        <f t="shared" si="6"/>
        <v>0</v>
      </c>
      <c r="EC63" s="13">
        <f t="shared" si="7"/>
        <v>0</v>
      </c>
      <c r="ED63" s="13">
        <f t="shared" si="8"/>
        <v>0</v>
      </c>
      <c r="EE63" s="21">
        <f t="shared" si="9"/>
        <v>0</v>
      </c>
      <c r="EG63" s="44" t="str">
        <f t="shared" si="15"/>
        <v/>
      </c>
      <c r="EH63" s="51" t="str">
        <f t="shared" si="16"/>
        <v/>
      </c>
      <c r="EI63" s="51" t="str">
        <f t="shared" si="17"/>
        <v/>
      </c>
      <c r="EJ63" s="227" t="str">
        <f t="shared" si="18"/>
        <v/>
      </c>
      <c r="EK63" s="45" t="str">
        <f t="shared" si="19"/>
        <v/>
      </c>
    </row>
    <row r="64" spans="1:141" ht="15.5">
      <c r="A64" s="5" t="s">
        <v>1154</v>
      </c>
      <c r="B64" s="35" t="s">
        <v>1155</v>
      </c>
      <c r="C64" s="85"/>
      <c r="D64" s="85"/>
      <c r="E64" s="85"/>
      <c r="F64" s="85"/>
      <c r="G64" s="86"/>
      <c r="H64" s="108"/>
      <c r="I64" s="108"/>
      <c r="J64" s="108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10"/>
      <c r="AY64" s="111"/>
      <c r="AZ64" s="112"/>
      <c r="BA64" s="112"/>
      <c r="BB64" s="113"/>
      <c r="BC64" s="113"/>
      <c r="BD64" s="109"/>
      <c r="BE64" s="112"/>
      <c r="BF64" s="112"/>
      <c r="BG64" s="112"/>
      <c r="BH64" s="112"/>
      <c r="BI64" s="109"/>
      <c r="BJ64" s="112"/>
      <c r="BK64" s="112"/>
      <c r="BL64" s="109"/>
      <c r="BM64" s="112"/>
      <c r="BN64" s="109"/>
      <c r="BO64" s="109"/>
      <c r="BP64" s="112"/>
      <c r="BQ64" s="112"/>
      <c r="BR64" s="109"/>
      <c r="BS64" s="112"/>
      <c r="BT64" s="109"/>
      <c r="BU64" s="112"/>
      <c r="BV64" s="109"/>
      <c r="BW64" s="109"/>
      <c r="BX64" s="109"/>
      <c r="BY64" s="109"/>
      <c r="BZ64" s="109"/>
      <c r="CA64" s="112"/>
      <c r="CB64" s="109"/>
      <c r="CC64" s="112"/>
      <c r="CD64" s="109"/>
      <c r="CE64" s="109"/>
      <c r="CF64" s="112"/>
      <c r="CG64" s="109"/>
      <c r="CH64" s="109"/>
      <c r="CI64" s="109"/>
      <c r="CJ64" s="109"/>
      <c r="CK64" s="109"/>
      <c r="CL64" s="109"/>
      <c r="CM64" s="109"/>
      <c r="CN64" s="147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12"/>
      <c r="DB64" s="109"/>
      <c r="DC64" s="112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12"/>
      <c r="DO64" s="109"/>
      <c r="DP64" s="109"/>
      <c r="DQ64" s="109"/>
      <c r="DR64" s="109"/>
      <c r="DS64" s="109"/>
      <c r="DT64" s="109"/>
      <c r="DU64" s="109"/>
      <c r="DV64" s="109"/>
      <c r="DW64" s="109"/>
      <c r="DX64" s="77">
        <f t="shared" si="2"/>
        <v>0</v>
      </c>
      <c r="DY64" s="13">
        <f t="shared" si="3"/>
        <v>0</v>
      </c>
      <c r="DZ64" s="13">
        <f t="shared" si="4"/>
        <v>0</v>
      </c>
      <c r="EA64" s="13">
        <f t="shared" si="5"/>
        <v>0</v>
      </c>
      <c r="EB64" s="13">
        <f t="shared" si="6"/>
        <v>0</v>
      </c>
      <c r="EC64" s="13">
        <f t="shared" si="7"/>
        <v>0</v>
      </c>
      <c r="ED64" s="13">
        <f t="shared" si="8"/>
        <v>0</v>
      </c>
      <c r="EE64" s="21">
        <f t="shared" si="9"/>
        <v>0</v>
      </c>
      <c r="EG64" s="44" t="str">
        <f t="shared" si="15"/>
        <v/>
      </c>
      <c r="EH64" s="51" t="str">
        <f t="shared" si="16"/>
        <v/>
      </c>
      <c r="EI64" s="51" t="str">
        <f t="shared" si="17"/>
        <v/>
      </c>
      <c r="EJ64" s="227" t="str">
        <f t="shared" si="18"/>
        <v/>
      </c>
      <c r="EK64" s="45" t="str">
        <f t="shared" si="19"/>
        <v/>
      </c>
    </row>
    <row r="65" spans="1:141" ht="15.5">
      <c r="A65" s="6" t="s">
        <v>1156</v>
      </c>
      <c r="B65" s="37" t="s">
        <v>1157</v>
      </c>
      <c r="C65" s="87"/>
      <c r="D65" s="87"/>
      <c r="E65" s="87"/>
      <c r="F65" s="87"/>
      <c r="G65" s="88"/>
      <c r="H65" s="108"/>
      <c r="I65" s="108"/>
      <c r="J65" s="108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10"/>
      <c r="AY65" s="111"/>
      <c r="AZ65" s="112"/>
      <c r="BA65" s="112"/>
      <c r="BB65" s="113"/>
      <c r="BC65" s="113"/>
      <c r="BD65" s="109"/>
      <c r="BE65" s="112"/>
      <c r="BF65" s="112"/>
      <c r="BG65" s="112"/>
      <c r="BH65" s="112"/>
      <c r="BI65" s="109"/>
      <c r="BJ65" s="112"/>
      <c r="BK65" s="112"/>
      <c r="BL65" s="109"/>
      <c r="BM65" s="112"/>
      <c r="BN65" s="109"/>
      <c r="BO65" s="109"/>
      <c r="BP65" s="112"/>
      <c r="BQ65" s="112"/>
      <c r="BR65" s="109"/>
      <c r="BS65" s="112"/>
      <c r="BT65" s="109"/>
      <c r="BU65" s="112"/>
      <c r="BV65" s="109"/>
      <c r="BW65" s="109"/>
      <c r="BX65" s="109"/>
      <c r="BY65" s="109"/>
      <c r="BZ65" s="109"/>
      <c r="CA65" s="112"/>
      <c r="CB65" s="109"/>
      <c r="CC65" s="112"/>
      <c r="CD65" s="109"/>
      <c r="CE65" s="109"/>
      <c r="CF65" s="112"/>
      <c r="CG65" s="109"/>
      <c r="CH65" s="109"/>
      <c r="CI65" s="109"/>
      <c r="CJ65" s="109"/>
      <c r="CK65" s="109"/>
      <c r="CL65" s="109"/>
      <c r="CM65" s="109"/>
      <c r="CN65" s="147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12"/>
      <c r="DB65" s="109"/>
      <c r="DC65" s="112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12"/>
      <c r="DO65" s="109"/>
      <c r="DP65" s="109"/>
      <c r="DQ65" s="109"/>
      <c r="DR65" s="109"/>
      <c r="DS65" s="109"/>
      <c r="DT65" s="109"/>
      <c r="DU65" s="109"/>
      <c r="DV65" s="109"/>
      <c r="DW65" s="109"/>
      <c r="DX65" s="77">
        <f t="shared" si="2"/>
        <v>0</v>
      </c>
      <c r="DY65" s="13">
        <f t="shared" si="3"/>
        <v>0</v>
      </c>
      <c r="DZ65" s="13">
        <f t="shared" si="4"/>
        <v>0</v>
      </c>
      <c r="EA65" s="13">
        <f t="shared" si="5"/>
        <v>0</v>
      </c>
      <c r="EB65" s="13">
        <f t="shared" si="6"/>
        <v>0</v>
      </c>
      <c r="EC65" s="13">
        <f t="shared" si="7"/>
        <v>0</v>
      </c>
      <c r="ED65" s="13">
        <f t="shared" si="8"/>
        <v>0</v>
      </c>
      <c r="EE65" s="21">
        <f t="shared" si="9"/>
        <v>0</v>
      </c>
      <c r="EG65" s="44" t="str">
        <f t="shared" si="15"/>
        <v/>
      </c>
      <c r="EH65" s="51" t="str">
        <f t="shared" si="16"/>
        <v/>
      </c>
      <c r="EI65" s="51" t="str">
        <f t="shared" si="17"/>
        <v/>
      </c>
      <c r="EJ65" s="227" t="str">
        <f t="shared" si="18"/>
        <v/>
      </c>
      <c r="EK65" s="45" t="str">
        <f t="shared" si="19"/>
        <v/>
      </c>
    </row>
    <row r="66" spans="1:141" ht="15.5">
      <c r="A66" s="5" t="s">
        <v>107</v>
      </c>
      <c r="B66" s="35" t="s">
        <v>108</v>
      </c>
      <c r="C66" s="85"/>
      <c r="D66" s="85"/>
      <c r="E66" s="85"/>
      <c r="F66" s="85"/>
      <c r="G66" s="86"/>
      <c r="H66" s="108"/>
      <c r="I66" s="108"/>
      <c r="J66" s="108" t="s">
        <v>43</v>
      </c>
      <c r="K66" s="227" t="s">
        <v>43</v>
      </c>
      <c r="L66" s="227" t="s">
        <v>43</v>
      </c>
      <c r="M66" s="227"/>
      <c r="N66" s="227"/>
      <c r="O66" s="227"/>
      <c r="P66" s="227"/>
      <c r="Q66" s="227" t="s">
        <v>43</v>
      </c>
      <c r="R66" s="227"/>
      <c r="S66" s="227"/>
      <c r="T66" s="227"/>
      <c r="U66" s="227" t="s">
        <v>43</v>
      </c>
      <c r="V66" s="227"/>
      <c r="W66" s="227"/>
      <c r="X66" s="227" t="s">
        <v>43</v>
      </c>
      <c r="Y66" s="227"/>
      <c r="Z66" s="227"/>
      <c r="AA66" s="227"/>
      <c r="AB66" s="227"/>
      <c r="AC66" s="227" t="s">
        <v>43</v>
      </c>
      <c r="AD66" s="227" t="s">
        <v>43</v>
      </c>
      <c r="AE66" s="227" t="s">
        <v>43</v>
      </c>
      <c r="AF66" s="227" t="s">
        <v>43</v>
      </c>
      <c r="AG66" s="227" t="s">
        <v>43</v>
      </c>
      <c r="AH66" s="227"/>
      <c r="AI66" s="109" t="s">
        <v>43</v>
      </c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10" t="s">
        <v>43</v>
      </c>
      <c r="AY66" s="111"/>
      <c r="AZ66" s="112" t="s">
        <v>43</v>
      </c>
      <c r="BA66" s="112"/>
      <c r="BB66" s="113"/>
      <c r="BC66" s="113"/>
      <c r="BD66" s="109" t="s">
        <v>43</v>
      </c>
      <c r="BE66" s="112"/>
      <c r="BF66" s="112" t="s">
        <v>43</v>
      </c>
      <c r="BG66" s="112"/>
      <c r="BH66" s="112" t="s">
        <v>43</v>
      </c>
      <c r="BI66" s="109"/>
      <c r="BJ66" s="112"/>
      <c r="BK66" s="112"/>
      <c r="BL66" s="109"/>
      <c r="BM66" s="112"/>
      <c r="BN66" s="109"/>
      <c r="BO66" s="109"/>
      <c r="BP66" s="112" t="s">
        <v>43</v>
      </c>
      <c r="BQ66" s="112"/>
      <c r="BR66" s="109"/>
      <c r="BS66" s="112" t="s">
        <v>43</v>
      </c>
      <c r="BT66" s="109"/>
      <c r="BU66" s="112"/>
      <c r="BV66" s="109"/>
      <c r="BW66" s="109"/>
      <c r="BX66" s="109"/>
      <c r="BY66" s="109"/>
      <c r="BZ66" s="109"/>
      <c r="CA66" s="112"/>
      <c r="CB66" s="109"/>
      <c r="CC66" s="112"/>
      <c r="CD66" s="109"/>
      <c r="CE66" s="109"/>
      <c r="CF66" s="112"/>
      <c r="CG66" s="109"/>
      <c r="CH66" s="109" t="s">
        <v>43</v>
      </c>
      <c r="CI66" s="109"/>
      <c r="CJ66" s="109"/>
      <c r="CK66" s="109"/>
      <c r="CL66" s="109"/>
      <c r="CM66" s="109"/>
      <c r="CN66" s="147" t="s">
        <v>43</v>
      </c>
      <c r="CO66" s="109"/>
      <c r="CP66" s="109"/>
      <c r="CQ66" s="109"/>
      <c r="CR66" s="109"/>
      <c r="CS66" s="109"/>
      <c r="CT66" s="109"/>
      <c r="CU66" s="109" t="s">
        <v>43</v>
      </c>
      <c r="CV66" s="109"/>
      <c r="CW66" s="109"/>
      <c r="CX66" s="109" t="s">
        <v>43</v>
      </c>
      <c r="CY66" s="109"/>
      <c r="CZ66" s="109"/>
      <c r="DA66" s="112"/>
      <c r="DB66" s="109"/>
      <c r="DC66" s="112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12"/>
      <c r="DO66" s="109"/>
      <c r="DP66" s="109"/>
      <c r="DQ66" s="109"/>
      <c r="DR66" s="109"/>
      <c r="DS66" s="109"/>
      <c r="DT66" s="109"/>
      <c r="DU66" s="109"/>
      <c r="DV66" s="109"/>
      <c r="DW66" s="109"/>
      <c r="DX66" s="77">
        <f t="shared" si="2"/>
        <v>34</v>
      </c>
      <c r="DY66" s="13">
        <f t="shared" si="3"/>
        <v>8</v>
      </c>
      <c r="DZ66" s="13">
        <f t="shared" si="4"/>
        <v>1</v>
      </c>
      <c r="EA66" s="13">
        <f t="shared" si="5"/>
        <v>1</v>
      </c>
      <c r="EB66" s="13">
        <f t="shared" si="6"/>
        <v>1</v>
      </c>
      <c r="EC66" s="13">
        <f t="shared" si="7"/>
        <v>0</v>
      </c>
      <c r="ED66" s="13">
        <f t="shared" si="8"/>
        <v>0</v>
      </c>
      <c r="EE66" s="21">
        <f t="shared" si="9"/>
        <v>1353</v>
      </c>
      <c r="EG66" s="139" t="str">
        <f t="shared" si="15"/>
        <v>Yes!</v>
      </c>
      <c r="EH66" s="51" t="str">
        <f t="shared" si="16"/>
        <v/>
      </c>
      <c r="EI66" s="51" t="str">
        <f t="shared" si="17"/>
        <v/>
      </c>
      <c r="EJ66" s="227" t="str">
        <f t="shared" si="18"/>
        <v/>
      </c>
      <c r="EK66" s="45" t="str">
        <f t="shared" si="19"/>
        <v/>
      </c>
    </row>
    <row r="67" spans="1:141" ht="15.5">
      <c r="A67" s="5" t="s">
        <v>107</v>
      </c>
      <c r="B67" s="35" t="s">
        <v>109</v>
      </c>
      <c r="C67" s="85"/>
      <c r="D67" s="85"/>
      <c r="E67" s="85"/>
      <c r="F67" s="85"/>
      <c r="G67" s="86"/>
      <c r="H67" s="108" t="s">
        <v>43</v>
      </c>
      <c r="I67" s="108"/>
      <c r="J67" s="108" t="s">
        <v>43</v>
      </c>
      <c r="K67" s="227" t="s">
        <v>43</v>
      </c>
      <c r="L67" s="227" t="s">
        <v>43</v>
      </c>
      <c r="M67" s="227" t="s">
        <v>43</v>
      </c>
      <c r="N67" s="227"/>
      <c r="O67" s="227"/>
      <c r="P67" s="227" t="s">
        <v>43</v>
      </c>
      <c r="Q67" s="227" t="s">
        <v>43</v>
      </c>
      <c r="R67" s="227"/>
      <c r="S67" s="227"/>
      <c r="T67" s="227" t="s">
        <v>43</v>
      </c>
      <c r="U67" s="227" t="s">
        <v>43</v>
      </c>
      <c r="V67" s="227"/>
      <c r="W67" s="227"/>
      <c r="X67" s="227" t="s">
        <v>43</v>
      </c>
      <c r="Y67" s="227"/>
      <c r="Z67" s="227"/>
      <c r="AA67" s="227"/>
      <c r="AB67" s="227"/>
      <c r="AC67" s="227" t="s">
        <v>43</v>
      </c>
      <c r="AD67" s="227" t="s">
        <v>43</v>
      </c>
      <c r="AE67" s="227" t="s">
        <v>43</v>
      </c>
      <c r="AF67" s="227" t="s">
        <v>43</v>
      </c>
      <c r="AG67" s="227" t="s">
        <v>43</v>
      </c>
      <c r="AH67" s="227"/>
      <c r="AI67" s="109" t="s">
        <v>43</v>
      </c>
      <c r="AJ67" s="109"/>
      <c r="AK67" s="109" t="s">
        <v>43</v>
      </c>
      <c r="AL67" s="109" t="s">
        <v>43</v>
      </c>
      <c r="AM67" s="109"/>
      <c r="AN67" s="109"/>
      <c r="AO67" s="109"/>
      <c r="AP67" s="109"/>
      <c r="AQ67" s="109"/>
      <c r="AR67" s="109"/>
      <c r="AS67" s="109" t="s">
        <v>43</v>
      </c>
      <c r="AT67" s="109" t="s">
        <v>43</v>
      </c>
      <c r="AU67" s="109"/>
      <c r="AV67" s="109"/>
      <c r="AW67" s="109"/>
      <c r="AX67" s="110" t="s">
        <v>43</v>
      </c>
      <c r="AY67" s="111"/>
      <c r="AZ67" s="112" t="s">
        <v>43</v>
      </c>
      <c r="BA67" s="112"/>
      <c r="BB67" s="113"/>
      <c r="BC67" s="113"/>
      <c r="BD67" s="109" t="s">
        <v>43</v>
      </c>
      <c r="BE67" s="112"/>
      <c r="BF67" s="112" t="s">
        <v>43</v>
      </c>
      <c r="BG67" s="112"/>
      <c r="BH67" s="112" t="s">
        <v>43</v>
      </c>
      <c r="BI67" s="109" t="s">
        <v>43</v>
      </c>
      <c r="BJ67" s="112"/>
      <c r="BK67" s="112"/>
      <c r="BL67" s="109"/>
      <c r="BM67" s="112"/>
      <c r="BN67" s="109"/>
      <c r="BO67" s="109"/>
      <c r="BP67" s="112" t="s">
        <v>43</v>
      </c>
      <c r="BQ67" s="112" t="s">
        <v>43</v>
      </c>
      <c r="BR67" s="109" t="s">
        <v>43</v>
      </c>
      <c r="BS67" s="112" t="s">
        <v>43</v>
      </c>
      <c r="BT67" s="109"/>
      <c r="BU67" s="112"/>
      <c r="BV67" s="109"/>
      <c r="BW67" s="109"/>
      <c r="BX67" s="109"/>
      <c r="BY67" s="109" t="s">
        <v>43</v>
      </c>
      <c r="BZ67" s="109" t="s">
        <v>43</v>
      </c>
      <c r="CA67" s="112"/>
      <c r="CB67" s="109"/>
      <c r="CC67" s="112"/>
      <c r="CD67" s="109"/>
      <c r="CE67" s="109"/>
      <c r="CF67" s="112" t="s">
        <v>43</v>
      </c>
      <c r="CG67" s="109" t="s">
        <v>43</v>
      </c>
      <c r="CH67" s="109" t="s">
        <v>43</v>
      </c>
      <c r="CI67" s="109" t="s">
        <v>43</v>
      </c>
      <c r="CJ67" s="109"/>
      <c r="CK67" s="109"/>
      <c r="CL67" s="109"/>
      <c r="CM67" s="109"/>
      <c r="CN67" s="147" t="s">
        <v>43</v>
      </c>
      <c r="CO67" s="109" t="s">
        <v>43</v>
      </c>
      <c r="CP67" s="109"/>
      <c r="CQ67" s="109"/>
      <c r="CR67" s="109"/>
      <c r="CS67" s="109"/>
      <c r="CT67" s="109"/>
      <c r="CU67" s="109" t="s">
        <v>43</v>
      </c>
      <c r="CV67" s="109"/>
      <c r="CW67" s="109"/>
      <c r="CX67" s="109" t="s">
        <v>43</v>
      </c>
      <c r="CY67" s="109"/>
      <c r="CZ67" s="109"/>
      <c r="DA67" s="112"/>
      <c r="DB67" s="109"/>
      <c r="DC67" s="112"/>
      <c r="DD67" s="109" t="s">
        <v>43</v>
      </c>
      <c r="DE67" s="109" t="s">
        <v>43</v>
      </c>
      <c r="DF67" s="109"/>
      <c r="DG67" s="109"/>
      <c r="DH67" s="109"/>
      <c r="DI67" s="109" t="s">
        <v>43</v>
      </c>
      <c r="DJ67" s="109"/>
      <c r="DK67" s="109"/>
      <c r="DL67" s="109"/>
      <c r="DM67" s="109"/>
      <c r="DN67" s="112"/>
      <c r="DO67" s="109" t="s">
        <v>43</v>
      </c>
      <c r="DP67" s="109"/>
      <c r="DQ67" s="109"/>
      <c r="DR67" s="109"/>
      <c r="DS67" s="109"/>
      <c r="DT67" s="109"/>
      <c r="DU67" s="109"/>
      <c r="DV67" s="109"/>
      <c r="DW67" s="109"/>
      <c r="DX67" s="77">
        <f t="shared" si="2"/>
        <v>57</v>
      </c>
      <c r="DY67" s="13">
        <f t="shared" si="3"/>
        <v>15</v>
      </c>
      <c r="DZ67" s="13">
        <f t="shared" si="4"/>
        <v>2</v>
      </c>
      <c r="EA67" s="13">
        <f t="shared" si="5"/>
        <v>8</v>
      </c>
      <c r="EB67" s="13">
        <f t="shared" si="6"/>
        <v>2</v>
      </c>
      <c r="EC67" s="13">
        <f t="shared" si="7"/>
        <v>0</v>
      </c>
      <c r="ED67" s="13">
        <f t="shared" si="8"/>
        <v>0</v>
      </c>
      <c r="EE67" s="21">
        <f t="shared" si="9"/>
        <v>4361</v>
      </c>
      <c r="EG67" s="139" t="str">
        <f t="shared" si="15"/>
        <v>Yes!</v>
      </c>
      <c r="EH67" s="51" t="str">
        <f t="shared" si="16"/>
        <v/>
      </c>
      <c r="EI67" s="51" t="str">
        <f t="shared" si="17"/>
        <v/>
      </c>
      <c r="EJ67" s="227" t="str">
        <f t="shared" si="18"/>
        <v/>
      </c>
      <c r="EK67" s="45" t="str">
        <f t="shared" si="19"/>
        <v/>
      </c>
    </row>
    <row r="68" spans="1:141" ht="15.5">
      <c r="A68" s="5" t="s">
        <v>779</v>
      </c>
      <c r="B68" s="35" t="s">
        <v>780</v>
      </c>
      <c r="C68" s="85"/>
      <c r="D68" s="85"/>
      <c r="E68" s="85"/>
      <c r="F68" s="85"/>
      <c r="G68" s="86"/>
      <c r="H68" s="108"/>
      <c r="I68" s="108"/>
      <c r="J68" s="10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10"/>
      <c r="AY68" s="111"/>
      <c r="AZ68" s="112"/>
      <c r="BA68" s="112"/>
      <c r="BB68" s="113"/>
      <c r="BC68" s="113"/>
      <c r="BD68" s="109"/>
      <c r="BE68" s="112"/>
      <c r="BF68" s="112"/>
      <c r="BG68" s="112"/>
      <c r="BH68" s="112"/>
      <c r="BI68" s="109"/>
      <c r="BJ68" s="112"/>
      <c r="BK68" s="112"/>
      <c r="BL68" s="109"/>
      <c r="BM68" s="112"/>
      <c r="BN68" s="109"/>
      <c r="BO68" s="109"/>
      <c r="BP68" s="112"/>
      <c r="BQ68" s="112"/>
      <c r="BR68" s="109"/>
      <c r="BS68" s="112"/>
      <c r="BT68" s="109"/>
      <c r="BU68" s="112"/>
      <c r="BV68" s="109"/>
      <c r="BW68" s="109"/>
      <c r="BX68" s="109"/>
      <c r="BY68" s="109"/>
      <c r="BZ68" s="109"/>
      <c r="CA68" s="112"/>
      <c r="CB68" s="109"/>
      <c r="CC68" s="112"/>
      <c r="CD68" s="109"/>
      <c r="CE68" s="109"/>
      <c r="CF68" s="112"/>
      <c r="CG68" s="109"/>
      <c r="CH68" s="109"/>
      <c r="CI68" s="109"/>
      <c r="CJ68" s="109"/>
      <c r="CK68" s="109"/>
      <c r="CL68" s="109"/>
      <c r="CM68" s="109"/>
      <c r="CN68" s="147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12"/>
      <c r="DB68" s="109"/>
      <c r="DC68" s="112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12"/>
      <c r="DO68" s="109"/>
      <c r="DP68" s="109"/>
      <c r="DQ68" s="109"/>
      <c r="DR68" s="109"/>
      <c r="DS68" s="109"/>
      <c r="DT68" s="109"/>
      <c r="DU68" s="109"/>
      <c r="DV68" s="109"/>
      <c r="DW68" s="109"/>
      <c r="DX68" s="77">
        <f t="shared" si="2"/>
        <v>0</v>
      </c>
      <c r="DY68" s="13">
        <f t="shared" si="3"/>
        <v>0</v>
      </c>
      <c r="DZ68" s="13">
        <f t="shared" si="4"/>
        <v>0</v>
      </c>
      <c r="EA68" s="13">
        <f t="shared" si="5"/>
        <v>0</v>
      </c>
      <c r="EB68" s="13">
        <f t="shared" si="6"/>
        <v>0</v>
      </c>
      <c r="EC68" s="13">
        <f t="shared" si="7"/>
        <v>0</v>
      </c>
      <c r="ED68" s="13">
        <f t="shared" si="8"/>
        <v>0</v>
      </c>
      <c r="EE68" s="21">
        <f t="shared" si="9"/>
        <v>0</v>
      </c>
      <c r="EG68" s="44" t="str">
        <f t="shared" si="15"/>
        <v/>
      </c>
      <c r="EH68" s="51" t="str">
        <f t="shared" si="16"/>
        <v/>
      </c>
      <c r="EI68" s="51" t="str">
        <f t="shared" si="17"/>
        <v/>
      </c>
      <c r="EJ68" s="227" t="str">
        <f t="shared" si="18"/>
        <v/>
      </c>
      <c r="EK68" s="45" t="str">
        <f t="shared" si="19"/>
        <v/>
      </c>
    </row>
    <row r="69" spans="1:141" ht="15.5">
      <c r="A69" s="5" t="s">
        <v>555</v>
      </c>
      <c r="B69" s="35" t="s">
        <v>556</v>
      </c>
      <c r="C69" s="85"/>
      <c r="D69" s="85"/>
      <c r="E69" s="85"/>
      <c r="F69" s="85"/>
      <c r="G69" s="86"/>
      <c r="H69" s="108"/>
      <c r="I69" s="108"/>
      <c r="J69" s="108"/>
      <c r="K69" s="227" t="s">
        <v>43</v>
      </c>
      <c r="L69" s="227"/>
      <c r="M69" s="227" t="s">
        <v>43</v>
      </c>
      <c r="N69" s="227"/>
      <c r="O69" s="227"/>
      <c r="P69" s="227"/>
      <c r="Q69" s="227"/>
      <c r="R69" s="227"/>
      <c r="S69" s="227"/>
      <c r="T69" s="227" t="s">
        <v>43</v>
      </c>
      <c r="U69" s="227" t="s">
        <v>43</v>
      </c>
      <c r="V69" s="227"/>
      <c r="W69" s="227"/>
      <c r="X69" s="227" t="s">
        <v>43</v>
      </c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10"/>
      <c r="AY69" s="111"/>
      <c r="AZ69" s="112"/>
      <c r="BA69" s="112"/>
      <c r="BB69" s="113"/>
      <c r="BC69" s="113"/>
      <c r="BD69" s="109"/>
      <c r="BE69" s="112"/>
      <c r="BF69" s="112"/>
      <c r="BG69" s="112"/>
      <c r="BH69" s="112"/>
      <c r="BI69" s="109"/>
      <c r="BJ69" s="112"/>
      <c r="BK69" s="112"/>
      <c r="BL69" s="109"/>
      <c r="BM69" s="112"/>
      <c r="BN69" s="109"/>
      <c r="BO69" s="109"/>
      <c r="BP69" s="112"/>
      <c r="BQ69" s="112"/>
      <c r="BR69" s="109"/>
      <c r="BS69" s="112"/>
      <c r="BT69" s="109"/>
      <c r="BU69" s="112"/>
      <c r="BV69" s="109"/>
      <c r="BW69" s="109"/>
      <c r="BX69" s="109"/>
      <c r="BY69" s="109"/>
      <c r="BZ69" s="109"/>
      <c r="CA69" s="112"/>
      <c r="CB69" s="109"/>
      <c r="CC69" s="112"/>
      <c r="CD69" s="109"/>
      <c r="CE69" s="109"/>
      <c r="CF69" s="112"/>
      <c r="CG69" s="109"/>
      <c r="CH69" s="109" t="s">
        <v>43</v>
      </c>
      <c r="CI69" s="109"/>
      <c r="CJ69" s="109"/>
      <c r="CK69" s="109"/>
      <c r="CL69" s="109"/>
      <c r="CM69" s="109"/>
      <c r="CN69" s="147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12"/>
      <c r="DB69" s="109"/>
      <c r="DC69" s="112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12"/>
      <c r="DO69" s="109"/>
      <c r="DP69" s="109"/>
      <c r="DQ69" s="109"/>
      <c r="DR69" s="109"/>
      <c r="DS69" s="109"/>
      <c r="DT69" s="109"/>
      <c r="DU69" s="109"/>
      <c r="DV69" s="109"/>
      <c r="DW69" s="109"/>
      <c r="DX69" s="77">
        <f t="shared" si="2"/>
        <v>7</v>
      </c>
      <c r="DY69" s="13">
        <f t="shared" si="3"/>
        <v>1</v>
      </c>
      <c r="DZ69" s="13">
        <f t="shared" si="4"/>
        <v>0</v>
      </c>
      <c r="EA69" s="13">
        <f t="shared" si="5"/>
        <v>0</v>
      </c>
      <c r="EB69" s="13">
        <f t="shared" si="6"/>
        <v>0</v>
      </c>
      <c r="EC69" s="13">
        <f t="shared" si="7"/>
        <v>0</v>
      </c>
      <c r="ED69" s="13">
        <f t="shared" si="8"/>
        <v>0</v>
      </c>
      <c r="EE69" s="21">
        <f t="shared" si="9"/>
        <v>50</v>
      </c>
      <c r="EG69" s="44" t="str">
        <f t="shared" si="15"/>
        <v/>
      </c>
      <c r="EH69" s="51" t="str">
        <f t="shared" si="16"/>
        <v/>
      </c>
      <c r="EI69" s="51" t="str">
        <f t="shared" si="17"/>
        <v/>
      </c>
      <c r="EJ69" s="227" t="str">
        <f t="shared" si="18"/>
        <v/>
      </c>
      <c r="EK69" s="45" t="str">
        <f t="shared" si="19"/>
        <v/>
      </c>
    </row>
    <row r="70" spans="1:141" ht="15.5">
      <c r="A70" s="5" t="s">
        <v>782</v>
      </c>
      <c r="B70" s="35" t="s">
        <v>104</v>
      </c>
      <c r="C70" s="85"/>
      <c r="D70" s="85"/>
      <c r="E70" s="85"/>
      <c r="F70" s="85"/>
      <c r="G70" s="86"/>
      <c r="H70" s="108"/>
      <c r="I70" s="108"/>
      <c r="J70" s="108"/>
      <c r="K70" s="227"/>
      <c r="L70" s="227"/>
      <c r="M70" s="227"/>
      <c r="N70" s="227"/>
      <c r="O70" s="227" t="s">
        <v>43</v>
      </c>
      <c r="P70" s="227"/>
      <c r="Q70" s="227"/>
      <c r="R70" s="227"/>
      <c r="S70" s="227"/>
      <c r="T70" s="227"/>
      <c r="U70" s="227"/>
      <c r="V70" s="227" t="s">
        <v>43</v>
      </c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 t="s">
        <v>43</v>
      </c>
      <c r="AS70" s="109"/>
      <c r="AT70" s="109"/>
      <c r="AU70" s="109"/>
      <c r="AV70" s="109"/>
      <c r="AW70" s="109"/>
      <c r="AX70" s="110"/>
      <c r="AY70" s="111"/>
      <c r="AZ70" s="112"/>
      <c r="BA70" s="112"/>
      <c r="BB70" s="113"/>
      <c r="BC70" s="113"/>
      <c r="BD70" s="109"/>
      <c r="BE70" s="112"/>
      <c r="BF70" s="112"/>
      <c r="BG70" s="112"/>
      <c r="BH70" s="112"/>
      <c r="BI70" s="109"/>
      <c r="BJ70" s="112"/>
      <c r="BK70" s="112"/>
      <c r="BL70" s="109"/>
      <c r="BM70" s="112"/>
      <c r="BN70" s="109"/>
      <c r="BO70" s="109"/>
      <c r="BP70" s="112" t="s">
        <v>43</v>
      </c>
      <c r="BQ70" s="112"/>
      <c r="BR70" s="109"/>
      <c r="BS70" s="112"/>
      <c r="BT70" s="109"/>
      <c r="BU70" s="112"/>
      <c r="BV70" s="109"/>
      <c r="BW70" s="109"/>
      <c r="BX70" s="109"/>
      <c r="BY70" s="109"/>
      <c r="BZ70" s="109"/>
      <c r="CA70" s="112"/>
      <c r="CB70" s="109"/>
      <c r="CC70" s="112"/>
      <c r="CD70" s="109"/>
      <c r="CE70" s="109"/>
      <c r="CF70" s="112"/>
      <c r="CG70" s="109"/>
      <c r="CH70" s="109"/>
      <c r="CI70" s="109"/>
      <c r="CJ70" s="109"/>
      <c r="CK70" s="109"/>
      <c r="CL70" s="109"/>
      <c r="CM70" s="109"/>
      <c r="CN70" s="147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 t="s">
        <v>43</v>
      </c>
      <c r="DA70" s="112"/>
      <c r="DB70" s="109"/>
      <c r="DC70" s="112"/>
      <c r="DD70" s="109" t="s">
        <v>43</v>
      </c>
      <c r="DE70" s="109"/>
      <c r="DF70" s="109"/>
      <c r="DG70" s="109"/>
      <c r="DH70" s="109"/>
      <c r="DI70" s="109"/>
      <c r="DJ70" s="109"/>
      <c r="DK70" s="109"/>
      <c r="DL70" s="109"/>
      <c r="DM70" s="109"/>
      <c r="DN70" s="112"/>
      <c r="DO70" s="109"/>
      <c r="DP70" s="109"/>
      <c r="DQ70" s="109"/>
      <c r="DR70" s="109"/>
      <c r="DS70" s="109"/>
      <c r="DT70" s="109"/>
      <c r="DU70" s="109"/>
      <c r="DV70" s="109"/>
      <c r="DW70" s="109"/>
      <c r="DX70" s="77">
        <f t="shared" si="2"/>
        <v>12</v>
      </c>
      <c r="DY70" s="13">
        <f t="shared" si="3"/>
        <v>4</v>
      </c>
      <c r="DZ70" s="13">
        <f t="shared" si="4"/>
        <v>1</v>
      </c>
      <c r="EA70" s="13">
        <f t="shared" si="5"/>
        <v>0</v>
      </c>
      <c r="EB70" s="13">
        <f t="shared" si="6"/>
        <v>0</v>
      </c>
      <c r="EC70" s="13">
        <f t="shared" si="7"/>
        <v>0</v>
      </c>
      <c r="ED70" s="13">
        <f t="shared" si="8"/>
        <v>0</v>
      </c>
      <c r="EE70" s="21">
        <f t="shared" si="9"/>
        <v>1759</v>
      </c>
      <c r="EG70" s="44" t="str">
        <f t="shared" si="15"/>
        <v/>
      </c>
      <c r="EH70" s="51" t="str">
        <f t="shared" si="16"/>
        <v/>
      </c>
      <c r="EI70" s="51" t="str">
        <f t="shared" si="17"/>
        <v/>
      </c>
      <c r="EJ70" s="227" t="str">
        <f t="shared" si="18"/>
        <v/>
      </c>
      <c r="EK70" s="45" t="str">
        <f t="shared" si="19"/>
        <v/>
      </c>
    </row>
    <row r="71" spans="1:141" ht="15.5">
      <c r="A71" s="5" t="s">
        <v>1158</v>
      </c>
      <c r="B71" s="35" t="s">
        <v>1159</v>
      </c>
      <c r="C71" s="85"/>
      <c r="D71" s="85"/>
      <c r="E71" s="85"/>
      <c r="F71" s="85"/>
      <c r="G71" s="86"/>
      <c r="H71" s="108"/>
      <c r="I71" s="108"/>
      <c r="J71" s="108"/>
      <c r="K71" s="227"/>
      <c r="L71" s="227"/>
      <c r="M71" s="227" t="s">
        <v>43</v>
      </c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 t="s">
        <v>43</v>
      </c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10"/>
      <c r="AY71" s="111"/>
      <c r="AZ71" s="112"/>
      <c r="BA71" s="112"/>
      <c r="BB71" s="113"/>
      <c r="BC71" s="113"/>
      <c r="BD71" s="109"/>
      <c r="BE71" s="112"/>
      <c r="BF71" s="112"/>
      <c r="BG71" s="112"/>
      <c r="BH71" s="112"/>
      <c r="BI71" s="109"/>
      <c r="BJ71" s="112"/>
      <c r="BK71" s="112"/>
      <c r="BL71" s="109"/>
      <c r="BM71" s="112" t="s">
        <v>43</v>
      </c>
      <c r="BN71" s="109"/>
      <c r="BO71" s="109"/>
      <c r="BP71" s="112"/>
      <c r="BQ71" s="112"/>
      <c r="BR71" s="109"/>
      <c r="BS71" s="112"/>
      <c r="BT71" s="109"/>
      <c r="BU71" s="112"/>
      <c r="BV71" s="109"/>
      <c r="BW71" s="109"/>
      <c r="BX71" s="109"/>
      <c r="BY71" s="109"/>
      <c r="BZ71" s="109"/>
      <c r="CA71" s="112"/>
      <c r="CB71" s="109"/>
      <c r="CC71" s="112"/>
      <c r="CD71" s="109"/>
      <c r="CE71" s="109"/>
      <c r="CF71" s="112"/>
      <c r="CG71" s="109"/>
      <c r="CH71" s="109"/>
      <c r="CI71" s="109"/>
      <c r="CJ71" s="109"/>
      <c r="CK71" s="109"/>
      <c r="CL71" s="109"/>
      <c r="CM71" s="109"/>
      <c r="CN71" s="147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12"/>
      <c r="DB71" s="109"/>
      <c r="DC71" s="112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12"/>
      <c r="DO71" s="109"/>
      <c r="DP71" s="109"/>
      <c r="DQ71" s="109"/>
      <c r="DR71" s="109"/>
      <c r="DS71" s="109"/>
      <c r="DT71" s="109"/>
      <c r="DU71" s="109"/>
      <c r="DV71" s="109"/>
      <c r="DW71" s="109"/>
      <c r="DX71" s="77">
        <f t="shared" ref="DX71:DX109" si="20">SUMIF(H71:DW71,"x",$H$2:$DW$2)</f>
        <v>3</v>
      </c>
      <c r="DY71" s="13">
        <f t="shared" ref="DY71:DY134" si="21">COUNTIFS(H71:DW71,"x",H$4:DW$4,"d")</f>
        <v>0</v>
      </c>
      <c r="DZ71" s="13">
        <f t="shared" ref="DZ71:DZ134" si="22">COUNTIFS(H71:DW71,"x",H$4:DW$4,"w")</f>
        <v>0</v>
      </c>
      <c r="EA71" s="13">
        <f t="shared" ref="EA71:EA134" si="23">COUNTIFS(H71:DW71,"x",H$4:DW$4,"v")</f>
        <v>0</v>
      </c>
      <c r="EB71" s="13">
        <f t="shared" ref="EB71:EB134" si="24">COUNTIFS(H71:DW71,"x",H$4:DW$4,"s")</f>
        <v>0</v>
      </c>
      <c r="EC71" s="13">
        <f t="shared" ref="EC71:EC134" si="25">COUNTIFS(H71:DW71,"x",H$4:DW$4,"m")</f>
        <v>0</v>
      </c>
      <c r="ED71" s="13">
        <f t="shared" ref="ED71:ED134" si="26">COUNTIFS(H71:DW71,"x",H$4:DW$4,"r")</f>
        <v>0</v>
      </c>
      <c r="EE71" s="21">
        <f t="shared" ref="EE71:EE134" si="27">SUMIF(H71:DW71,"x",$H$3:$DW$3)</f>
        <v>0</v>
      </c>
      <c r="EG71" s="44" t="str">
        <f t="shared" si="15"/>
        <v/>
      </c>
      <c r="EH71" s="51" t="str">
        <f t="shared" si="16"/>
        <v/>
      </c>
      <c r="EI71" s="51" t="str">
        <f t="shared" si="17"/>
        <v/>
      </c>
      <c r="EJ71" s="227" t="str">
        <f t="shared" si="18"/>
        <v/>
      </c>
      <c r="EK71" s="45" t="str">
        <f t="shared" si="19"/>
        <v/>
      </c>
    </row>
    <row r="72" spans="1:141" ht="15.5">
      <c r="A72" s="5" t="s">
        <v>111</v>
      </c>
      <c r="B72" s="35" t="s">
        <v>546</v>
      </c>
      <c r="C72" s="85"/>
      <c r="D72" s="85"/>
      <c r="E72" s="85"/>
      <c r="F72" s="85"/>
      <c r="G72" s="86"/>
      <c r="H72" s="108"/>
      <c r="I72" s="108"/>
      <c r="J72" s="108" t="s">
        <v>43</v>
      </c>
      <c r="K72" s="227" t="s">
        <v>43</v>
      </c>
      <c r="L72" s="227" t="s">
        <v>43</v>
      </c>
      <c r="M72" s="227" t="s">
        <v>43</v>
      </c>
      <c r="N72" s="227" t="s">
        <v>43</v>
      </c>
      <c r="O72" s="227" t="s">
        <v>43</v>
      </c>
      <c r="P72" s="227"/>
      <c r="Q72" s="227"/>
      <c r="R72" s="227"/>
      <c r="S72" s="227" t="s">
        <v>43</v>
      </c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 t="s">
        <v>43</v>
      </c>
      <c r="AF72" s="227" t="s">
        <v>43</v>
      </c>
      <c r="AG72" s="227" t="s">
        <v>43</v>
      </c>
      <c r="AH72" s="227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10"/>
      <c r="AY72" s="111"/>
      <c r="AZ72" s="112"/>
      <c r="BA72" s="112"/>
      <c r="BB72" s="113"/>
      <c r="BC72" s="113"/>
      <c r="BD72" s="109"/>
      <c r="BE72" s="112"/>
      <c r="BF72" s="112"/>
      <c r="BG72" s="112"/>
      <c r="BH72" s="112"/>
      <c r="BI72" s="109"/>
      <c r="BJ72" s="112"/>
      <c r="BK72" s="112"/>
      <c r="BL72" s="109"/>
      <c r="BM72" s="112"/>
      <c r="BN72" s="109"/>
      <c r="BO72" s="109"/>
      <c r="BP72" s="112"/>
      <c r="BQ72" s="112"/>
      <c r="BR72" s="109"/>
      <c r="BS72" s="112"/>
      <c r="BT72" s="109"/>
      <c r="BU72" s="112"/>
      <c r="BV72" s="109"/>
      <c r="BW72" s="109"/>
      <c r="BX72" s="109"/>
      <c r="BY72" s="109"/>
      <c r="BZ72" s="109"/>
      <c r="CA72" s="112"/>
      <c r="CB72" s="109"/>
      <c r="CC72" s="112"/>
      <c r="CD72" s="109"/>
      <c r="CE72" s="109"/>
      <c r="CF72" s="112"/>
      <c r="CG72" s="109"/>
      <c r="CH72" s="109"/>
      <c r="CI72" s="109"/>
      <c r="CJ72" s="109"/>
      <c r="CK72" s="109"/>
      <c r="CL72" s="109"/>
      <c r="CM72" s="109"/>
      <c r="CN72" s="147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12"/>
      <c r="DB72" s="109"/>
      <c r="DC72" s="112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12"/>
      <c r="DO72" s="109"/>
      <c r="DP72" s="109"/>
      <c r="DQ72" s="109"/>
      <c r="DR72" s="109"/>
      <c r="DS72" s="109"/>
      <c r="DT72" s="109"/>
      <c r="DU72" s="109"/>
      <c r="DV72" s="109"/>
      <c r="DW72" s="109"/>
      <c r="DX72" s="77">
        <f t="shared" si="20"/>
        <v>14</v>
      </c>
      <c r="DY72" s="13">
        <f t="shared" si="21"/>
        <v>5</v>
      </c>
      <c r="DZ72" s="13">
        <f t="shared" si="22"/>
        <v>0</v>
      </c>
      <c r="EA72" s="13">
        <f t="shared" si="23"/>
        <v>0</v>
      </c>
      <c r="EB72" s="13">
        <f t="shared" si="24"/>
        <v>0</v>
      </c>
      <c r="EC72" s="13">
        <f t="shared" si="25"/>
        <v>0</v>
      </c>
      <c r="ED72" s="13">
        <f t="shared" si="26"/>
        <v>0</v>
      </c>
      <c r="EE72" s="21">
        <f t="shared" si="27"/>
        <v>600</v>
      </c>
      <c r="EG72" s="44" t="str">
        <f t="shared" si="15"/>
        <v/>
      </c>
      <c r="EH72" s="51" t="str">
        <f t="shared" si="16"/>
        <v/>
      </c>
      <c r="EI72" s="51" t="str">
        <f t="shared" si="17"/>
        <v/>
      </c>
      <c r="EJ72" s="227" t="str">
        <f t="shared" si="18"/>
        <v/>
      </c>
      <c r="EK72" s="45" t="str">
        <f t="shared" si="19"/>
        <v/>
      </c>
    </row>
    <row r="73" spans="1:141" ht="15.5">
      <c r="A73" s="5" t="s">
        <v>111</v>
      </c>
      <c r="B73" s="35" t="s">
        <v>49</v>
      </c>
      <c r="C73" s="85"/>
      <c r="D73" s="85"/>
      <c r="E73" s="85"/>
      <c r="F73" s="85"/>
      <c r="G73" s="86"/>
      <c r="H73" s="108"/>
      <c r="I73" s="108"/>
      <c r="J73" s="108" t="s">
        <v>43</v>
      </c>
      <c r="K73" s="227"/>
      <c r="L73" s="227"/>
      <c r="M73" s="227" t="s">
        <v>43</v>
      </c>
      <c r="N73" s="227"/>
      <c r="O73" s="227"/>
      <c r="P73" s="227" t="s">
        <v>43</v>
      </c>
      <c r="Q73" s="227" t="s">
        <v>43</v>
      </c>
      <c r="R73" s="227"/>
      <c r="S73" s="227"/>
      <c r="T73" s="227"/>
      <c r="U73" s="227"/>
      <c r="V73" s="227"/>
      <c r="W73" s="227"/>
      <c r="X73" s="227" t="s">
        <v>43</v>
      </c>
      <c r="Y73" s="227"/>
      <c r="Z73" s="227"/>
      <c r="AA73" s="227"/>
      <c r="AB73" s="227"/>
      <c r="AC73" s="227"/>
      <c r="AD73" s="227" t="s">
        <v>43</v>
      </c>
      <c r="AE73" s="227"/>
      <c r="AF73" s="227"/>
      <c r="AG73" s="227"/>
      <c r="AH73" s="227"/>
      <c r="AI73" s="109" t="s">
        <v>43</v>
      </c>
      <c r="AJ73" s="109"/>
      <c r="AK73" s="109"/>
      <c r="AL73" s="109"/>
      <c r="AM73" s="109"/>
      <c r="AN73" s="109" t="s">
        <v>43</v>
      </c>
      <c r="AO73" s="109"/>
      <c r="AP73" s="109"/>
      <c r="AQ73" s="109"/>
      <c r="AR73" s="109"/>
      <c r="AS73" s="109"/>
      <c r="AT73" s="109"/>
      <c r="AU73" s="109"/>
      <c r="AV73" s="109" t="s">
        <v>43</v>
      </c>
      <c r="AW73" s="109"/>
      <c r="AX73" s="110" t="s">
        <v>43</v>
      </c>
      <c r="AY73" s="111"/>
      <c r="AZ73" s="112" t="s">
        <v>43</v>
      </c>
      <c r="BA73" s="112"/>
      <c r="BB73" s="113"/>
      <c r="BC73" s="113"/>
      <c r="BD73" s="109"/>
      <c r="BE73" s="112"/>
      <c r="BF73" s="112"/>
      <c r="BG73" s="112"/>
      <c r="BH73" s="112" t="s">
        <v>43</v>
      </c>
      <c r="BI73" s="109"/>
      <c r="BJ73" s="112"/>
      <c r="BK73" s="112"/>
      <c r="BL73" s="109"/>
      <c r="BM73" s="112"/>
      <c r="BN73" s="109"/>
      <c r="BO73" s="109"/>
      <c r="BP73" s="112" t="s">
        <v>43</v>
      </c>
      <c r="BQ73" s="112"/>
      <c r="BR73" s="109"/>
      <c r="BS73" s="112"/>
      <c r="BT73" s="109"/>
      <c r="BU73" s="112" t="s">
        <v>43</v>
      </c>
      <c r="BV73" s="109"/>
      <c r="BW73" s="109"/>
      <c r="BX73" s="109"/>
      <c r="BY73" s="109" t="s">
        <v>43</v>
      </c>
      <c r="BZ73" s="109"/>
      <c r="CA73" s="112"/>
      <c r="CB73" s="109"/>
      <c r="CC73" s="112"/>
      <c r="CD73" s="109"/>
      <c r="CE73" s="109"/>
      <c r="CF73" s="112"/>
      <c r="CG73" s="109"/>
      <c r="CH73" s="109" t="s">
        <v>43</v>
      </c>
      <c r="CI73" s="109"/>
      <c r="CJ73" s="109"/>
      <c r="CK73" s="109"/>
      <c r="CL73" s="109"/>
      <c r="CM73" s="109"/>
      <c r="CN73" s="147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 t="s">
        <v>43</v>
      </c>
      <c r="CY73" s="109"/>
      <c r="CZ73" s="109"/>
      <c r="DA73" s="112"/>
      <c r="DB73" s="109"/>
      <c r="DC73" s="112"/>
      <c r="DD73" s="109"/>
      <c r="DE73" s="109"/>
      <c r="DF73" s="109"/>
      <c r="DG73" s="109"/>
      <c r="DH73" s="109"/>
      <c r="DI73" s="109" t="s">
        <v>43</v>
      </c>
      <c r="DJ73" s="109" t="s">
        <v>43</v>
      </c>
      <c r="DK73" s="109"/>
      <c r="DL73" s="109"/>
      <c r="DM73" s="109"/>
      <c r="DN73" s="112"/>
      <c r="DO73" s="109"/>
      <c r="DP73" s="109"/>
      <c r="DQ73" s="109"/>
      <c r="DR73" s="109"/>
      <c r="DS73" s="109"/>
      <c r="DT73" s="109"/>
      <c r="DU73" s="109"/>
      <c r="DV73" s="109"/>
      <c r="DW73" s="109"/>
      <c r="DX73" s="77">
        <f t="shared" si="20"/>
        <v>24</v>
      </c>
      <c r="DY73" s="13">
        <f t="shared" si="21"/>
        <v>7</v>
      </c>
      <c r="DZ73" s="13">
        <f t="shared" si="22"/>
        <v>0</v>
      </c>
      <c r="EA73" s="13">
        <f t="shared" si="23"/>
        <v>1</v>
      </c>
      <c r="EB73" s="13">
        <f t="shared" si="24"/>
        <v>2</v>
      </c>
      <c r="EC73" s="13">
        <f t="shared" si="25"/>
        <v>0</v>
      </c>
      <c r="ED73" s="13">
        <f t="shared" si="26"/>
        <v>0</v>
      </c>
      <c r="EE73" s="21">
        <f t="shared" si="27"/>
        <v>1593</v>
      </c>
      <c r="EG73" s="44" t="str">
        <f t="shared" si="15"/>
        <v/>
      </c>
      <c r="EH73" s="51" t="str">
        <f t="shared" si="16"/>
        <v/>
      </c>
      <c r="EI73" s="51" t="str">
        <f t="shared" si="17"/>
        <v/>
      </c>
      <c r="EJ73" s="227" t="str">
        <f t="shared" si="18"/>
        <v/>
      </c>
      <c r="EK73" s="45" t="str">
        <f t="shared" si="19"/>
        <v/>
      </c>
    </row>
    <row r="74" spans="1:141" ht="15.5">
      <c r="A74" s="5" t="s">
        <v>112</v>
      </c>
      <c r="B74" s="35" t="s">
        <v>113</v>
      </c>
      <c r="C74" s="85"/>
      <c r="D74" s="85"/>
      <c r="E74" s="85"/>
      <c r="F74" s="85"/>
      <c r="G74" s="86"/>
      <c r="H74" s="108"/>
      <c r="I74" s="108"/>
      <c r="J74" s="108"/>
      <c r="K74" s="227"/>
      <c r="L74" s="227"/>
      <c r="M74" s="227"/>
      <c r="N74" s="227" t="s">
        <v>43</v>
      </c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109" t="s">
        <v>43</v>
      </c>
      <c r="AJ74" s="109"/>
      <c r="AK74" s="109"/>
      <c r="AL74" s="109"/>
      <c r="AM74" s="109"/>
      <c r="AN74" s="109"/>
      <c r="AO74" s="109"/>
      <c r="AP74" s="109"/>
      <c r="AQ74" s="109"/>
      <c r="AR74" s="109"/>
      <c r="AS74" s="109" t="s">
        <v>43</v>
      </c>
      <c r="AT74" s="109"/>
      <c r="AU74" s="109"/>
      <c r="AV74" s="109" t="s">
        <v>43</v>
      </c>
      <c r="AW74" s="109"/>
      <c r="AX74" s="110"/>
      <c r="AY74" s="111"/>
      <c r="AZ74" s="112" t="s">
        <v>43</v>
      </c>
      <c r="BA74" s="112"/>
      <c r="BB74" s="113" t="s">
        <v>43</v>
      </c>
      <c r="BC74" s="113"/>
      <c r="BD74" s="109"/>
      <c r="BE74" s="112"/>
      <c r="BF74" s="112"/>
      <c r="BG74" s="112"/>
      <c r="BH74" s="112"/>
      <c r="BI74" s="109"/>
      <c r="BJ74" s="112"/>
      <c r="BK74" s="112"/>
      <c r="BL74" s="109"/>
      <c r="BM74" s="112"/>
      <c r="BN74" s="109"/>
      <c r="BO74" s="109"/>
      <c r="BP74" s="112" t="s">
        <v>43</v>
      </c>
      <c r="BQ74" s="112"/>
      <c r="BR74" s="109"/>
      <c r="BS74" s="112"/>
      <c r="BT74" s="109"/>
      <c r="BU74" s="112"/>
      <c r="BV74" s="109"/>
      <c r="BW74" s="109"/>
      <c r="BX74" s="109"/>
      <c r="BY74" s="109"/>
      <c r="BZ74" s="109"/>
      <c r="CA74" s="112"/>
      <c r="CB74" s="109"/>
      <c r="CC74" s="112"/>
      <c r="CD74" s="109"/>
      <c r="CE74" s="109"/>
      <c r="CF74" s="112"/>
      <c r="CG74" s="109"/>
      <c r="CH74" s="109"/>
      <c r="CI74" s="109"/>
      <c r="CJ74" s="109"/>
      <c r="CK74" s="109"/>
      <c r="CL74" s="109"/>
      <c r="CM74" s="109"/>
      <c r="CN74" s="147" t="s">
        <v>43</v>
      </c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12"/>
      <c r="DB74" s="109"/>
      <c r="DC74" s="112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12"/>
      <c r="DO74" s="109"/>
      <c r="DP74" s="109"/>
      <c r="DQ74" s="109"/>
      <c r="DR74" s="109"/>
      <c r="DS74" s="109"/>
      <c r="DT74" s="109"/>
      <c r="DU74" s="109"/>
      <c r="DV74" s="109"/>
      <c r="DW74" s="109"/>
      <c r="DX74" s="77">
        <f t="shared" si="20"/>
        <v>12</v>
      </c>
      <c r="DY74" s="13">
        <f t="shared" si="21"/>
        <v>2</v>
      </c>
      <c r="DZ74" s="13">
        <f t="shared" si="22"/>
        <v>1</v>
      </c>
      <c r="EA74" s="13">
        <f t="shared" si="23"/>
        <v>0</v>
      </c>
      <c r="EB74" s="13">
        <f t="shared" si="24"/>
        <v>0</v>
      </c>
      <c r="EC74" s="13">
        <f t="shared" si="25"/>
        <v>0</v>
      </c>
      <c r="ED74" s="13">
        <f t="shared" si="26"/>
        <v>0</v>
      </c>
      <c r="EE74" s="21">
        <f t="shared" si="27"/>
        <v>774</v>
      </c>
      <c r="EG74" s="44" t="str">
        <f t="shared" si="15"/>
        <v/>
      </c>
      <c r="EH74" s="51" t="str">
        <f t="shared" si="16"/>
        <v/>
      </c>
      <c r="EI74" s="51" t="str">
        <f t="shared" si="17"/>
        <v/>
      </c>
      <c r="EJ74" s="227" t="str">
        <f t="shared" si="18"/>
        <v/>
      </c>
      <c r="EK74" s="45" t="str">
        <f t="shared" si="19"/>
        <v/>
      </c>
    </row>
    <row r="75" spans="1:141" ht="15.5">
      <c r="A75" s="5" t="s">
        <v>112</v>
      </c>
      <c r="B75" s="35" t="s">
        <v>114</v>
      </c>
      <c r="C75" s="85"/>
      <c r="D75" s="85"/>
      <c r="E75" s="85"/>
      <c r="F75" s="85"/>
      <c r="G75" s="86"/>
      <c r="H75" s="108"/>
      <c r="I75" s="108"/>
      <c r="J75" s="108"/>
      <c r="K75" s="227"/>
      <c r="L75" s="227"/>
      <c r="M75" s="227" t="s">
        <v>43</v>
      </c>
      <c r="N75" s="227" t="s">
        <v>43</v>
      </c>
      <c r="O75" s="227"/>
      <c r="P75" s="227" t="s">
        <v>43</v>
      </c>
      <c r="Q75" s="227" t="s">
        <v>43</v>
      </c>
      <c r="R75" s="227"/>
      <c r="S75" s="227"/>
      <c r="T75" s="227"/>
      <c r="U75" s="227"/>
      <c r="V75" s="227"/>
      <c r="W75" s="227"/>
      <c r="X75" s="227" t="s">
        <v>43</v>
      </c>
      <c r="Y75" s="227"/>
      <c r="Z75" s="227"/>
      <c r="AA75" s="227"/>
      <c r="AB75" s="227"/>
      <c r="AC75" s="227"/>
      <c r="AD75" s="227" t="s">
        <v>43</v>
      </c>
      <c r="AE75" s="227"/>
      <c r="AF75" s="227"/>
      <c r="AG75" s="227"/>
      <c r="AH75" s="227"/>
      <c r="AI75" s="109" t="s">
        <v>43</v>
      </c>
      <c r="AJ75" s="109"/>
      <c r="AK75" s="109" t="s">
        <v>43</v>
      </c>
      <c r="AL75" s="109"/>
      <c r="AM75" s="109" t="s">
        <v>43</v>
      </c>
      <c r="AN75" s="109"/>
      <c r="AO75" s="109"/>
      <c r="AP75" s="109"/>
      <c r="AQ75" s="109"/>
      <c r="AR75" s="109"/>
      <c r="AS75" s="109" t="s">
        <v>43</v>
      </c>
      <c r="AT75" s="109"/>
      <c r="AU75" s="109"/>
      <c r="AV75" s="109" t="s">
        <v>43</v>
      </c>
      <c r="AW75" s="109"/>
      <c r="AX75" s="110"/>
      <c r="AY75" s="111"/>
      <c r="AZ75" s="112" t="s">
        <v>43</v>
      </c>
      <c r="BA75" s="112"/>
      <c r="BB75" s="113" t="s">
        <v>43</v>
      </c>
      <c r="BC75" s="113"/>
      <c r="BD75" s="109"/>
      <c r="BE75" s="112"/>
      <c r="BF75" s="112"/>
      <c r="BG75" s="112"/>
      <c r="BH75" s="112"/>
      <c r="BI75" s="109"/>
      <c r="BJ75" s="112"/>
      <c r="BK75" s="112"/>
      <c r="BL75" s="109"/>
      <c r="BM75" s="112"/>
      <c r="BN75" s="109"/>
      <c r="BO75" s="109"/>
      <c r="BP75" s="112" t="s">
        <v>43</v>
      </c>
      <c r="BQ75" s="112"/>
      <c r="BR75" s="109"/>
      <c r="BS75" s="112"/>
      <c r="BT75" s="109"/>
      <c r="BU75" s="112"/>
      <c r="BV75" s="109"/>
      <c r="BW75" s="109"/>
      <c r="BX75" s="109"/>
      <c r="BY75" s="109"/>
      <c r="BZ75" s="109"/>
      <c r="CA75" s="112"/>
      <c r="CB75" s="109"/>
      <c r="CC75" s="112"/>
      <c r="CD75" s="109"/>
      <c r="CE75" s="109"/>
      <c r="CF75" s="112"/>
      <c r="CG75" s="109"/>
      <c r="CH75" s="109"/>
      <c r="CI75" s="109"/>
      <c r="CJ75" s="109"/>
      <c r="CK75" s="109"/>
      <c r="CL75" s="109"/>
      <c r="CM75" s="109"/>
      <c r="CN75" s="147" t="s">
        <v>43</v>
      </c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 t="s">
        <v>43</v>
      </c>
      <c r="DA75" s="112" t="s">
        <v>43</v>
      </c>
      <c r="DB75" s="109"/>
      <c r="DC75" s="112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12"/>
      <c r="DO75" s="109"/>
      <c r="DP75" s="109"/>
      <c r="DQ75" s="109"/>
      <c r="DR75" s="109"/>
      <c r="DS75" s="109"/>
      <c r="DT75" s="109"/>
      <c r="DU75" s="109"/>
      <c r="DV75" s="109"/>
      <c r="DW75" s="109"/>
      <c r="DX75" s="77">
        <f t="shared" si="20"/>
        <v>23</v>
      </c>
      <c r="DY75" s="13">
        <f t="shared" si="21"/>
        <v>4</v>
      </c>
      <c r="DZ75" s="13">
        <f t="shared" si="22"/>
        <v>2</v>
      </c>
      <c r="EA75" s="13">
        <f t="shared" si="23"/>
        <v>1</v>
      </c>
      <c r="EB75" s="13">
        <f t="shared" si="24"/>
        <v>2</v>
      </c>
      <c r="EC75" s="13">
        <f t="shared" si="25"/>
        <v>0</v>
      </c>
      <c r="ED75" s="13">
        <f t="shared" si="26"/>
        <v>0</v>
      </c>
      <c r="EE75" s="21">
        <f t="shared" si="27"/>
        <v>1620</v>
      </c>
      <c r="EG75" s="44" t="str">
        <f t="shared" si="15"/>
        <v/>
      </c>
      <c r="EH75" s="51" t="str">
        <f t="shared" si="16"/>
        <v/>
      </c>
      <c r="EI75" s="51" t="str">
        <f t="shared" si="17"/>
        <v/>
      </c>
      <c r="EJ75" s="227" t="str">
        <f t="shared" si="18"/>
        <v/>
      </c>
      <c r="EK75" s="45" t="str">
        <f t="shared" si="19"/>
        <v/>
      </c>
    </row>
    <row r="76" spans="1:141" ht="15.5">
      <c r="A76" s="5" t="s">
        <v>785</v>
      </c>
      <c r="B76" s="35" t="s">
        <v>130</v>
      </c>
      <c r="C76" s="85"/>
      <c r="D76" s="85"/>
      <c r="E76" s="85"/>
      <c r="F76" s="85"/>
      <c r="G76" s="86"/>
      <c r="H76" s="108"/>
      <c r="I76" s="108"/>
      <c r="J76" s="108" t="s">
        <v>43</v>
      </c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10"/>
      <c r="AY76" s="111"/>
      <c r="AZ76" s="112"/>
      <c r="BA76" s="112"/>
      <c r="BB76" s="113"/>
      <c r="BC76" s="113"/>
      <c r="BD76" s="109"/>
      <c r="BE76" s="112"/>
      <c r="BF76" s="112"/>
      <c r="BG76" s="112"/>
      <c r="BH76" s="112"/>
      <c r="BI76" s="109"/>
      <c r="BJ76" s="112"/>
      <c r="BK76" s="112"/>
      <c r="BL76" s="109"/>
      <c r="BM76" s="112"/>
      <c r="BN76" s="109"/>
      <c r="BO76" s="109"/>
      <c r="BP76" s="112"/>
      <c r="BQ76" s="112"/>
      <c r="BR76" s="109"/>
      <c r="BS76" s="112"/>
      <c r="BT76" s="109"/>
      <c r="BU76" s="112"/>
      <c r="BV76" s="109"/>
      <c r="BW76" s="109"/>
      <c r="BX76" s="109"/>
      <c r="BY76" s="109"/>
      <c r="BZ76" s="109"/>
      <c r="CA76" s="112"/>
      <c r="CB76" s="109"/>
      <c r="CC76" s="112"/>
      <c r="CD76" s="109"/>
      <c r="CE76" s="109"/>
      <c r="CF76" s="112"/>
      <c r="CG76" s="109"/>
      <c r="CH76" s="109"/>
      <c r="CI76" s="109"/>
      <c r="CJ76" s="109"/>
      <c r="CK76" s="109"/>
      <c r="CL76" s="109"/>
      <c r="CM76" s="109"/>
      <c r="CN76" s="147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12"/>
      <c r="DB76" s="109"/>
      <c r="DC76" s="112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12"/>
      <c r="DO76" s="109"/>
      <c r="DP76" s="109"/>
      <c r="DQ76" s="109"/>
      <c r="DR76" s="109"/>
      <c r="DS76" s="109"/>
      <c r="DT76" s="109"/>
      <c r="DU76" s="109"/>
      <c r="DV76" s="109"/>
      <c r="DW76" s="109"/>
      <c r="DX76" s="77">
        <f t="shared" si="20"/>
        <v>2</v>
      </c>
      <c r="DY76" s="13">
        <f t="shared" si="21"/>
        <v>1</v>
      </c>
      <c r="DZ76" s="13">
        <f t="shared" si="22"/>
        <v>0</v>
      </c>
      <c r="EA76" s="13">
        <f t="shared" si="23"/>
        <v>0</v>
      </c>
      <c r="EB76" s="13">
        <f t="shared" si="24"/>
        <v>0</v>
      </c>
      <c r="EC76" s="13">
        <f t="shared" si="25"/>
        <v>0</v>
      </c>
      <c r="ED76" s="13">
        <f t="shared" si="26"/>
        <v>0</v>
      </c>
      <c r="EE76" s="21">
        <f t="shared" si="27"/>
        <v>29</v>
      </c>
      <c r="EG76" s="44" t="str">
        <f t="shared" si="15"/>
        <v/>
      </c>
      <c r="EH76" s="51" t="str">
        <f t="shared" si="16"/>
        <v/>
      </c>
      <c r="EI76" s="51" t="str">
        <f t="shared" si="17"/>
        <v/>
      </c>
      <c r="EJ76" s="227" t="str">
        <f t="shared" si="18"/>
        <v/>
      </c>
      <c r="EK76" s="45" t="str">
        <f t="shared" si="19"/>
        <v/>
      </c>
    </row>
    <row r="77" spans="1:141" ht="15.5">
      <c r="A77" s="5" t="s">
        <v>785</v>
      </c>
      <c r="B77" s="35" t="s">
        <v>786</v>
      </c>
      <c r="C77" s="85"/>
      <c r="D77" s="85"/>
      <c r="E77" s="85"/>
      <c r="F77" s="85"/>
      <c r="G77" s="86"/>
      <c r="H77" s="108"/>
      <c r="I77" s="108"/>
      <c r="J77" s="108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10"/>
      <c r="AY77" s="111"/>
      <c r="AZ77" s="112"/>
      <c r="BA77" s="112"/>
      <c r="BB77" s="113"/>
      <c r="BC77" s="113"/>
      <c r="BD77" s="109"/>
      <c r="BE77" s="112"/>
      <c r="BF77" s="112"/>
      <c r="BG77" s="112"/>
      <c r="BH77" s="112"/>
      <c r="BI77" s="109"/>
      <c r="BJ77" s="112"/>
      <c r="BK77" s="112"/>
      <c r="BL77" s="109"/>
      <c r="BM77" s="112"/>
      <c r="BN77" s="109"/>
      <c r="BO77" s="109"/>
      <c r="BP77" s="112"/>
      <c r="BQ77" s="112"/>
      <c r="BR77" s="109"/>
      <c r="BS77" s="112"/>
      <c r="BT77" s="109"/>
      <c r="BU77" s="112"/>
      <c r="BV77" s="109"/>
      <c r="BW77" s="109"/>
      <c r="BX77" s="109"/>
      <c r="BY77" s="109"/>
      <c r="BZ77" s="109"/>
      <c r="CA77" s="112"/>
      <c r="CB77" s="109"/>
      <c r="CC77" s="112"/>
      <c r="CD77" s="109"/>
      <c r="CE77" s="109"/>
      <c r="CF77" s="112"/>
      <c r="CG77" s="109"/>
      <c r="CH77" s="109"/>
      <c r="CI77" s="109"/>
      <c r="CJ77" s="109"/>
      <c r="CK77" s="109"/>
      <c r="CL77" s="109"/>
      <c r="CM77" s="109"/>
      <c r="CN77" s="147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12"/>
      <c r="DB77" s="109"/>
      <c r="DC77" s="112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12"/>
      <c r="DO77" s="109"/>
      <c r="DP77" s="109"/>
      <c r="DQ77" s="109"/>
      <c r="DR77" s="109"/>
      <c r="DS77" s="109"/>
      <c r="DT77" s="109"/>
      <c r="DU77" s="109"/>
      <c r="DV77" s="109"/>
      <c r="DW77" s="109"/>
      <c r="DX77" s="77">
        <f t="shared" si="20"/>
        <v>0</v>
      </c>
      <c r="DY77" s="13">
        <f t="shared" si="21"/>
        <v>0</v>
      </c>
      <c r="DZ77" s="13">
        <f t="shared" si="22"/>
        <v>0</v>
      </c>
      <c r="EA77" s="13">
        <f t="shared" si="23"/>
        <v>0</v>
      </c>
      <c r="EB77" s="13">
        <f t="shared" si="24"/>
        <v>0</v>
      </c>
      <c r="EC77" s="13">
        <f t="shared" si="25"/>
        <v>0</v>
      </c>
      <c r="ED77" s="13">
        <f t="shared" si="26"/>
        <v>0</v>
      </c>
      <c r="EE77" s="21">
        <f t="shared" si="27"/>
        <v>0</v>
      </c>
      <c r="EG77" s="44" t="str">
        <f t="shared" si="15"/>
        <v/>
      </c>
      <c r="EH77" s="51" t="str">
        <f t="shared" si="16"/>
        <v/>
      </c>
      <c r="EI77" s="51" t="str">
        <f t="shared" si="17"/>
        <v/>
      </c>
      <c r="EJ77" s="227" t="str">
        <f t="shared" si="18"/>
        <v/>
      </c>
      <c r="EK77" s="45" t="str">
        <f t="shared" si="19"/>
        <v/>
      </c>
    </row>
    <row r="78" spans="1:141" ht="15.5">
      <c r="A78" s="6" t="s">
        <v>1160</v>
      </c>
      <c r="B78" s="37" t="s">
        <v>1161</v>
      </c>
      <c r="C78" s="87"/>
      <c r="D78" s="87"/>
      <c r="E78" s="87"/>
      <c r="F78" s="87"/>
      <c r="G78" s="88"/>
      <c r="H78" s="108"/>
      <c r="I78" s="108"/>
      <c r="J78" s="108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10"/>
      <c r="AY78" s="111"/>
      <c r="AZ78" s="112"/>
      <c r="BA78" s="112"/>
      <c r="BB78" s="113"/>
      <c r="BC78" s="113"/>
      <c r="BD78" s="109"/>
      <c r="BE78" s="112"/>
      <c r="BF78" s="112"/>
      <c r="BG78" s="112"/>
      <c r="BH78" s="112"/>
      <c r="BI78" s="109"/>
      <c r="BJ78" s="112"/>
      <c r="BK78" s="112"/>
      <c r="BL78" s="109"/>
      <c r="BM78" s="112"/>
      <c r="BN78" s="109"/>
      <c r="BO78" s="109"/>
      <c r="BP78" s="112"/>
      <c r="BQ78" s="112"/>
      <c r="BR78" s="109"/>
      <c r="BS78" s="112"/>
      <c r="BT78" s="109"/>
      <c r="BU78" s="112"/>
      <c r="BV78" s="109"/>
      <c r="BW78" s="109"/>
      <c r="BX78" s="109"/>
      <c r="BY78" s="109"/>
      <c r="BZ78" s="109"/>
      <c r="CA78" s="112"/>
      <c r="CB78" s="109"/>
      <c r="CC78" s="112"/>
      <c r="CD78" s="109"/>
      <c r="CE78" s="109"/>
      <c r="CF78" s="112"/>
      <c r="CG78" s="109"/>
      <c r="CH78" s="109"/>
      <c r="CI78" s="109"/>
      <c r="CJ78" s="109"/>
      <c r="CK78" s="109"/>
      <c r="CL78" s="109"/>
      <c r="CM78" s="109"/>
      <c r="CN78" s="147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12"/>
      <c r="DB78" s="109"/>
      <c r="DC78" s="112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12"/>
      <c r="DO78" s="109"/>
      <c r="DP78" s="109"/>
      <c r="DQ78" s="109"/>
      <c r="DR78" s="109"/>
      <c r="DS78" s="109"/>
      <c r="DT78" s="109"/>
      <c r="DU78" s="109"/>
      <c r="DV78" s="109"/>
      <c r="DW78" s="109"/>
      <c r="DX78" s="77">
        <f t="shared" si="20"/>
        <v>0</v>
      </c>
      <c r="DY78" s="13">
        <f t="shared" si="21"/>
        <v>0</v>
      </c>
      <c r="DZ78" s="13">
        <f t="shared" si="22"/>
        <v>0</v>
      </c>
      <c r="EA78" s="13">
        <f t="shared" si="23"/>
        <v>0</v>
      </c>
      <c r="EB78" s="13">
        <f t="shared" si="24"/>
        <v>0</v>
      </c>
      <c r="EC78" s="13">
        <f t="shared" si="25"/>
        <v>0</v>
      </c>
      <c r="ED78" s="13">
        <f t="shared" si="26"/>
        <v>0</v>
      </c>
      <c r="EE78" s="21">
        <f t="shared" si="27"/>
        <v>0</v>
      </c>
      <c r="EG78" s="44" t="str">
        <f t="shared" si="15"/>
        <v/>
      </c>
      <c r="EH78" s="51" t="str">
        <f t="shared" si="16"/>
        <v/>
      </c>
      <c r="EI78" s="51" t="str">
        <f t="shared" si="17"/>
        <v/>
      </c>
      <c r="EJ78" s="227" t="str">
        <f t="shared" si="18"/>
        <v/>
      </c>
      <c r="EK78" s="45" t="str">
        <f t="shared" si="19"/>
        <v/>
      </c>
    </row>
    <row r="79" spans="1:141" ht="15.5">
      <c r="A79" s="6" t="s">
        <v>750</v>
      </c>
      <c r="B79" s="37" t="s">
        <v>94</v>
      </c>
      <c r="C79" s="87"/>
      <c r="D79" s="87"/>
      <c r="E79" s="87"/>
      <c r="F79" s="87"/>
      <c r="G79" s="88"/>
      <c r="H79" s="108"/>
      <c r="I79" s="108"/>
      <c r="J79" s="108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10"/>
      <c r="AY79" s="111"/>
      <c r="AZ79" s="112"/>
      <c r="BA79" s="112"/>
      <c r="BB79" s="113"/>
      <c r="BC79" s="113"/>
      <c r="BD79" s="109"/>
      <c r="BE79" s="112"/>
      <c r="BF79" s="112"/>
      <c r="BG79" s="112"/>
      <c r="BH79" s="112"/>
      <c r="BI79" s="109"/>
      <c r="BJ79" s="112"/>
      <c r="BK79" s="112"/>
      <c r="BL79" s="109"/>
      <c r="BM79" s="112"/>
      <c r="BN79" s="109"/>
      <c r="BO79" s="109"/>
      <c r="BP79" s="112"/>
      <c r="BQ79" s="112"/>
      <c r="BR79" s="109"/>
      <c r="BS79" s="112"/>
      <c r="BT79" s="109"/>
      <c r="BU79" s="112"/>
      <c r="BV79" s="109"/>
      <c r="BW79" s="109"/>
      <c r="BX79" s="109"/>
      <c r="BY79" s="109"/>
      <c r="BZ79" s="109"/>
      <c r="CA79" s="112"/>
      <c r="CB79" s="109"/>
      <c r="CC79" s="112"/>
      <c r="CD79" s="109"/>
      <c r="CE79" s="109"/>
      <c r="CF79" s="112"/>
      <c r="CG79" s="109"/>
      <c r="CH79" s="109"/>
      <c r="CI79" s="109"/>
      <c r="CJ79" s="109"/>
      <c r="CK79" s="109"/>
      <c r="CL79" s="109"/>
      <c r="CM79" s="109"/>
      <c r="CN79" s="147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12"/>
      <c r="DB79" s="109"/>
      <c r="DC79" s="112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12"/>
      <c r="DO79" s="109"/>
      <c r="DP79" s="109"/>
      <c r="DQ79" s="109"/>
      <c r="DR79" s="109"/>
      <c r="DS79" s="109"/>
      <c r="DT79" s="109"/>
      <c r="DU79" s="109"/>
      <c r="DV79" s="109"/>
      <c r="DW79" s="109"/>
      <c r="DX79" s="77">
        <f t="shared" si="20"/>
        <v>0</v>
      </c>
      <c r="DY79" s="13">
        <f t="shared" si="21"/>
        <v>0</v>
      </c>
      <c r="DZ79" s="13">
        <f t="shared" si="22"/>
        <v>0</v>
      </c>
      <c r="EA79" s="13">
        <f t="shared" si="23"/>
        <v>0</v>
      </c>
      <c r="EB79" s="13">
        <f t="shared" si="24"/>
        <v>0</v>
      </c>
      <c r="EC79" s="13">
        <f t="shared" si="25"/>
        <v>0</v>
      </c>
      <c r="ED79" s="13">
        <f t="shared" si="26"/>
        <v>0</v>
      </c>
      <c r="EE79" s="21">
        <f t="shared" si="27"/>
        <v>0</v>
      </c>
      <c r="EG79" s="44" t="str">
        <f t="shared" si="15"/>
        <v/>
      </c>
      <c r="EH79" s="51" t="str">
        <f t="shared" si="16"/>
        <v/>
      </c>
      <c r="EI79" s="51" t="str">
        <f t="shared" si="17"/>
        <v/>
      </c>
      <c r="EJ79" s="227" t="str">
        <f t="shared" si="18"/>
        <v/>
      </c>
      <c r="EK79" s="45" t="str">
        <f t="shared" si="19"/>
        <v/>
      </c>
    </row>
    <row r="80" spans="1:141" ht="15.5">
      <c r="A80" s="6" t="s">
        <v>788</v>
      </c>
      <c r="B80" s="37" t="s">
        <v>789</v>
      </c>
      <c r="C80" s="87"/>
      <c r="D80" s="87"/>
      <c r="E80" s="87"/>
      <c r="F80" s="87"/>
      <c r="G80" s="88"/>
      <c r="H80" s="108"/>
      <c r="I80" s="108"/>
      <c r="J80" s="108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10"/>
      <c r="AY80" s="111"/>
      <c r="AZ80" s="112"/>
      <c r="BA80" s="112"/>
      <c r="BB80" s="113"/>
      <c r="BC80" s="113"/>
      <c r="BD80" s="109"/>
      <c r="BE80" s="112"/>
      <c r="BF80" s="112"/>
      <c r="BG80" s="112"/>
      <c r="BH80" s="112"/>
      <c r="BI80" s="109"/>
      <c r="BJ80" s="112"/>
      <c r="BK80" s="112"/>
      <c r="BL80" s="109"/>
      <c r="BM80" s="112"/>
      <c r="BN80" s="109"/>
      <c r="BO80" s="109"/>
      <c r="BP80" s="112" t="s">
        <v>43</v>
      </c>
      <c r="BQ80" s="112"/>
      <c r="BR80" s="109"/>
      <c r="BS80" s="112"/>
      <c r="BT80" s="109"/>
      <c r="BU80" s="112"/>
      <c r="BV80" s="109"/>
      <c r="BW80" s="109"/>
      <c r="BX80" s="109"/>
      <c r="BY80" s="109"/>
      <c r="BZ80" s="109"/>
      <c r="CA80" s="112"/>
      <c r="CB80" s="109"/>
      <c r="CC80" s="112"/>
      <c r="CD80" s="109"/>
      <c r="CE80" s="109"/>
      <c r="CF80" s="112"/>
      <c r="CG80" s="109"/>
      <c r="CH80" s="109"/>
      <c r="CI80" s="109"/>
      <c r="CJ80" s="109"/>
      <c r="CK80" s="109"/>
      <c r="CL80" s="109"/>
      <c r="CM80" s="109"/>
      <c r="CN80" s="147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12"/>
      <c r="DB80" s="109"/>
      <c r="DC80" s="112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12"/>
      <c r="DO80" s="109"/>
      <c r="DP80" s="109"/>
      <c r="DQ80" s="109"/>
      <c r="DR80" s="109"/>
      <c r="DS80" s="109"/>
      <c r="DT80" s="109"/>
      <c r="DU80" s="109"/>
      <c r="DV80" s="109"/>
      <c r="DW80" s="109"/>
      <c r="DX80" s="77">
        <f t="shared" si="20"/>
        <v>1</v>
      </c>
      <c r="DY80" s="13">
        <f t="shared" si="21"/>
        <v>0</v>
      </c>
      <c r="DZ80" s="13">
        <f t="shared" si="22"/>
        <v>0</v>
      </c>
      <c r="EA80" s="13">
        <f t="shared" si="23"/>
        <v>0</v>
      </c>
      <c r="EB80" s="13">
        <f t="shared" si="24"/>
        <v>0</v>
      </c>
      <c r="EC80" s="13">
        <f t="shared" si="25"/>
        <v>0</v>
      </c>
      <c r="ED80" s="13">
        <f t="shared" si="26"/>
        <v>0</v>
      </c>
      <c r="EE80" s="21">
        <f t="shared" si="27"/>
        <v>55</v>
      </c>
      <c r="EG80" s="44" t="str">
        <f t="shared" si="15"/>
        <v/>
      </c>
      <c r="EH80" s="51" t="str">
        <f t="shared" si="16"/>
        <v/>
      </c>
      <c r="EI80" s="51" t="str">
        <f t="shared" si="17"/>
        <v/>
      </c>
      <c r="EJ80" s="227" t="str">
        <f t="shared" si="18"/>
        <v/>
      </c>
      <c r="EK80" s="45" t="str">
        <f t="shared" si="19"/>
        <v/>
      </c>
    </row>
    <row r="81" spans="1:141" ht="15.5">
      <c r="A81" s="5" t="s">
        <v>117</v>
      </c>
      <c r="B81" s="35" t="s">
        <v>118</v>
      </c>
      <c r="C81" s="85"/>
      <c r="D81" s="85"/>
      <c r="E81" s="85"/>
      <c r="F81" s="85"/>
      <c r="G81" s="86"/>
      <c r="H81" s="108"/>
      <c r="I81" s="108"/>
      <c r="J81" s="108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10"/>
      <c r="AY81" s="111"/>
      <c r="AZ81" s="112"/>
      <c r="BA81" s="112"/>
      <c r="BB81" s="113"/>
      <c r="BC81" s="113"/>
      <c r="BD81" s="109"/>
      <c r="BE81" s="112"/>
      <c r="BF81" s="112"/>
      <c r="BG81" s="112"/>
      <c r="BH81" s="112"/>
      <c r="BI81" s="109"/>
      <c r="BJ81" s="112"/>
      <c r="BK81" s="112"/>
      <c r="BL81" s="109"/>
      <c r="BM81" s="112"/>
      <c r="BN81" s="109"/>
      <c r="BO81" s="109"/>
      <c r="BP81" s="112"/>
      <c r="BQ81" s="112"/>
      <c r="BR81" s="109"/>
      <c r="BS81" s="112"/>
      <c r="BT81" s="109"/>
      <c r="BU81" s="112"/>
      <c r="BV81" s="109"/>
      <c r="BW81" s="109"/>
      <c r="BX81" s="109"/>
      <c r="BY81" s="109"/>
      <c r="BZ81" s="109"/>
      <c r="CA81" s="112"/>
      <c r="CB81" s="109"/>
      <c r="CC81" s="112"/>
      <c r="CD81" s="109"/>
      <c r="CE81" s="109"/>
      <c r="CF81" s="112"/>
      <c r="CG81" s="109"/>
      <c r="CH81" s="109"/>
      <c r="CI81" s="109"/>
      <c r="CJ81" s="109"/>
      <c r="CK81" s="109"/>
      <c r="CL81" s="109"/>
      <c r="CM81" s="109"/>
      <c r="CN81" s="147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12"/>
      <c r="DB81" s="109"/>
      <c r="DC81" s="112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12"/>
      <c r="DO81" s="109"/>
      <c r="DP81" s="109"/>
      <c r="DQ81" s="109"/>
      <c r="DR81" s="109"/>
      <c r="DS81" s="109"/>
      <c r="DT81" s="109"/>
      <c r="DU81" s="109"/>
      <c r="DV81" s="109"/>
      <c r="DW81" s="109"/>
      <c r="DX81" s="77">
        <f t="shared" si="20"/>
        <v>0</v>
      </c>
      <c r="DY81" s="13">
        <f t="shared" si="21"/>
        <v>0</v>
      </c>
      <c r="DZ81" s="13">
        <f t="shared" si="22"/>
        <v>0</v>
      </c>
      <c r="EA81" s="13">
        <f t="shared" si="23"/>
        <v>0</v>
      </c>
      <c r="EB81" s="13">
        <f t="shared" si="24"/>
        <v>0</v>
      </c>
      <c r="EC81" s="13">
        <f t="shared" si="25"/>
        <v>0</v>
      </c>
      <c r="ED81" s="13">
        <f t="shared" si="26"/>
        <v>0</v>
      </c>
      <c r="EE81" s="21">
        <f t="shared" si="27"/>
        <v>0</v>
      </c>
      <c r="EG81" s="44" t="str">
        <f t="shared" si="15"/>
        <v/>
      </c>
      <c r="EH81" s="51" t="str">
        <f t="shared" si="16"/>
        <v/>
      </c>
      <c r="EI81" s="51" t="str">
        <f t="shared" si="17"/>
        <v/>
      </c>
      <c r="EJ81" s="227" t="str">
        <f t="shared" si="18"/>
        <v/>
      </c>
      <c r="EK81" s="45" t="str">
        <f t="shared" si="19"/>
        <v/>
      </c>
    </row>
    <row r="82" spans="1:141" ht="15.5">
      <c r="A82" s="5" t="s">
        <v>560</v>
      </c>
      <c r="B82" s="35" t="s">
        <v>561</v>
      </c>
      <c r="C82" s="85"/>
      <c r="D82" s="85"/>
      <c r="E82" s="85"/>
      <c r="F82" s="85"/>
      <c r="G82" s="86"/>
      <c r="H82" s="108"/>
      <c r="I82" s="108"/>
      <c r="J82" s="108"/>
      <c r="K82" s="227"/>
      <c r="L82" s="227"/>
      <c r="M82" s="227"/>
      <c r="N82" s="227"/>
      <c r="O82" s="227"/>
      <c r="P82" s="227"/>
      <c r="Q82" s="227"/>
      <c r="R82" s="227"/>
      <c r="S82" s="227"/>
      <c r="T82" s="227" t="s">
        <v>43</v>
      </c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10"/>
      <c r="AY82" s="111"/>
      <c r="AZ82" s="112"/>
      <c r="BA82" s="112"/>
      <c r="BB82" s="113"/>
      <c r="BC82" s="113"/>
      <c r="BD82" s="109"/>
      <c r="BE82" s="112"/>
      <c r="BF82" s="112"/>
      <c r="BG82" s="112"/>
      <c r="BH82" s="112"/>
      <c r="BI82" s="109"/>
      <c r="BJ82" s="112"/>
      <c r="BK82" s="112"/>
      <c r="BL82" s="109"/>
      <c r="BM82" s="112"/>
      <c r="BN82" s="109"/>
      <c r="BO82" s="109"/>
      <c r="BP82" s="112"/>
      <c r="BQ82" s="112"/>
      <c r="BR82" s="109"/>
      <c r="BS82" s="112"/>
      <c r="BT82" s="109"/>
      <c r="BU82" s="112"/>
      <c r="BV82" s="109"/>
      <c r="BW82" s="109"/>
      <c r="BX82" s="109"/>
      <c r="BY82" s="109"/>
      <c r="BZ82" s="109"/>
      <c r="CA82" s="112"/>
      <c r="CB82" s="109"/>
      <c r="CC82" s="112"/>
      <c r="CD82" s="109"/>
      <c r="CE82" s="109"/>
      <c r="CF82" s="112"/>
      <c r="CG82" s="109"/>
      <c r="CH82" s="109"/>
      <c r="CI82" s="109"/>
      <c r="CJ82" s="109"/>
      <c r="CK82" s="109"/>
      <c r="CL82" s="109"/>
      <c r="CM82" s="109"/>
      <c r="CN82" s="147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12"/>
      <c r="DB82" s="109"/>
      <c r="DC82" s="112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12"/>
      <c r="DO82" s="109"/>
      <c r="DP82" s="109"/>
      <c r="DQ82" s="109"/>
      <c r="DR82" s="109"/>
      <c r="DS82" s="109"/>
      <c r="DT82" s="109"/>
      <c r="DU82" s="109"/>
      <c r="DV82" s="109"/>
      <c r="DW82" s="109"/>
      <c r="DX82" s="77">
        <f t="shared" si="20"/>
        <v>1</v>
      </c>
      <c r="DY82" s="13">
        <f t="shared" si="21"/>
        <v>0</v>
      </c>
      <c r="DZ82" s="13">
        <f t="shared" si="22"/>
        <v>0</v>
      </c>
      <c r="EA82" s="13">
        <f t="shared" si="23"/>
        <v>0</v>
      </c>
      <c r="EB82" s="13">
        <f t="shared" si="24"/>
        <v>0</v>
      </c>
      <c r="EC82" s="13">
        <f t="shared" si="25"/>
        <v>0</v>
      </c>
      <c r="ED82" s="13">
        <f t="shared" si="26"/>
        <v>0</v>
      </c>
      <c r="EE82" s="21">
        <f t="shared" si="27"/>
        <v>0</v>
      </c>
      <c r="EG82" s="44" t="str">
        <f t="shared" si="15"/>
        <v/>
      </c>
      <c r="EH82" s="51" t="str">
        <f t="shared" si="16"/>
        <v/>
      </c>
      <c r="EI82" s="51" t="str">
        <f t="shared" si="17"/>
        <v/>
      </c>
      <c r="EJ82" s="227" t="str">
        <f t="shared" si="18"/>
        <v/>
      </c>
      <c r="EK82" s="45" t="str">
        <f t="shared" si="19"/>
        <v/>
      </c>
    </row>
    <row r="83" spans="1:141" ht="15.5">
      <c r="A83" s="5" t="s">
        <v>1162</v>
      </c>
      <c r="B83" s="35" t="s">
        <v>75</v>
      </c>
      <c r="C83" s="85"/>
      <c r="D83" s="85"/>
      <c r="E83" s="85"/>
      <c r="F83" s="85"/>
      <c r="G83" s="86"/>
      <c r="H83" s="108"/>
      <c r="I83" s="108"/>
      <c r="J83" s="108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10"/>
      <c r="AY83" s="111"/>
      <c r="AZ83" s="112"/>
      <c r="BA83" s="112"/>
      <c r="BB83" s="113"/>
      <c r="BC83" s="113"/>
      <c r="BD83" s="109"/>
      <c r="BE83" s="112"/>
      <c r="BF83" s="112"/>
      <c r="BG83" s="112"/>
      <c r="BH83" s="112"/>
      <c r="BI83" s="109"/>
      <c r="BJ83" s="112"/>
      <c r="BK83" s="112"/>
      <c r="BL83" s="109"/>
      <c r="BM83" s="112"/>
      <c r="BN83" s="109"/>
      <c r="BO83" s="109"/>
      <c r="BP83" s="112"/>
      <c r="BQ83" s="112"/>
      <c r="BR83" s="109"/>
      <c r="BS83" s="112"/>
      <c r="BT83" s="109"/>
      <c r="BU83" s="112"/>
      <c r="BV83" s="109"/>
      <c r="BW83" s="109"/>
      <c r="BX83" s="109"/>
      <c r="BY83" s="109"/>
      <c r="BZ83" s="109"/>
      <c r="CA83" s="112"/>
      <c r="CB83" s="109"/>
      <c r="CC83" s="112"/>
      <c r="CD83" s="109"/>
      <c r="CE83" s="109"/>
      <c r="CF83" s="112"/>
      <c r="CG83" s="109"/>
      <c r="CH83" s="109"/>
      <c r="CI83" s="109"/>
      <c r="CJ83" s="109"/>
      <c r="CK83" s="109"/>
      <c r="CL83" s="109"/>
      <c r="CM83" s="109"/>
      <c r="CN83" s="147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12"/>
      <c r="DB83" s="109"/>
      <c r="DC83" s="112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12"/>
      <c r="DO83" s="109"/>
      <c r="DP83" s="109"/>
      <c r="DQ83" s="109"/>
      <c r="DR83" s="109"/>
      <c r="DS83" s="109"/>
      <c r="DT83" s="109"/>
      <c r="DU83" s="109"/>
      <c r="DV83" s="109"/>
      <c r="DW83" s="109"/>
      <c r="DX83" s="77">
        <f t="shared" si="20"/>
        <v>0</v>
      </c>
      <c r="DY83" s="13">
        <f t="shared" si="21"/>
        <v>0</v>
      </c>
      <c r="DZ83" s="13">
        <f t="shared" si="22"/>
        <v>0</v>
      </c>
      <c r="EA83" s="13">
        <f t="shared" si="23"/>
        <v>0</v>
      </c>
      <c r="EB83" s="13">
        <f t="shared" si="24"/>
        <v>0</v>
      </c>
      <c r="EC83" s="13">
        <f t="shared" si="25"/>
        <v>0</v>
      </c>
      <c r="ED83" s="13">
        <f t="shared" si="26"/>
        <v>0</v>
      </c>
      <c r="EE83" s="21">
        <f t="shared" si="27"/>
        <v>0</v>
      </c>
      <c r="EG83" s="44" t="str">
        <f t="shared" si="15"/>
        <v/>
      </c>
      <c r="EH83" s="51" t="str">
        <f t="shared" si="16"/>
        <v/>
      </c>
      <c r="EI83" s="51" t="str">
        <f t="shared" si="17"/>
        <v/>
      </c>
      <c r="EJ83" s="227" t="str">
        <f t="shared" si="18"/>
        <v/>
      </c>
      <c r="EK83" s="45" t="str">
        <f t="shared" si="19"/>
        <v/>
      </c>
    </row>
    <row r="84" spans="1:141" ht="15.5">
      <c r="A84" s="5" t="s">
        <v>119</v>
      </c>
      <c r="B84" s="35" t="s">
        <v>790</v>
      </c>
      <c r="C84" s="85"/>
      <c r="D84" s="85"/>
      <c r="E84" s="85"/>
      <c r="F84" s="85"/>
      <c r="G84" s="86"/>
      <c r="H84" s="108"/>
      <c r="I84" s="108"/>
      <c r="J84" s="108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10" t="s">
        <v>43</v>
      </c>
      <c r="AY84" s="111"/>
      <c r="AZ84" s="112" t="s">
        <v>43</v>
      </c>
      <c r="BA84" s="112"/>
      <c r="BB84" s="113" t="s">
        <v>43</v>
      </c>
      <c r="BC84" s="113"/>
      <c r="BD84" s="109"/>
      <c r="BE84" s="112" t="s">
        <v>43</v>
      </c>
      <c r="BF84" s="112"/>
      <c r="BG84" s="112"/>
      <c r="BH84" s="112" t="s">
        <v>43</v>
      </c>
      <c r="BI84" s="109"/>
      <c r="BJ84" s="112"/>
      <c r="BK84" s="112"/>
      <c r="BL84" s="109"/>
      <c r="BM84" s="112"/>
      <c r="BN84" s="109" t="s">
        <v>43</v>
      </c>
      <c r="BO84" s="109"/>
      <c r="BP84" s="112"/>
      <c r="BQ84" s="112"/>
      <c r="BR84" s="109"/>
      <c r="BS84" s="112" t="s">
        <v>43</v>
      </c>
      <c r="BT84" s="109"/>
      <c r="BU84" s="112"/>
      <c r="BV84" s="109"/>
      <c r="BW84" s="109"/>
      <c r="BX84" s="109"/>
      <c r="BY84" s="109"/>
      <c r="BZ84" s="109"/>
      <c r="CA84" s="112"/>
      <c r="CB84" s="109"/>
      <c r="CC84" s="112"/>
      <c r="CD84" s="109"/>
      <c r="CE84" s="109"/>
      <c r="CF84" s="112" t="s">
        <v>43</v>
      </c>
      <c r="CG84" s="109"/>
      <c r="CH84" s="109"/>
      <c r="CI84" s="109"/>
      <c r="CJ84" s="109"/>
      <c r="CK84" s="109"/>
      <c r="CL84" s="109"/>
      <c r="CM84" s="109"/>
      <c r="CN84" s="147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12"/>
      <c r="DB84" s="109"/>
      <c r="DC84" s="112"/>
      <c r="DD84" s="109"/>
      <c r="DE84" s="109"/>
      <c r="DF84" s="109" t="s">
        <v>43</v>
      </c>
      <c r="DG84" s="109"/>
      <c r="DH84" s="109"/>
      <c r="DI84" s="109" t="s">
        <v>43</v>
      </c>
      <c r="DJ84" s="109"/>
      <c r="DK84" s="109"/>
      <c r="DL84" s="109"/>
      <c r="DM84" s="109"/>
      <c r="DN84" s="112"/>
      <c r="DO84" s="109"/>
      <c r="DP84" s="109"/>
      <c r="DQ84" s="109"/>
      <c r="DR84" s="109"/>
      <c r="DS84" s="109"/>
      <c r="DT84" s="109"/>
      <c r="DU84" s="109"/>
      <c r="DV84" s="109"/>
      <c r="DW84" s="109"/>
      <c r="DX84" s="77">
        <f t="shared" si="20"/>
        <v>15</v>
      </c>
      <c r="DY84" s="13">
        <f t="shared" si="21"/>
        <v>5</v>
      </c>
      <c r="DZ84" s="13">
        <f t="shared" si="22"/>
        <v>0</v>
      </c>
      <c r="EA84" s="13">
        <f t="shared" si="23"/>
        <v>1</v>
      </c>
      <c r="EB84" s="13">
        <f t="shared" si="24"/>
        <v>0</v>
      </c>
      <c r="EC84" s="13">
        <f t="shared" si="25"/>
        <v>0</v>
      </c>
      <c r="ED84" s="13">
        <f t="shared" si="26"/>
        <v>0</v>
      </c>
      <c r="EE84" s="21">
        <f t="shared" si="27"/>
        <v>809</v>
      </c>
      <c r="EG84" s="44" t="str">
        <f t="shared" si="15"/>
        <v/>
      </c>
      <c r="EH84" s="51" t="str">
        <f t="shared" si="16"/>
        <v/>
      </c>
      <c r="EI84" s="51" t="str">
        <f t="shared" si="17"/>
        <v/>
      </c>
      <c r="EJ84" s="227" t="str">
        <f t="shared" si="18"/>
        <v/>
      </c>
      <c r="EK84" s="45" t="str">
        <f t="shared" si="19"/>
        <v/>
      </c>
    </row>
    <row r="85" spans="1:141" ht="15.5">
      <c r="A85" s="5" t="s">
        <v>119</v>
      </c>
      <c r="B85" s="35" t="s">
        <v>64</v>
      </c>
      <c r="C85" s="85"/>
      <c r="D85" s="85"/>
      <c r="E85" s="85"/>
      <c r="F85" s="85"/>
      <c r="G85" s="86"/>
      <c r="H85" s="108"/>
      <c r="I85" s="108"/>
      <c r="J85" s="108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10"/>
      <c r="AY85" s="111"/>
      <c r="AZ85" s="112" t="s">
        <v>43</v>
      </c>
      <c r="BA85" s="112"/>
      <c r="BB85" s="113" t="s">
        <v>43</v>
      </c>
      <c r="BC85" s="113"/>
      <c r="BD85" s="109"/>
      <c r="BE85" s="112" t="s">
        <v>43</v>
      </c>
      <c r="BF85" s="112"/>
      <c r="BG85" s="112"/>
      <c r="BH85" s="112" t="s">
        <v>43</v>
      </c>
      <c r="BI85" s="109"/>
      <c r="BJ85" s="112"/>
      <c r="BK85" s="112"/>
      <c r="BL85" s="109"/>
      <c r="BM85" s="112"/>
      <c r="BN85" s="109" t="s">
        <v>43</v>
      </c>
      <c r="BO85" s="109"/>
      <c r="BP85" s="112"/>
      <c r="BQ85" s="112"/>
      <c r="BR85" s="109"/>
      <c r="BS85" s="112" t="s">
        <v>43</v>
      </c>
      <c r="BT85" s="109"/>
      <c r="BU85" s="112" t="s">
        <v>43</v>
      </c>
      <c r="BV85" s="109"/>
      <c r="BW85" s="109"/>
      <c r="BX85" s="109"/>
      <c r="BY85" s="109" t="s">
        <v>43</v>
      </c>
      <c r="BZ85" s="109"/>
      <c r="CA85" s="112"/>
      <c r="CB85" s="109"/>
      <c r="CC85" s="112"/>
      <c r="CD85" s="109"/>
      <c r="CE85" s="109"/>
      <c r="CF85" s="112" t="s">
        <v>43</v>
      </c>
      <c r="CG85" s="109"/>
      <c r="CH85" s="109"/>
      <c r="CI85" s="109"/>
      <c r="CJ85" s="109"/>
      <c r="CK85" s="109"/>
      <c r="CL85" s="109"/>
      <c r="CM85" s="109"/>
      <c r="CN85" s="147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12"/>
      <c r="DB85" s="109"/>
      <c r="DC85" s="112"/>
      <c r="DD85" s="109"/>
      <c r="DE85" s="109"/>
      <c r="DF85" s="109" t="s">
        <v>43</v>
      </c>
      <c r="DG85" s="109"/>
      <c r="DH85" s="109"/>
      <c r="DI85" s="109" t="s">
        <v>43</v>
      </c>
      <c r="DJ85" s="109"/>
      <c r="DK85" s="109"/>
      <c r="DL85" s="109"/>
      <c r="DM85" s="109"/>
      <c r="DN85" s="112"/>
      <c r="DO85" s="109"/>
      <c r="DP85" s="109"/>
      <c r="DQ85" s="109"/>
      <c r="DR85" s="109"/>
      <c r="DS85" s="109"/>
      <c r="DT85" s="109"/>
      <c r="DU85" s="109"/>
      <c r="DV85" s="109"/>
      <c r="DW85" s="109"/>
      <c r="DX85" s="77">
        <f t="shared" si="20"/>
        <v>17</v>
      </c>
      <c r="DY85" s="13">
        <f t="shared" si="21"/>
        <v>6</v>
      </c>
      <c r="DZ85" s="13">
        <f t="shared" si="22"/>
        <v>0</v>
      </c>
      <c r="EA85" s="13">
        <f t="shared" si="23"/>
        <v>1</v>
      </c>
      <c r="EB85" s="13">
        <f t="shared" si="24"/>
        <v>0</v>
      </c>
      <c r="EC85" s="13">
        <f t="shared" si="25"/>
        <v>0</v>
      </c>
      <c r="ED85" s="13">
        <f t="shared" si="26"/>
        <v>0</v>
      </c>
      <c r="EE85" s="21">
        <f t="shared" si="27"/>
        <v>1891</v>
      </c>
      <c r="EG85" s="44" t="str">
        <f t="shared" si="15"/>
        <v/>
      </c>
      <c r="EH85" s="51" t="str">
        <f t="shared" si="16"/>
        <v/>
      </c>
      <c r="EI85" s="51" t="str">
        <f t="shared" si="17"/>
        <v/>
      </c>
      <c r="EJ85" s="227" t="str">
        <f t="shared" si="18"/>
        <v/>
      </c>
      <c r="EK85" s="45" t="str">
        <f t="shared" si="19"/>
        <v/>
      </c>
    </row>
    <row r="86" spans="1:141" ht="15.5">
      <c r="A86" s="5" t="s">
        <v>1163</v>
      </c>
      <c r="B86" s="35" t="s">
        <v>94</v>
      </c>
      <c r="C86" s="85"/>
      <c r="D86" s="85"/>
      <c r="E86" s="85"/>
      <c r="F86" s="85"/>
      <c r="G86" s="86"/>
      <c r="H86" s="108"/>
      <c r="I86" s="108"/>
      <c r="J86" s="108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10"/>
      <c r="AY86" s="111"/>
      <c r="AZ86" s="112"/>
      <c r="BA86" s="112"/>
      <c r="BB86" s="113"/>
      <c r="BC86" s="113"/>
      <c r="BD86" s="109"/>
      <c r="BE86" s="112"/>
      <c r="BF86" s="112"/>
      <c r="BG86" s="112"/>
      <c r="BH86" s="112"/>
      <c r="BI86" s="109"/>
      <c r="BJ86" s="112"/>
      <c r="BK86" s="112"/>
      <c r="BL86" s="109"/>
      <c r="BM86" s="112"/>
      <c r="BN86" s="109"/>
      <c r="BO86" s="109"/>
      <c r="BP86" s="112"/>
      <c r="BQ86" s="112"/>
      <c r="BR86" s="109"/>
      <c r="BS86" s="112"/>
      <c r="BT86" s="109"/>
      <c r="BU86" s="112"/>
      <c r="BV86" s="109"/>
      <c r="BW86" s="109"/>
      <c r="BX86" s="109"/>
      <c r="BY86" s="109"/>
      <c r="BZ86" s="109"/>
      <c r="CA86" s="112"/>
      <c r="CB86" s="109"/>
      <c r="CC86" s="112"/>
      <c r="CD86" s="109"/>
      <c r="CE86" s="109"/>
      <c r="CF86" s="112"/>
      <c r="CG86" s="109"/>
      <c r="CH86" s="109"/>
      <c r="CI86" s="109"/>
      <c r="CJ86" s="109"/>
      <c r="CK86" s="109"/>
      <c r="CL86" s="109"/>
      <c r="CM86" s="109"/>
      <c r="CN86" s="147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12"/>
      <c r="DB86" s="109"/>
      <c r="DC86" s="112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12"/>
      <c r="DO86" s="109"/>
      <c r="DP86" s="109"/>
      <c r="DQ86" s="109"/>
      <c r="DR86" s="109"/>
      <c r="DS86" s="109"/>
      <c r="DT86" s="109"/>
      <c r="DU86" s="109"/>
      <c r="DV86" s="109"/>
      <c r="DW86" s="109"/>
      <c r="DX86" s="77">
        <f t="shared" si="20"/>
        <v>0</v>
      </c>
      <c r="DY86" s="13">
        <f t="shared" si="21"/>
        <v>0</v>
      </c>
      <c r="DZ86" s="13">
        <f t="shared" si="22"/>
        <v>0</v>
      </c>
      <c r="EA86" s="13">
        <f t="shared" si="23"/>
        <v>0</v>
      </c>
      <c r="EB86" s="13">
        <f t="shared" si="24"/>
        <v>0</v>
      </c>
      <c r="EC86" s="13">
        <f t="shared" si="25"/>
        <v>0</v>
      </c>
      <c r="ED86" s="13">
        <f t="shared" si="26"/>
        <v>0</v>
      </c>
      <c r="EE86" s="21">
        <f t="shared" si="27"/>
        <v>0</v>
      </c>
      <c r="EG86" s="44" t="str">
        <f t="shared" si="15"/>
        <v/>
      </c>
      <c r="EH86" s="51" t="str">
        <f t="shared" si="16"/>
        <v/>
      </c>
      <c r="EI86" s="51" t="str">
        <f t="shared" si="17"/>
        <v/>
      </c>
      <c r="EJ86" s="227" t="str">
        <f t="shared" si="18"/>
        <v/>
      </c>
      <c r="EK86" s="45" t="str">
        <f t="shared" si="19"/>
        <v/>
      </c>
    </row>
    <row r="87" spans="1:141" ht="15.5">
      <c r="A87" s="5" t="s">
        <v>123</v>
      </c>
      <c r="B87" s="35" t="s">
        <v>124</v>
      </c>
      <c r="C87" s="85"/>
      <c r="D87" s="85"/>
      <c r="E87" s="85"/>
      <c r="F87" s="85"/>
      <c r="G87" s="86"/>
      <c r="H87" s="108"/>
      <c r="I87" s="108"/>
      <c r="J87" s="108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10"/>
      <c r="AY87" s="111"/>
      <c r="AZ87" s="112"/>
      <c r="BA87" s="112"/>
      <c r="BB87" s="113"/>
      <c r="BC87" s="113"/>
      <c r="BD87" s="109"/>
      <c r="BE87" s="112"/>
      <c r="BF87" s="112"/>
      <c r="BG87" s="112"/>
      <c r="BH87" s="112"/>
      <c r="BI87" s="109"/>
      <c r="BJ87" s="112"/>
      <c r="BK87" s="112"/>
      <c r="BL87" s="109"/>
      <c r="BM87" s="112"/>
      <c r="BN87" s="109"/>
      <c r="BO87" s="109"/>
      <c r="BP87" s="112"/>
      <c r="BQ87" s="112"/>
      <c r="BR87" s="109"/>
      <c r="BS87" s="112"/>
      <c r="BT87" s="109"/>
      <c r="BU87" s="112"/>
      <c r="BV87" s="109"/>
      <c r="BW87" s="109"/>
      <c r="BX87" s="109"/>
      <c r="BY87" s="109"/>
      <c r="BZ87" s="109"/>
      <c r="CA87" s="112"/>
      <c r="CB87" s="109"/>
      <c r="CC87" s="112"/>
      <c r="CD87" s="109"/>
      <c r="CE87" s="109"/>
      <c r="CF87" s="112"/>
      <c r="CG87" s="109"/>
      <c r="CH87" s="109"/>
      <c r="CI87" s="109"/>
      <c r="CJ87" s="109"/>
      <c r="CK87" s="109"/>
      <c r="CL87" s="109"/>
      <c r="CM87" s="109"/>
      <c r="CN87" s="147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12"/>
      <c r="DB87" s="109"/>
      <c r="DC87" s="112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12"/>
      <c r="DO87" s="109"/>
      <c r="DP87" s="109"/>
      <c r="DQ87" s="109"/>
      <c r="DR87" s="109"/>
      <c r="DS87" s="109"/>
      <c r="DT87" s="109"/>
      <c r="DU87" s="109"/>
      <c r="DV87" s="109"/>
      <c r="DW87" s="109"/>
      <c r="DX87" s="77">
        <f t="shared" si="20"/>
        <v>0</v>
      </c>
      <c r="DY87" s="13">
        <f t="shared" si="21"/>
        <v>0</v>
      </c>
      <c r="DZ87" s="13">
        <f t="shared" si="22"/>
        <v>0</v>
      </c>
      <c r="EA87" s="13">
        <f t="shared" si="23"/>
        <v>0</v>
      </c>
      <c r="EB87" s="13">
        <f t="shared" si="24"/>
        <v>0</v>
      </c>
      <c r="EC87" s="13">
        <f t="shared" si="25"/>
        <v>0</v>
      </c>
      <c r="ED87" s="13">
        <f t="shared" si="26"/>
        <v>0</v>
      </c>
      <c r="EE87" s="21">
        <f t="shared" si="27"/>
        <v>0</v>
      </c>
      <c r="EG87" s="44" t="str">
        <f t="shared" si="15"/>
        <v/>
      </c>
      <c r="EH87" s="51" t="str">
        <f t="shared" si="16"/>
        <v/>
      </c>
      <c r="EI87" s="51" t="str">
        <f t="shared" si="17"/>
        <v/>
      </c>
      <c r="EJ87" s="227" t="str">
        <f t="shared" si="18"/>
        <v/>
      </c>
      <c r="EK87" s="45" t="str">
        <f t="shared" si="19"/>
        <v/>
      </c>
    </row>
    <row r="88" spans="1:141" ht="15.5">
      <c r="A88" s="5" t="s">
        <v>562</v>
      </c>
      <c r="B88" s="35" t="s">
        <v>44</v>
      </c>
      <c r="C88" s="85"/>
      <c r="D88" s="85"/>
      <c r="E88" s="85"/>
      <c r="F88" s="85"/>
      <c r="G88" s="86"/>
      <c r="H88" s="108"/>
      <c r="I88" s="108"/>
      <c r="J88" s="108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10"/>
      <c r="AY88" s="111"/>
      <c r="AZ88" s="112"/>
      <c r="BA88" s="112"/>
      <c r="BB88" s="113"/>
      <c r="BC88" s="113"/>
      <c r="BD88" s="109"/>
      <c r="BE88" s="112"/>
      <c r="BF88" s="112"/>
      <c r="BG88" s="112"/>
      <c r="BH88" s="112"/>
      <c r="BI88" s="109"/>
      <c r="BJ88" s="112"/>
      <c r="BK88" s="112"/>
      <c r="BL88" s="109"/>
      <c r="BM88" s="112"/>
      <c r="BN88" s="109"/>
      <c r="BO88" s="109"/>
      <c r="BP88" s="112"/>
      <c r="BQ88" s="112"/>
      <c r="BR88" s="109"/>
      <c r="BS88" s="112"/>
      <c r="BT88" s="109"/>
      <c r="BU88" s="112"/>
      <c r="BV88" s="109"/>
      <c r="BW88" s="109"/>
      <c r="BX88" s="109"/>
      <c r="BY88" s="109"/>
      <c r="BZ88" s="109"/>
      <c r="CA88" s="112"/>
      <c r="CB88" s="109"/>
      <c r="CC88" s="112"/>
      <c r="CD88" s="109"/>
      <c r="CE88" s="109"/>
      <c r="CF88" s="112"/>
      <c r="CG88" s="109"/>
      <c r="CH88" s="109"/>
      <c r="CI88" s="109"/>
      <c r="CJ88" s="109"/>
      <c r="CK88" s="109"/>
      <c r="CL88" s="109"/>
      <c r="CM88" s="109"/>
      <c r="CN88" s="147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12"/>
      <c r="DB88" s="109"/>
      <c r="DC88" s="112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12"/>
      <c r="DO88" s="109"/>
      <c r="DP88" s="109"/>
      <c r="DQ88" s="109"/>
      <c r="DR88" s="109"/>
      <c r="DS88" s="109"/>
      <c r="DT88" s="109"/>
      <c r="DU88" s="109"/>
      <c r="DV88" s="109"/>
      <c r="DW88" s="109"/>
      <c r="DX88" s="77">
        <f t="shared" si="20"/>
        <v>0</v>
      </c>
      <c r="DY88" s="13">
        <f t="shared" si="21"/>
        <v>0</v>
      </c>
      <c r="DZ88" s="13">
        <f t="shared" si="22"/>
        <v>0</v>
      </c>
      <c r="EA88" s="13">
        <f t="shared" si="23"/>
        <v>0</v>
      </c>
      <c r="EB88" s="13">
        <f t="shared" si="24"/>
        <v>0</v>
      </c>
      <c r="EC88" s="13">
        <f t="shared" si="25"/>
        <v>0</v>
      </c>
      <c r="ED88" s="13">
        <f t="shared" si="26"/>
        <v>0</v>
      </c>
      <c r="EE88" s="21">
        <f t="shared" si="27"/>
        <v>0</v>
      </c>
      <c r="EG88" s="44" t="str">
        <f t="shared" si="15"/>
        <v/>
      </c>
      <c r="EH88" s="51" t="str">
        <f t="shared" si="16"/>
        <v/>
      </c>
      <c r="EI88" s="51" t="str">
        <f t="shared" si="17"/>
        <v/>
      </c>
      <c r="EJ88" s="227" t="str">
        <f t="shared" si="18"/>
        <v/>
      </c>
      <c r="EK88" s="45" t="str">
        <f t="shared" si="19"/>
        <v/>
      </c>
    </row>
    <row r="89" spans="1:141" ht="15.5">
      <c r="A89" s="6" t="s">
        <v>791</v>
      </c>
      <c r="B89" s="37" t="s">
        <v>1164</v>
      </c>
      <c r="C89" s="87"/>
      <c r="D89" s="87"/>
      <c r="E89" s="87"/>
      <c r="F89" s="87"/>
      <c r="G89" s="88"/>
      <c r="H89" s="108"/>
      <c r="I89" s="108"/>
      <c r="J89" s="108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10"/>
      <c r="AY89" s="111"/>
      <c r="AZ89" s="112"/>
      <c r="BA89" s="112"/>
      <c r="BB89" s="113"/>
      <c r="BC89" s="113"/>
      <c r="BD89" s="109"/>
      <c r="BE89" s="112"/>
      <c r="BF89" s="112"/>
      <c r="BG89" s="112"/>
      <c r="BH89" s="112"/>
      <c r="BI89" s="109"/>
      <c r="BJ89" s="112"/>
      <c r="BK89" s="112"/>
      <c r="BL89" s="109"/>
      <c r="BM89" s="112"/>
      <c r="BN89" s="109"/>
      <c r="BO89" s="109"/>
      <c r="BP89" s="112"/>
      <c r="BQ89" s="112"/>
      <c r="BR89" s="109"/>
      <c r="BS89" s="112"/>
      <c r="BT89" s="109"/>
      <c r="BU89" s="112"/>
      <c r="BV89" s="109"/>
      <c r="BW89" s="109"/>
      <c r="BX89" s="109"/>
      <c r="BY89" s="109"/>
      <c r="BZ89" s="109"/>
      <c r="CA89" s="112"/>
      <c r="CB89" s="109"/>
      <c r="CC89" s="112"/>
      <c r="CD89" s="109"/>
      <c r="CE89" s="109"/>
      <c r="CF89" s="112"/>
      <c r="CG89" s="109"/>
      <c r="CH89" s="109"/>
      <c r="CI89" s="109"/>
      <c r="CJ89" s="109"/>
      <c r="CK89" s="109"/>
      <c r="CL89" s="109"/>
      <c r="CM89" s="109"/>
      <c r="CN89" s="147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12"/>
      <c r="DB89" s="109"/>
      <c r="DC89" s="112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12"/>
      <c r="DO89" s="109"/>
      <c r="DP89" s="109"/>
      <c r="DQ89" s="109"/>
      <c r="DR89" s="109"/>
      <c r="DS89" s="109"/>
      <c r="DT89" s="109"/>
      <c r="DU89" s="109"/>
      <c r="DV89" s="109"/>
      <c r="DW89" s="109"/>
      <c r="DX89" s="77">
        <f t="shared" si="20"/>
        <v>0</v>
      </c>
      <c r="DY89" s="13">
        <f t="shared" si="21"/>
        <v>0</v>
      </c>
      <c r="DZ89" s="13">
        <f t="shared" si="22"/>
        <v>0</v>
      </c>
      <c r="EA89" s="13">
        <f t="shared" si="23"/>
        <v>0</v>
      </c>
      <c r="EB89" s="13">
        <f t="shared" si="24"/>
        <v>0</v>
      </c>
      <c r="EC89" s="13">
        <f t="shared" si="25"/>
        <v>0</v>
      </c>
      <c r="ED89" s="13">
        <f t="shared" si="26"/>
        <v>0</v>
      </c>
      <c r="EE89" s="21">
        <f t="shared" si="27"/>
        <v>0</v>
      </c>
      <c r="EG89" s="44" t="str">
        <f t="shared" si="15"/>
        <v/>
      </c>
      <c r="EH89" s="51" t="str">
        <f t="shared" si="16"/>
        <v/>
      </c>
      <c r="EI89" s="51" t="str">
        <f t="shared" si="17"/>
        <v/>
      </c>
      <c r="EJ89" s="227" t="str">
        <f t="shared" si="18"/>
        <v/>
      </c>
      <c r="EK89" s="45" t="str">
        <f t="shared" si="19"/>
        <v/>
      </c>
    </row>
    <row r="90" spans="1:141" ht="15.5">
      <c r="A90" s="6" t="s">
        <v>791</v>
      </c>
      <c r="B90" s="37" t="s">
        <v>580</v>
      </c>
      <c r="C90" s="87"/>
      <c r="D90" s="87"/>
      <c r="E90" s="87"/>
      <c r="F90" s="87"/>
      <c r="G90" s="88"/>
      <c r="H90" s="108"/>
      <c r="I90" s="108"/>
      <c r="J90" s="108" t="s">
        <v>43</v>
      </c>
      <c r="K90" s="227"/>
      <c r="L90" s="227"/>
      <c r="M90" s="227" t="s">
        <v>43</v>
      </c>
      <c r="N90" s="227"/>
      <c r="O90" s="227"/>
      <c r="P90" s="227" t="s">
        <v>43</v>
      </c>
      <c r="Q90" s="227"/>
      <c r="R90" s="227"/>
      <c r="S90" s="227"/>
      <c r="T90" s="227"/>
      <c r="U90" s="227" t="s">
        <v>43</v>
      </c>
      <c r="V90" s="227" t="s">
        <v>43</v>
      </c>
      <c r="W90" s="227"/>
      <c r="X90" s="227"/>
      <c r="Y90" s="227" t="s">
        <v>43</v>
      </c>
      <c r="Z90" s="227"/>
      <c r="AA90" s="227"/>
      <c r="AB90" s="227" t="s">
        <v>43</v>
      </c>
      <c r="AC90" s="227"/>
      <c r="AD90" s="227" t="s">
        <v>43</v>
      </c>
      <c r="AE90" s="227"/>
      <c r="AF90" s="227"/>
      <c r="AG90" s="227"/>
      <c r="AH90" s="227"/>
      <c r="AI90" s="109" t="s">
        <v>43</v>
      </c>
      <c r="AJ90" s="109"/>
      <c r="AK90" s="109"/>
      <c r="AL90" s="109"/>
      <c r="AM90" s="109"/>
      <c r="AN90" s="109"/>
      <c r="AO90" s="109" t="s">
        <v>43</v>
      </c>
      <c r="AP90" s="109"/>
      <c r="AQ90" s="109"/>
      <c r="AR90" s="109" t="s">
        <v>43</v>
      </c>
      <c r="AS90" s="109" t="s">
        <v>43</v>
      </c>
      <c r="AT90" s="109"/>
      <c r="AU90" s="109"/>
      <c r="AV90" s="109" t="s">
        <v>43</v>
      </c>
      <c r="AW90" s="109"/>
      <c r="AX90" s="110" t="s">
        <v>43</v>
      </c>
      <c r="AY90" s="111"/>
      <c r="AZ90" s="112" t="s">
        <v>43</v>
      </c>
      <c r="BA90" s="112"/>
      <c r="BB90" s="113" t="s">
        <v>43</v>
      </c>
      <c r="BC90" s="113"/>
      <c r="BD90" s="109"/>
      <c r="BE90" s="112"/>
      <c r="BF90" s="112"/>
      <c r="BG90" s="112"/>
      <c r="BH90" s="112" t="s">
        <v>43</v>
      </c>
      <c r="BI90" s="109"/>
      <c r="BJ90" s="112"/>
      <c r="BK90" s="112"/>
      <c r="BL90" s="109"/>
      <c r="BM90" s="112" t="s">
        <v>43</v>
      </c>
      <c r="BN90" s="109" t="s">
        <v>43</v>
      </c>
      <c r="BO90" s="109"/>
      <c r="BP90" s="112" t="s">
        <v>43</v>
      </c>
      <c r="BQ90" s="112" t="s">
        <v>43</v>
      </c>
      <c r="BR90" s="109"/>
      <c r="BS90" s="112" t="s">
        <v>43</v>
      </c>
      <c r="BT90" s="109"/>
      <c r="BU90" s="112"/>
      <c r="BV90" s="109"/>
      <c r="BW90" s="109"/>
      <c r="BX90" s="109" t="s">
        <v>43</v>
      </c>
      <c r="BY90" s="109" t="s">
        <v>43</v>
      </c>
      <c r="BZ90" s="109"/>
      <c r="CA90" s="112"/>
      <c r="CB90" s="109"/>
      <c r="CC90" s="112"/>
      <c r="CD90" s="109"/>
      <c r="CE90" s="109" t="s">
        <v>43</v>
      </c>
      <c r="CF90" s="112" t="s">
        <v>43</v>
      </c>
      <c r="CG90" s="109"/>
      <c r="CH90" s="109" t="s">
        <v>43</v>
      </c>
      <c r="CI90" s="109"/>
      <c r="CJ90" s="109"/>
      <c r="CK90" s="109"/>
      <c r="CL90" s="109" t="s">
        <v>43</v>
      </c>
      <c r="CM90" s="109"/>
      <c r="CN90" s="147"/>
      <c r="CO90" s="109"/>
      <c r="CP90" s="109" t="s">
        <v>43</v>
      </c>
      <c r="CQ90" s="109"/>
      <c r="CR90" s="109"/>
      <c r="CS90" s="109"/>
      <c r="CT90" s="109"/>
      <c r="CU90" s="109"/>
      <c r="CV90" s="109"/>
      <c r="CW90" s="109"/>
      <c r="CX90" s="109"/>
      <c r="CY90" s="109"/>
      <c r="CZ90" s="109" t="s">
        <v>43</v>
      </c>
      <c r="DA90" s="112"/>
      <c r="DB90" s="109"/>
      <c r="DC90" s="112"/>
      <c r="DD90" s="109"/>
      <c r="DE90" s="109"/>
      <c r="DF90" s="109"/>
      <c r="DG90" s="109" t="s">
        <v>43</v>
      </c>
      <c r="DH90" s="109" t="s">
        <v>43</v>
      </c>
      <c r="DI90" s="109"/>
      <c r="DJ90" s="109"/>
      <c r="DK90" s="109" t="s">
        <v>43</v>
      </c>
      <c r="DL90" s="109"/>
      <c r="DM90" s="109"/>
      <c r="DN90" s="112"/>
      <c r="DO90" s="109"/>
      <c r="DP90" s="109"/>
      <c r="DQ90" s="109"/>
      <c r="DR90" s="109"/>
      <c r="DS90" s="109"/>
      <c r="DT90" s="109"/>
      <c r="DU90" s="109"/>
      <c r="DV90" s="109"/>
      <c r="DW90" s="109"/>
      <c r="DX90" s="77">
        <f t="shared" si="20"/>
        <v>51</v>
      </c>
      <c r="DY90" s="13">
        <f t="shared" si="21"/>
        <v>16</v>
      </c>
      <c r="DZ90" s="13">
        <f t="shared" si="22"/>
        <v>1</v>
      </c>
      <c r="EA90" s="13">
        <f t="shared" si="23"/>
        <v>3</v>
      </c>
      <c r="EB90" s="13">
        <f t="shared" si="24"/>
        <v>2</v>
      </c>
      <c r="EC90" s="13">
        <f t="shared" si="25"/>
        <v>1</v>
      </c>
      <c r="ED90" s="13">
        <f t="shared" si="26"/>
        <v>0</v>
      </c>
      <c r="EE90" s="21">
        <f t="shared" si="27"/>
        <v>4459</v>
      </c>
      <c r="EG90" s="139" t="str">
        <f t="shared" si="15"/>
        <v>Yes!</v>
      </c>
      <c r="EH90" s="51" t="str">
        <f t="shared" si="16"/>
        <v/>
      </c>
      <c r="EI90" s="51" t="str">
        <f t="shared" si="17"/>
        <v/>
      </c>
      <c r="EJ90" s="227" t="str">
        <f t="shared" si="18"/>
        <v/>
      </c>
      <c r="EK90" s="45" t="str">
        <f t="shared" si="19"/>
        <v/>
      </c>
    </row>
    <row r="91" spans="1:141">
      <c r="A91" s="5" t="s">
        <v>563</v>
      </c>
      <c r="B91" s="35" t="s">
        <v>71</v>
      </c>
      <c r="C91" s="85"/>
      <c r="D91" s="85"/>
      <c r="E91" s="85"/>
      <c r="F91" s="85"/>
      <c r="G91" s="86"/>
      <c r="H91" s="108"/>
      <c r="I91" s="108"/>
      <c r="J91" s="108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52"/>
      <c r="CD91" s="109"/>
      <c r="CE91" s="109"/>
      <c r="CF91" s="114"/>
      <c r="CG91" s="109"/>
      <c r="CH91" s="109"/>
      <c r="CI91" s="109"/>
      <c r="CJ91" s="109"/>
      <c r="CK91" s="109"/>
      <c r="CL91" s="109" t="s">
        <v>43</v>
      </c>
      <c r="CM91" s="109"/>
      <c r="CN91" s="147"/>
      <c r="CO91" s="109"/>
      <c r="CP91" s="109"/>
      <c r="CQ91" s="109"/>
      <c r="CR91" s="109" t="s">
        <v>43</v>
      </c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52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14"/>
      <c r="DO91" s="109"/>
      <c r="DP91" s="109"/>
      <c r="DQ91" s="109"/>
      <c r="DR91" s="109"/>
      <c r="DS91" s="109"/>
      <c r="DT91" s="109"/>
      <c r="DU91" s="109"/>
      <c r="DV91" s="109"/>
      <c r="DW91" s="109"/>
      <c r="DX91" s="77">
        <f t="shared" si="20"/>
        <v>4</v>
      </c>
      <c r="DY91" s="13">
        <f t="shared" si="21"/>
        <v>2</v>
      </c>
      <c r="DZ91" s="13">
        <f t="shared" si="22"/>
        <v>0</v>
      </c>
      <c r="EA91" s="13">
        <f t="shared" si="23"/>
        <v>0</v>
      </c>
      <c r="EB91" s="13">
        <f t="shared" si="24"/>
        <v>0</v>
      </c>
      <c r="EC91" s="13">
        <f t="shared" si="25"/>
        <v>0</v>
      </c>
      <c r="ED91" s="13">
        <f t="shared" si="26"/>
        <v>0</v>
      </c>
      <c r="EE91" s="21">
        <f t="shared" si="27"/>
        <v>565</v>
      </c>
      <c r="EG91" s="44" t="str">
        <f t="shared" si="15"/>
        <v/>
      </c>
      <c r="EH91" s="51" t="str">
        <f t="shared" si="16"/>
        <v/>
      </c>
      <c r="EI91" s="51" t="str">
        <f t="shared" si="17"/>
        <v/>
      </c>
      <c r="EJ91" s="227" t="str">
        <f t="shared" si="18"/>
        <v/>
      </c>
      <c r="EK91" s="45" t="str">
        <f t="shared" si="19"/>
        <v/>
      </c>
    </row>
    <row r="92" spans="1:141" ht="15.5">
      <c r="A92" s="5" t="s">
        <v>128</v>
      </c>
      <c r="B92" s="35" t="s">
        <v>124</v>
      </c>
      <c r="C92" s="85"/>
      <c r="D92" s="85"/>
      <c r="E92" s="85"/>
      <c r="F92" s="85"/>
      <c r="G92" s="86"/>
      <c r="H92" s="108"/>
      <c r="I92" s="108"/>
      <c r="J92" s="108"/>
      <c r="K92" s="227"/>
      <c r="L92" s="227"/>
      <c r="M92" s="227" t="s">
        <v>43</v>
      </c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 t="s">
        <v>43</v>
      </c>
      <c r="Y92" s="227" t="s">
        <v>43</v>
      </c>
      <c r="Z92" s="227"/>
      <c r="AA92" s="227"/>
      <c r="AB92" s="227"/>
      <c r="AC92" s="227"/>
      <c r="AD92" s="227"/>
      <c r="AE92" s="227"/>
      <c r="AF92" s="227"/>
      <c r="AG92" s="227"/>
      <c r="AH92" s="227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10"/>
      <c r="AY92" s="111"/>
      <c r="AZ92" s="112" t="s">
        <v>43</v>
      </c>
      <c r="BA92" s="112"/>
      <c r="BB92" s="113"/>
      <c r="BC92" s="113"/>
      <c r="BD92" s="109"/>
      <c r="BE92" s="112"/>
      <c r="BF92" s="112"/>
      <c r="BG92" s="112"/>
      <c r="BH92" s="112"/>
      <c r="BI92" s="109"/>
      <c r="BJ92" s="112"/>
      <c r="BK92" s="112"/>
      <c r="BL92" s="109"/>
      <c r="BM92" s="112"/>
      <c r="BN92" s="109"/>
      <c r="BO92" s="109"/>
      <c r="BP92" s="112"/>
      <c r="BQ92" s="112"/>
      <c r="BR92" s="109"/>
      <c r="BS92" s="112"/>
      <c r="BT92" s="109"/>
      <c r="BU92" s="112"/>
      <c r="BV92" s="109"/>
      <c r="BW92" s="109"/>
      <c r="BX92" s="109"/>
      <c r="BY92" s="109"/>
      <c r="BZ92" s="109"/>
      <c r="CA92" s="112"/>
      <c r="CB92" s="109"/>
      <c r="CC92" s="112"/>
      <c r="CD92" s="109"/>
      <c r="CE92" s="109"/>
      <c r="CF92" s="112"/>
      <c r="CG92" s="109"/>
      <c r="CH92" s="109"/>
      <c r="CI92" s="109"/>
      <c r="CJ92" s="109"/>
      <c r="CK92" s="109"/>
      <c r="CL92" s="109"/>
      <c r="CM92" s="109"/>
      <c r="CN92" s="147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 t="s">
        <v>43</v>
      </c>
      <c r="CY92" s="109"/>
      <c r="CZ92" s="109"/>
      <c r="DA92" s="112"/>
      <c r="DB92" s="109"/>
      <c r="DC92" s="112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12"/>
      <c r="DO92" s="109"/>
      <c r="DP92" s="109"/>
      <c r="DQ92" s="109"/>
      <c r="DR92" s="109"/>
      <c r="DS92" s="109"/>
      <c r="DT92" s="109"/>
      <c r="DU92" s="109"/>
      <c r="DV92" s="109"/>
      <c r="DW92" s="109"/>
      <c r="DX92" s="77">
        <f t="shared" si="20"/>
        <v>5</v>
      </c>
      <c r="DY92" s="13">
        <f t="shared" si="21"/>
        <v>0</v>
      </c>
      <c r="DZ92" s="13">
        <f t="shared" si="22"/>
        <v>0</v>
      </c>
      <c r="EA92" s="13">
        <f t="shared" si="23"/>
        <v>0</v>
      </c>
      <c r="EB92" s="13">
        <f t="shared" si="24"/>
        <v>1</v>
      </c>
      <c r="EC92" s="13">
        <f t="shared" si="25"/>
        <v>0</v>
      </c>
      <c r="ED92" s="13">
        <f t="shared" si="26"/>
        <v>0</v>
      </c>
      <c r="EE92" s="21">
        <f t="shared" si="27"/>
        <v>0</v>
      </c>
      <c r="EG92" s="44" t="str">
        <f t="shared" si="15"/>
        <v/>
      </c>
      <c r="EH92" s="51" t="str">
        <f t="shared" si="16"/>
        <v/>
      </c>
      <c r="EI92" s="51" t="str">
        <f t="shared" si="17"/>
        <v/>
      </c>
      <c r="EJ92" s="227" t="str">
        <f t="shared" si="18"/>
        <v/>
      </c>
      <c r="EK92" s="45" t="str">
        <f t="shared" si="19"/>
        <v/>
      </c>
    </row>
    <row r="93" spans="1:141" ht="15.5">
      <c r="A93" s="5" t="s">
        <v>129</v>
      </c>
      <c r="B93" s="35" t="s">
        <v>130</v>
      </c>
      <c r="C93" s="85"/>
      <c r="D93" s="85"/>
      <c r="E93" s="85"/>
      <c r="F93" s="85"/>
      <c r="G93" s="86"/>
      <c r="H93" s="108"/>
      <c r="I93" s="108"/>
      <c r="J93" s="108" t="s">
        <v>43</v>
      </c>
      <c r="K93" s="227" t="s">
        <v>43</v>
      </c>
      <c r="L93" s="227" t="s">
        <v>43</v>
      </c>
      <c r="M93" s="227" t="s">
        <v>43</v>
      </c>
      <c r="N93" s="227"/>
      <c r="O93" s="227"/>
      <c r="P93" s="227"/>
      <c r="Q93" s="227"/>
      <c r="R93" s="227"/>
      <c r="S93" s="227"/>
      <c r="T93" s="227" t="s">
        <v>43</v>
      </c>
      <c r="U93" s="227"/>
      <c r="V93" s="227"/>
      <c r="W93" s="227"/>
      <c r="X93" s="227"/>
      <c r="Y93" s="227"/>
      <c r="Z93" s="227"/>
      <c r="AA93" s="227" t="s">
        <v>43</v>
      </c>
      <c r="AB93" s="227"/>
      <c r="AC93" s="227"/>
      <c r="AD93" s="227" t="s">
        <v>43</v>
      </c>
      <c r="AE93" s="227"/>
      <c r="AF93" s="227" t="s">
        <v>43</v>
      </c>
      <c r="AG93" s="227" t="s">
        <v>43</v>
      </c>
      <c r="AH93" s="227" t="s">
        <v>43</v>
      </c>
      <c r="AI93" s="109"/>
      <c r="AJ93" s="109"/>
      <c r="AK93" s="109"/>
      <c r="AL93" s="109"/>
      <c r="AM93" s="109"/>
      <c r="AN93" s="109" t="s">
        <v>43</v>
      </c>
      <c r="AO93" s="109"/>
      <c r="AP93" s="109" t="s">
        <v>43</v>
      </c>
      <c r="AQ93" s="109"/>
      <c r="AR93" s="109"/>
      <c r="AS93" s="109" t="s">
        <v>43</v>
      </c>
      <c r="AT93" s="109" t="s">
        <v>43</v>
      </c>
      <c r="AU93" s="109"/>
      <c r="AV93" s="109"/>
      <c r="AW93" s="109"/>
      <c r="AX93" s="110" t="s">
        <v>43</v>
      </c>
      <c r="AY93" s="109" t="s">
        <v>43</v>
      </c>
      <c r="AZ93" s="112" t="s">
        <v>43</v>
      </c>
      <c r="BA93" s="112"/>
      <c r="BB93" s="113" t="s">
        <v>43</v>
      </c>
      <c r="BC93" s="113"/>
      <c r="BD93" s="109"/>
      <c r="BE93" s="112" t="s">
        <v>43</v>
      </c>
      <c r="BF93" s="112"/>
      <c r="BG93" s="112"/>
      <c r="BH93" s="112" t="s">
        <v>43</v>
      </c>
      <c r="BI93" s="109"/>
      <c r="BJ93" s="112"/>
      <c r="BK93" s="112"/>
      <c r="BL93" s="109"/>
      <c r="BM93" s="112" t="s">
        <v>43</v>
      </c>
      <c r="BN93" s="109"/>
      <c r="BO93" s="109"/>
      <c r="BP93" s="112" t="s">
        <v>43</v>
      </c>
      <c r="BQ93" s="112" t="s">
        <v>43</v>
      </c>
      <c r="BR93" s="109"/>
      <c r="BS93" s="112" t="s">
        <v>43</v>
      </c>
      <c r="BT93" s="109"/>
      <c r="BU93" s="112" t="s">
        <v>43</v>
      </c>
      <c r="BV93" s="109"/>
      <c r="BW93" s="109"/>
      <c r="BX93" s="109"/>
      <c r="BY93" s="109" t="s">
        <v>43</v>
      </c>
      <c r="BZ93" s="109"/>
      <c r="CA93" s="112"/>
      <c r="CB93" s="109"/>
      <c r="CC93" s="112"/>
      <c r="CD93" s="109"/>
      <c r="CE93" s="109" t="s">
        <v>43</v>
      </c>
      <c r="CF93" s="112" t="s">
        <v>43</v>
      </c>
      <c r="CG93" s="109"/>
      <c r="CH93" s="109" t="s">
        <v>43</v>
      </c>
      <c r="CI93" s="109" t="s">
        <v>43</v>
      </c>
      <c r="CJ93" s="109" t="s">
        <v>43</v>
      </c>
      <c r="CK93" s="109"/>
      <c r="CL93" s="109" t="s">
        <v>43</v>
      </c>
      <c r="CM93" s="109"/>
      <c r="CN93" s="147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 t="s">
        <v>43</v>
      </c>
      <c r="CY93" s="109"/>
      <c r="CZ93" s="109"/>
      <c r="DA93" s="112"/>
      <c r="DB93" s="109"/>
      <c r="DC93" s="112"/>
      <c r="DD93" s="109" t="s">
        <v>43</v>
      </c>
      <c r="DE93" s="109" t="s">
        <v>43</v>
      </c>
      <c r="DF93" s="109"/>
      <c r="DG93" s="109"/>
      <c r="DH93" s="109"/>
      <c r="DI93" s="109" t="s">
        <v>43</v>
      </c>
      <c r="DJ93" s="109" t="s">
        <v>43</v>
      </c>
      <c r="DK93" s="109" t="s">
        <v>43</v>
      </c>
      <c r="DL93" s="109"/>
      <c r="DM93" s="109" t="s">
        <v>43</v>
      </c>
      <c r="DN93" s="112"/>
      <c r="DO93" s="109" t="s">
        <v>43</v>
      </c>
      <c r="DP93" s="109"/>
      <c r="DQ93" s="109"/>
      <c r="DR93" s="109"/>
      <c r="DS93" s="109"/>
      <c r="DT93" s="109"/>
      <c r="DU93" s="109"/>
      <c r="DV93" s="109"/>
      <c r="DW93" s="109"/>
      <c r="DX93" s="77">
        <f t="shared" si="20"/>
        <v>61</v>
      </c>
      <c r="DY93" s="13">
        <f t="shared" si="21"/>
        <v>19</v>
      </c>
      <c r="DZ93" s="13">
        <f t="shared" si="22"/>
        <v>2</v>
      </c>
      <c r="EA93" s="13">
        <f t="shared" si="23"/>
        <v>3</v>
      </c>
      <c r="EB93" s="13">
        <f t="shared" si="24"/>
        <v>0</v>
      </c>
      <c r="EC93" s="13">
        <f t="shared" si="25"/>
        <v>0</v>
      </c>
      <c r="ED93" s="13">
        <f t="shared" si="26"/>
        <v>0</v>
      </c>
      <c r="EE93" s="21">
        <f t="shared" si="27"/>
        <v>6167</v>
      </c>
      <c r="EG93" s="139" t="str">
        <f t="shared" si="15"/>
        <v>Yes!</v>
      </c>
      <c r="EH93" s="51" t="str">
        <f t="shared" si="16"/>
        <v>Yes!</v>
      </c>
      <c r="EI93" s="51" t="str">
        <f t="shared" si="17"/>
        <v/>
      </c>
      <c r="EJ93" s="227" t="str">
        <f t="shared" si="18"/>
        <v/>
      </c>
      <c r="EK93" s="45" t="str">
        <f t="shared" si="19"/>
        <v/>
      </c>
    </row>
    <row r="94" spans="1:141" ht="15.5">
      <c r="A94" s="5" t="s">
        <v>792</v>
      </c>
      <c r="B94" s="35" t="s">
        <v>536</v>
      </c>
      <c r="C94" s="85"/>
      <c r="D94" s="85"/>
      <c r="E94" s="85"/>
      <c r="F94" s="85"/>
      <c r="G94" s="86"/>
      <c r="H94" s="108"/>
      <c r="I94" s="108"/>
      <c r="J94" s="108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0"/>
      <c r="AY94" s="111"/>
      <c r="AZ94" s="112"/>
      <c r="BA94" s="112"/>
      <c r="BB94" s="113"/>
      <c r="BC94" s="113"/>
      <c r="BD94" s="109"/>
      <c r="BE94" s="112"/>
      <c r="BF94" s="112"/>
      <c r="BG94" s="112"/>
      <c r="BH94" s="112"/>
      <c r="BI94" s="109"/>
      <c r="BJ94" s="112"/>
      <c r="BK94" s="112"/>
      <c r="BL94" s="109"/>
      <c r="BM94" s="112"/>
      <c r="BN94" s="109"/>
      <c r="BO94" s="109"/>
      <c r="BP94" s="112"/>
      <c r="BQ94" s="112"/>
      <c r="BR94" s="109"/>
      <c r="BS94" s="112"/>
      <c r="BT94" s="109"/>
      <c r="BU94" s="112"/>
      <c r="BV94" s="109"/>
      <c r="BW94" s="109"/>
      <c r="BX94" s="109"/>
      <c r="BY94" s="109"/>
      <c r="BZ94" s="109"/>
      <c r="CA94" s="112"/>
      <c r="CB94" s="109"/>
      <c r="CC94" s="112"/>
      <c r="CD94" s="109"/>
      <c r="CE94" s="109"/>
      <c r="CF94" s="112"/>
      <c r="CG94" s="109"/>
      <c r="CH94" s="109"/>
      <c r="CI94" s="109"/>
      <c r="CJ94" s="109"/>
      <c r="CK94" s="109"/>
      <c r="CL94" s="109"/>
      <c r="CM94" s="109"/>
      <c r="CN94" s="147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12"/>
      <c r="DB94" s="109"/>
      <c r="DC94" s="112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12"/>
      <c r="DO94" s="109"/>
      <c r="DP94" s="109"/>
      <c r="DQ94" s="109"/>
      <c r="DR94" s="109"/>
      <c r="DS94" s="109"/>
      <c r="DT94" s="109"/>
      <c r="DU94" s="109"/>
      <c r="DV94" s="109"/>
      <c r="DW94" s="109"/>
      <c r="DX94" s="77">
        <f t="shared" si="20"/>
        <v>0</v>
      </c>
      <c r="DY94" s="13">
        <f t="shared" si="21"/>
        <v>0</v>
      </c>
      <c r="DZ94" s="13">
        <f t="shared" si="22"/>
        <v>0</v>
      </c>
      <c r="EA94" s="13">
        <f t="shared" si="23"/>
        <v>0</v>
      </c>
      <c r="EB94" s="13">
        <f t="shared" si="24"/>
        <v>0</v>
      </c>
      <c r="EC94" s="13">
        <f t="shared" si="25"/>
        <v>0</v>
      </c>
      <c r="ED94" s="13">
        <f t="shared" si="26"/>
        <v>0</v>
      </c>
      <c r="EE94" s="21">
        <f t="shared" si="27"/>
        <v>0</v>
      </c>
      <c r="EG94" s="44" t="str">
        <f t="shared" si="15"/>
        <v/>
      </c>
      <c r="EH94" s="51" t="str">
        <f t="shared" si="16"/>
        <v/>
      </c>
      <c r="EI94" s="51" t="str">
        <f t="shared" si="17"/>
        <v/>
      </c>
      <c r="EJ94" s="227" t="str">
        <f t="shared" si="18"/>
        <v/>
      </c>
      <c r="EK94" s="45" t="str">
        <f t="shared" si="19"/>
        <v/>
      </c>
    </row>
    <row r="95" spans="1:141" ht="15.5">
      <c r="A95" s="5" t="s">
        <v>1165</v>
      </c>
      <c r="B95" s="35" t="s">
        <v>104</v>
      </c>
      <c r="C95" s="85"/>
      <c r="D95" s="85"/>
      <c r="E95" s="85"/>
      <c r="F95" s="85"/>
      <c r="G95" s="86"/>
      <c r="H95" s="108"/>
      <c r="I95" s="108"/>
      <c r="J95" s="108"/>
      <c r="K95" s="227"/>
      <c r="L95" s="227"/>
      <c r="M95" s="227" t="s">
        <v>43</v>
      </c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0"/>
      <c r="AY95" s="111"/>
      <c r="AZ95" s="112"/>
      <c r="BA95" s="112"/>
      <c r="BB95" s="113"/>
      <c r="BC95" s="113"/>
      <c r="BD95" s="109"/>
      <c r="BE95" s="112"/>
      <c r="BF95" s="112"/>
      <c r="BG95" s="112"/>
      <c r="BH95" s="112"/>
      <c r="BI95" s="109"/>
      <c r="BJ95" s="112"/>
      <c r="BK95" s="112"/>
      <c r="BL95" s="109"/>
      <c r="BM95" s="112"/>
      <c r="BN95" s="109"/>
      <c r="BO95" s="109"/>
      <c r="BP95" s="112"/>
      <c r="BQ95" s="112"/>
      <c r="BR95" s="109"/>
      <c r="BS95" s="112"/>
      <c r="BT95" s="109"/>
      <c r="BU95" s="112"/>
      <c r="BV95" s="109"/>
      <c r="BW95" s="109"/>
      <c r="BX95" s="109"/>
      <c r="BY95" s="109"/>
      <c r="BZ95" s="109"/>
      <c r="CA95" s="112"/>
      <c r="CB95" s="109"/>
      <c r="CC95" s="112"/>
      <c r="CD95" s="109"/>
      <c r="CE95" s="109"/>
      <c r="CF95" s="112"/>
      <c r="CG95" s="109"/>
      <c r="CH95" s="109"/>
      <c r="CI95" s="109"/>
      <c r="CJ95" s="109"/>
      <c r="CK95" s="109"/>
      <c r="CL95" s="109"/>
      <c r="CM95" s="109"/>
      <c r="CN95" s="147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12"/>
      <c r="DB95" s="109"/>
      <c r="DC95" s="112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12"/>
      <c r="DO95" s="109"/>
      <c r="DP95" s="109"/>
      <c r="DQ95" s="109"/>
      <c r="DR95" s="109"/>
      <c r="DS95" s="109"/>
      <c r="DT95" s="109"/>
      <c r="DU95" s="109"/>
      <c r="DV95" s="109"/>
      <c r="DW95" s="109"/>
      <c r="DX95" s="77">
        <f t="shared" si="20"/>
        <v>1</v>
      </c>
      <c r="DY95" s="13">
        <f t="shared" si="21"/>
        <v>0</v>
      </c>
      <c r="DZ95" s="13">
        <f t="shared" si="22"/>
        <v>0</v>
      </c>
      <c r="EA95" s="13">
        <f t="shared" si="23"/>
        <v>0</v>
      </c>
      <c r="EB95" s="13">
        <f t="shared" si="24"/>
        <v>0</v>
      </c>
      <c r="EC95" s="13">
        <f t="shared" si="25"/>
        <v>0</v>
      </c>
      <c r="ED95" s="13">
        <f t="shared" si="26"/>
        <v>0</v>
      </c>
      <c r="EE95" s="21">
        <f t="shared" si="27"/>
        <v>0</v>
      </c>
      <c r="EG95" s="44" t="str">
        <f t="shared" si="15"/>
        <v/>
      </c>
      <c r="EH95" s="51" t="str">
        <f t="shared" si="16"/>
        <v/>
      </c>
      <c r="EI95" s="51" t="str">
        <f t="shared" si="17"/>
        <v/>
      </c>
      <c r="EJ95" s="227" t="str">
        <f t="shared" si="18"/>
        <v/>
      </c>
      <c r="EK95" s="45" t="str">
        <f t="shared" si="19"/>
        <v/>
      </c>
    </row>
    <row r="96" spans="1:141" ht="15.5">
      <c r="A96" s="5" t="s">
        <v>797</v>
      </c>
      <c r="B96" s="35" t="s">
        <v>798</v>
      </c>
      <c r="C96" s="85"/>
      <c r="D96" s="85"/>
      <c r="E96" s="85"/>
      <c r="F96" s="85"/>
      <c r="G96" s="86"/>
      <c r="H96" s="108"/>
      <c r="I96" s="108"/>
      <c r="J96" s="108"/>
      <c r="K96" s="227"/>
      <c r="L96" s="227"/>
      <c r="M96" s="227" t="s">
        <v>43</v>
      </c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0"/>
      <c r="AY96" s="111"/>
      <c r="AZ96" s="112"/>
      <c r="BA96" s="112"/>
      <c r="BB96" s="113"/>
      <c r="BC96" s="113"/>
      <c r="BD96" s="109"/>
      <c r="BE96" s="112"/>
      <c r="BF96" s="112"/>
      <c r="BG96" s="112"/>
      <c r="BH96" s="112"/>
      <c r="BI96" s="109"/>
      <c r="BJ96" s="112"/>
      <c r="BK96" s="112"/>
      <c r="BL96" s="109"/>
      <c r="BM96" s="112" t="s">
        <v>43</v>
      </c>
      <c r="BN96" s="109"/>
      <c r="BO96" s="109"/>
      <c r="BP96" s="112"/>
      <c r="BQ96" s="112"/>
      <c r="BR96" s="109"/>
      <c r="BS96" s="112"/>
      <c r="BT96" s="109"/>
      <c r="BU96" s="112"/>
      <c r="BV96" s="109"/>
      <c r="BW96" s="109"/>
      <c r="BX96" s="109"/>
      <c r="BY96" s="109"/>
      <c r="BZ96" s="109"/>
      <c r="CA96" s="112"/>
      <c r="CB96" s="109"/>
      <c r="CC96" s="112"/>
      <c r="CD96" s="109"/>
      <c r="CE96" s="109"/>
      <c r="CF96" s="112"/>
      <c r="CG96" s="109"/>
      <c r="CH96" s="109"/>
      <c r="CI96" s="109"/>
      <c r="CJ96" s="109"/>
      <c r="CK96" s="109"/>
      <c r="CL96" s="109"/>
      <c r="CM96" s="109"/>
      <c r="CN96" s="147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12"/>
      <c r="DB96" s="109"/>
      <c r="DC96" s="112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12"/>
      <c r="DO96" s="109"/>
      <c r="DP96" s="109"/>
      <c r="DQ96" s="109"/>
      <c r="DR96" s="109"/>
      <c r="DS96" s="109"/>
      <c r="DT96" s="109"/>
      <c r="DU96" s="109"/>
      <c r="DV96" s="109"/>
      <c r="DW96" s="109"/>
      <c r="DX96" s="77">
        <f t="shared" si="20"/>
        <v>2</v>
      </c>
      <c r="DY96" s="13">
        <f t="shared" si="21"/>
        <v>0</v>
      </c>
      <c r="DZ96" s="13">
        <f t="shared" si="22"/>
        <v>0</v>
      </c>
      <c r="EA96" s="13">
        <f t="shared" si="23"/>
        <v>0</v>
      </c>
      <c r="EB96" s="13">
        <f t="shared" si="24"/>
        <v>0</v>
      </c>
      <c r="EC96" s="13">
        <f t="shared" si="25"/>
        <v>0</v>
      </c>
      <c r="ED96" s="13">
        <f t="shared" si="26"/>
        <v>0</v>
      </c>
      <c r="EE96" s="21">
        <f t="shared" si="27"/>
        <v>0</v>
      </c>
      <c r="EG96" s="44" t="str">
        <f t="shared" si="15"/>
        <v/>
      </c>
      <c r="EH96" s="51" t="str">
        <f t="shared" si="16"/>
        <v/>
      </c>
      <c r="EI96" s="51" t="str">
        <f t="shared" si="17"/>
        <v/>
      </c>
      <c r="EJ96" s="227" t="str">
        <f t="shared" si="18"/>
        <v/>
      </c>
      <c r="EK96" s="45" t="str">
        <f t="shared" si="19"/>
        <v/>
      </c>
    </row>
    <row r="97" spans="1:141" ht="15.5">
      <c r="A97" s="5" t="s">
        <v>797</v>
      </c>
      <c r="B97" s="35" t="s">
        <v>799</v>
      </c>
      <c r="C97" s="85"/>
      <c r="D97" s="85"/>
      <c r="E97" s="85"/>
      <c r="F97" s="85"/>
      <c r="G97" s="86"/>
      <c r="H97" s="108"/>
      <c r="I97" s="108"/>
      <c r="J97" s="108"/>
      <c r="K97" s="227"/>
      <c r="L97" s="227"/>
      <c r="M97" s="227" t="s">
        <v>43</v>
      </c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0"/>
      <c r="AY97" s="111"/>
      <c r="AZ97" s="112"/>
      <c r="BA97" s="112"/>
      <c r="BB97" s="113"/>
      <c r="BC97" s="113"/>
      <c r="BD97" s="109"/>
      <c r="BE97" s="112"/>
      <c r="BF97" s="112"/>
      <c r="BG97" s="112"/>
      <c r="BH97" s="112"/>
      <c r="BI97" s="109"/>
      <c r="BJ97" s="112"/>
      <c r="BK97" s="112"/>
      <c r="BL97" s="109"/>
      <c r="BM97" s="112" t="s">
        <v>43</v>
      </c>
      <c r="BN97" s="109"/>
      <c r="BO97" s="109"/>
      <c r="BP97" s="112"/>
      <c r="BQ97" s="112"/>
      <c r="BR97" s="109"/>
      <c r="BS97" s="112"/>
      <c r="BT97" s="109"/>
      <c r="BU97" s="112"/>
      <c r="BV97" s="109"/>
      <c r="BW97" s="109"/>
      <c r="BX97" s="109"/>
      <c r="BY97" s="109"/>
      <c r="BZ97" s="109"/>
      <c r="CA97" s="112"/>
      <c r="CB97" s="109"/>
      <c r="CC97" s="112"/>
      <c r="CD97" s="109"/>
      <c r="CE97" s="109"/>
      <c r="CF97" s="112"/>
      <c r="CG97" s="109"/>
      <c r="CH97" s="109"/>
      <c r="CI97" s="109"/>
      <c r="CJ97" s="109"/>
      <c r="CK97" s="109"/>
      <c r="CL97" s="109"/>
      <c r="CM97" s="109"/>
      <c r="CN97" s="147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12"/>
      <c r="DB97" s="109"/>
      <c r="DC97" s="112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12"/>
      <c r="DO97" s="109"/>
      <c r="DP97" s="109"/>
      <c r="DQ97" s="109"/>
      <c r="DR97" s="109"/>
      <c r="DS97" s="109"/>
      <c r="DT97" s="109"/>
      <c r="DU97" s="109"/>
      <c r="DV97" s="109"/>
      <c r="DW97" s="109"/>
      <c r="DX97" s="77">
        <f t="shared" si="20"/>
        <v>2</v>
      </c>
      <c r="DY97" s="13">
        <f t="shared" si="21"/>
        <v>0</v>
      </c>
      <c r="DZ97" s="13">
        <f t="shared" si="22"/>
        <v>0</v>
      </c>
      <c r="EA97" s="13">
        <f t="shared" si="23"/>
        <v>0</v>
      </c>
      <c r="EB97" s="13">
        <f t="shared" si="24"/>
        <v>0</v>
      </c>
      <c r="EC97" s="13">
        <f t="shared" si="25"/>
        <v>0</v>
      </c>
      <c r="ED97" s="13">
        <f t="shared" si="26"/>
        <v>0</v>
      </c>
      <c r="EE97" s="21">
        <f t="shared" si="27"/>
        <v>0</v>
      </c>
      <c r="EG97" s="44" t="str">
        <f t="shared" si="15"/>
        <v/>
      </c>
      <c r="EH97" s="51" t="str">
        <f t="shared" si="16"/>
        <v/>
      </c>
      <c r="EI97" s="51" t="str">
        <f t="shared" si="17"/>
        <v/>
      </c>
      <c r="EJ97" s="227" t="str">
        <f t="shared" si="18"/>
        <v/>
      </c>
      <c r="EK97" s="45" t="str">
        <f t="shared" si="19"/>
        <v/>
      </c>
    </row>
    <row r="98" spans="1:141" ht="15.5">
      <c r="A98" s="6" t="s">
        <v>1166</v>
      </c>
      <c r="B98" s="37" t="s">
        <v>1167</v>
      </c>
      <c r="C98" s="87"/>
      <c r="D98" s="87"/>
      <c r="E98" s="87"/>
      <c r="F98" s="87"/>
      <c r="G98" s="88"/>
      <c r="H98" s="108"/>
      <c r="I98" s="108"/>
      <c r="J98" s="108"/>
      <c r="K98" s="227"/>
      <c r="L98" s="227"/>
      <c r="M98" s="227" t="s">
        <v>43</v>
      </c>
      <c r="N98" s="227"/>
      <c r="O98" s="227"/>
      <c r="P98" s="227"/>
      <c r="Q98" s="227"/>
      <c r="R98" s="227"/>
      <c r="S98" s="227"/>
      <c r="T98" s="227"/>
      <c r="U98" s="227" t="s">
        <v>43</v>
      </c>
      <c r="V98" s="227"/>
      <c r="W98" s="227"/>
      <c r="X98" s="227" t="s">
        <v>43</v>
      </c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0"/>
      <c r="AY98" s="111"/>
      <c r="AZ98" s="112"/>
      <c r="BA98" s="112"/>
      <c r="BB98" s="113"/>
      <c r="BC98" s="113"/>
      <c r="BD98" s="109"/>
      <c r="BE98" s="112"/>
      <c r="BF98" s="112"/>
      <c r="BG98" s="112"/>
      <c r="BH98" s="112"/>
      <c r="BI98" s="109"/>
      <c r="BJ98" s="112"/>
      <c r="BK98" s="112"/>
      <c r="BL98" s="109"/>
      <c r="BM98" s="112"/>
      <c r="BN98" s="109"/>
      <c r="BO98" s="109"/>
      <c r="BP98" s="112"/>
      <c r="BQ98" s="112"/>
      <c r="BR98" s="109"/>
      <c r="BS98" s="112"/>
      <c r="BT98" s="109"/>
      <c r="BU98" s="112"/>
      <c r="BV98" s="109"/>
      <c r="BW98" s="109"/>
      <c r="BX98" s="109"/>
      <c r="BY98" s="109"/>
      <c r="BZ98" s="109"/>
      <c r="CA98" s="112"/>
      <c r="CB98" s="109"/>
      <c r="CC98" s="112"/>
      <c r="CD98" s="109"/>
      <c r="CE98" s="109"/>
      <c r="CF98" s="112"/>
      <c r="CG98" s="109"/>
      <c r="CH98" s="109"/>
      <c r="CI98" s="109"/>
      <c r="CJ98" s="109"/>
      <c r="CK98" s="109"/>
      <c r="CL98" s="109"/>
      <c r="CM98" s="109"/>
      <c r="CN98" s="147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12"/>
      <c r="DB98" s="109"/>
      <c r="DC98" s="112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12"/>
      <c r="DO98" s="109"/>
      <c r="DP98" s="109"/>
      <c r="DQ98" s="109"/>
      <c r="DR98" s="109"/>
      <c r="DS98" s="109"/>
      <c r="DT98" s="109"/>
      <c r="DU98" s="109"/>
      <c r="DV98" s="109"/>
      <c r="DW98" s="109"/>
      <c r="DX98" s="77">
        <f t="shared" si="20"/>
        <v>4</v>
      </c>
      <c r="DY98" s="13">
        <f t="shared" si="21"/>
        <v>0</v>
      </c>
      <c r="DZ98" s="13">
        <f t="shared" si="22"/>
        <v>0</v>
      </c>
      <c r="EA98" s="13">
        <f t="shared" si="23"/>
        <v>0</v>
      </c>
      <c r="EB98" s="13">
        <f t="shared" si="24"/>
        <v>0</v>
      </c>
      <c r="EC98" s="13">
        <f t="shared" si="25"/>
        <v>0</v>
      </c>
      <c r="ED98" s="13">
        <f t="shared" si="26"/>
        <v>0</v>
      </c>
      <c r="EE98" s="21">
        <f t="shared" si="27"/>
        <v>0</v>
      </c>
      <c r="EG98" s="44" t="str">
        <f t="shared" si="15"/>
        <v/>
      </c>
      <c r="EH98" s="51" t="str">
        <f t="shared" si="16"/>
        <v/>
      </c>
      <c r="EI98" s="51" t="str">
        <f t="shared" si="17"/>
        <v/>
      </c>
      <c r="EJ98" s="227" t="str">
        <f t="shared" si="18"/>
        <v/>
      </c>
      <c r="EK98" s="45" t="str">
        <f t="shared" si="19"/>
        <v/>
      </c>
    </row>
    <row r="99" spans="1:141" ht="15.5">
      <c r="A99" s="5" t="s">
        <v>131</v>
      </c>
      <c r="B99" s="35" t="s">
        <v>104</v>
      </c>
      <c r="C99" s="85"/>
      <c r="D99" s="85"/>
      <c r="E99" s="85"/>
      <c r="F99" s="85"/>
      <c r="G99" s="86"/>
      <c r="H99" s="108"/>
      <c r="I99" s="108" t="s">
        <v>43</v>
      </c>
      <c r="J99" s="108" t="s">
        <v>43</v>
      </c>
      <c r="K99" s="227" t="s">
        <v>43</v>
      </c>
      <c r="L99" s="227" t="s">
        <v>43</v>
      </c>
      <c r="M99" s="227" t="s">
        <v>43</v>
      </c>
      <c r="N99" s="227" t="s">
        <v>43</v>
      </c>
      <c r="O99" s="227"/>
      <c r="P99" s="227" t="s">
        <v>43</v>
      </c>
      <c r="Q99" s="227" t="s">
        <v>43</v>
      </c>
      <c r="R99" s="227"/>
      <c r="S99" s="227" t="s">
        <v>43</v>
      </c>
      <c r="T99" s="227"/>
      <c r="U99" s="227" t="s">
        <v>43</v>
      </c>
      <c r="V99" s="227" t="s">
        <v>43</v>
      </c>
      <c r="W99" s="227"/>
      <c r="X99" s="227"/>
      <c r="Y99" s="227" t="s">
        <v>43</v>
      </c>
      <c r="Z99" s="227" t="s">
        <v>43</v>
      </c>
      <c r="AA99" s="227" t="s">
        <v>43</v>
      </c>
      <c r="AB99" s="227"/>
      <c r="AC99" s="227"/>
      <c r="AD99" s="227" t="s">
        <v>43</v>
      </c>
      <c r="AE99" s="227" t="s">
        <v>43</v>
      </c>
      <c r="AF99" s="227" t="s">
        <v>43</v>
      </c>
      <c r="AG99" s="227" t="s">
        <v>43</v>
      </c>
      <c r="AH99" s="227" t="s">
        <v>43</v>
      </c>
      <c r="AI99" s="109" t="s">
        <v>43</v>
      </c>
      <c r="AJ99" s="109"/>
      <c r="AK99" s="109" t="s">
        <v>43</v>
      </c>
      <c r="AL99" s="109" t="s">
        <v>43</v>
      </c>
      <c r="AM99" s="109"/>
      <c r="AN99" s="109" t="s">
        <v>43</v>
      </c>
      <c r="AO99" s="109"/>
      <c r="AP99" s="109"/>
      <c r="AQ99" s="109"/>
      <c r="AR99" s="109" t="s">
        <v>43</v>
      </c>
      <c r="AS99" s="109" t="s">
        <v>43</v>
      </c>
      <c r="AT99" s="109" t="s">
        <v>43</v>
      </c>
      <c r="AU99" s="109"/>
      <c r="AV99" s="109" t="s">
        <v>43</v>
      </c>
      <c r="AW99" s="109" t="s">
        <v>43</v>
      </c>
      <c r="AX99" s="110" t="s">
        <v>43</v>
      </c>
      <c r="AY99" s="109" t="s">
        <v>43</v>
      </c>
      <c r="AZ99" s="112" t="s">
        <v>43</v>
      </c>
      <c r="BA99" s="112"/>
      <c r="BB99" s="113" t="s">
        <v>43</v>
      </c>
      <c r="BC99" s="113"/>
      <c r="BD99" s="109" t="s">
        <v>43</v>
      </c>
      <c r="BE99" s="112" t="s">
        <v>43</v>
      </c>
      <c r="BF99" s="112" t="s">
        <v>43</v>
      </c>
      <c r="BG99" s="112" t="s">
        <v>43</v>
      </c>
      <c r="BH99" s="112" t="s">
        <v>43</v>
      </c>
      <c r="BI99" s="109" t="s">
        <v>43</v>
      </c>
      <c r="BJ99" s="112" t="s">
        <v>43</v>
      </c>
      <c r="BK99" s="112"/>
      <c r="BL99" s="109"/>
      <c r="BM99" s="112" t="s">
        <v>43</v>
      </c>
      <c r="BN99" s="109" t="s">
        <v>43</v>
      </c>
      <c r="BO99" s="109"/>
      <c r="BP99" s="112" t="s">
        <v>43</v>
      </c>
      <c r="BQ99" s="112" t="s">
        <v>43</v>
      </c>
      <c r="BR99" s="109" t="s">
        <v>43</v>
      </c>
      <c r="BS99" s="112" t="s">
        <v>43</v>
      </c>
      <c r="BT99" s="109"/>
      <c r="BU99" s="112" t="s">
        <v>43</v>
      </c>
      <c r="BV99" s="109" t="s">
        <v>43</v>
      </c>
      <c r="BW99" s="109"/>
      <c r="BX99" s="109"/>
      <c r="BY99" s="109" t="s">
        <v>43</v>
      </c>
      <c r="BZ99" s="109" t="s">
        <v>43</v>
      </c>
      <c r="CA99" s="112" t="s">
        <v>43</v>
      </c>
      <c r="CB99" s="109"/>
      <c r="CC99" s="112" t="s">
        <v>43</v>
      </c>
      <c r="CD99" s="109" t="s">
        <v>43</v>
      </c>
      <c r="CE99" s="109" t="s">
        <v>43</v>
      </c>
      <c r="CF99" s="112" t="s">
        <v>43</v>
      </c>
      <c r="CG99" s="109" t="s">
        <v>43</v>
      </c>
      <c r="CH99" s="109"/>
      <c r="CI99" s="109" t="s">
        <v>43</v>
      </c>
      <c r="CJ99" s="109"/>
      <c r="CK99" s="109" t="s">
        <v>43</v>
      </c>
      <c r="CL99" s="109"/>
      <c r="CM99" s="109"/>
      <c r="CN99" s="147"/>
      <c r="CO99" s="109"/>
      <c r="CP99" s="109" t="s">
        <v>43</v>
      </c>
      <c r="CQ99" s="109" t="s">
        <v>43</v>
      </c>
      <c r="CR99" s="109" t="s">
        <v>43</v>
      </c>
      <c r="CS99" s="109" t="s">
        <v>43</v>
      </c>
      <c r="CT99" s="109" t="s">
        <v>43</v>
      </c>
      <c r="CU99" s="109"/>
      <c r="CV99" s="109"/>
      <c r="CW99" s="109"/>
      <c r="CX99" s="109"/>
      <c r="CY99" s="109"/>
      <c r="CZ99" s="109"/>
      <c r="DA99" s="112"/>
      <c r="DB99" s="109"/>
      <c r="DC99" s="112"/>
      <c r="DD99" s="109" t="s">
        <v>43</v>
      </c>
      <c r="DE99" s="109"/>
      <c r="DF99" s="109"/>
      <c r="DG99" s="109"/>
      <c r="DH99" s="109"/>
      <c r="DI99" s="109" t="s">
        <v>43</v>
      </c>
      <c r="DJ99" s="109"/>
      <c r="DK99" s="109" t="s">
        <v>43</v>
      </c>
      <c r="DL99" s="109" t="s">
        <v>43</v>
      </c>
      <c r="DM99" s="109" t="s">
        <v>43</v>
      </c>
      <c r="DN99" s="112" t="s">
        <v>43</v>
      </c>
      <c r="DO99" s="109" t="s">
        <v>43</v>
      </c>
      <c r="DP99" s="109" t="s">
        <v>43</v>
      </c>
      <c r="DQ99" s="109"/>
      <c r="DR99" s="109"/>
      <c r="DS99" s="109"/>
      <c r="DT99" s="109"/>
      <c r="DU99" s="109"/>
      <c r="DV99" s="109"/>
      <c r="DW99" s="109"/>
      <c r="DX99" s="77">
        <f t="shared" si="20"/>
        <v>98</v>
      </c>
      <c r="DY99" s="13">
        <f t="shared" si="21"/>
        <v>31</v>
      </c>
      <c r="DZ99" s="13">
        <f t="shared" si="22"/>
        <v>4</v>
      </c>
      <c r="EA99" s="13">
        <f t="shared" si="23"/>
        <v>14</v>
      </c>
      <c r="EB99" s="13">
        <f t="shared" si="24"/>
        <v>3</v>
      </c>
      <c r="EC99" s="13">
        <f t="shared" si="25"/>
        <v>0</v>
      </c>
      <c r="ED99" s="13">
        <f t="shared" si="26"/>
        <v>1</v>
      </c>
      <c r="EE99" s="21">
        <f t="shared" si="27"/>
        <v>10130</v>
      </c>
      <c r="EG99" s="139" t="str">
        <f t="shared" si="15"/>
        <v>Yes!</v>
      </c>
      <c r="EH99" s="140" t="str">
        <f t="shared" si="16"/>
        <v>Yes!</v>
      </c>
      <c r="EI99" s="51" t="str">
        <f t="shared" si="17"/>
        <v>Yes!</v>
      </c>
      <c r="EJ99" s="227" t="str">
        <f t="shared" si="18"/>
        <v>Yes!</v>
      </c>
      <c r="EK99" s="45" t="str">
        <f t="shared" si="19"/>
        <v/>
      </c>
    </row>
    <row r="100" spans="1:141" ht="15.5">
      <c r="A100" s="5" t="s">
        <v>131</v>
      </c>
      <c r="B100" s="35" t="s">
        <v>564</v>
      </c>
      <c r="C100" s="85"/>
      <c r="D100" s="85"/>
      <c r="E100" s="85"/>
      <c r="F100" s="85"/>
      <c r="G100" s="86"/>
      <c r="H100" s="108"/>
      <c r="I100" s="108"/>
      <c r="J100" s="108"/>
      <c r="K100" s="227"/>
      <c r="L100" s="227"/>
      <c r="M100" s="227"/>
      <c r="N100" s="227" t="s">
        <v>43</v>
      </c>
      <c r="O100" s="227"/>
      <c r="P100" s="227"/>
      <c r="Q100" s="227"/>
      <c r="R100" s="227"/>
      <c r="S100" s="227"/>
      <c r="T100" s="227"/>
      <c r="U100" s="227" t="s">
        <v>43</v>
      </c>
      <c r="V100" s="227"/>
      <c r="W100" s="227"/>
      <c r="X100" s="227"/>
      <c r="Y100" s="227"/>
      <c r="Z100" s="227"/>
      <c r="AA100" s="227"/>
      <c r="AB100" s="227"/>
      <c r="AC100" s="227"/>
      <c r="AD100" s="227" t="s">
        <v>43</v>
      </c>
      <c r="AE100" s="227"/>
      <c r="AF100" s="227"/>
      <c r="AG100" s="227"/>
      <c r="AH100" s="227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 t="s">
        <v>43</v>
      </c>
      <c r="AT100" s="109"/>
      <c r="AU100" s="109"/>
      <c r="AV100" s="109"/>
      <c r="AW100" s="109"/>
      <c r="AX100" s="110" t="s">
        <v>43</v>
      </c>
      <c r="AY100" s="111"/>
      <c r="AZ100" s="112" t="s">
        <v>43</v>
      </c>
      <c r="BA100" s="112"/>
      <c r="BB100" s="113"/>
      <c r="BC100" s="113"/>
      <c r="BD100" s="109"/>
      <c r="BE100" s="112"/>
      <c r="BF100" s="112"/>
      <c r="BG100" s="112"/>
      <c r="BH100" s="112" t="s">
        <v>43</v>
      </c>
      <c r="BI100" s="109"/>
      <c r="BJ100" s="112"/>
      <c r="BK100" s="112"/>
      <c r="BL100" s="109"/>
      <c r="BM100" s="112" t="s">
        <v>43</v>
      </c>
      <c r="BN100" s="109"/>
      <c r="BO100" s="109"/>
      <c r="BP100" s="112" t="s">
        <v>43</v>
      </c>
      <c r="BQ100" s="112"/>
      <c r="BR100" s="109"/>
      <c r="BS100" s="112" t="s">
        <v>43</v>
      </c>
      <c r="BT100" s="109"/>
      <c r="BU100" s="112"/>
      <c r="BV100" s="109"/>
      <c r="BW100" s="109"/>
      <c r="BX100" s="109"/>
      <c r="BY100" s="109"/>
      <c r="BZ100" s="109"/>
      <c r="CA100" s="112" t="s">
        <v>43</v>
      </c>
      <c r="CB100" s="109"/>
      <c r="CC100" s="112"/>
      <c r="CD100" s="109"/>
      <c r="CE100" s="109"/>
      <c r="CF100" s="112"/>
      <c r="CG100" s="109"/>
      <c r="CH100" s="109" t="s">
        <v>43</v>
      </c>
      <c r="CI100" s="109"/>
      <c r="CJ100" s="109"/>
      <c r="CK100" s="109"/>
      <c r="CL100" s="109"/>
      <c r="CM100" s="109"/>
      <c r="CN100" s="147"/>
      <c r="CO100" s="109"/>
      <c r="CP100" s="109"/>
      <c r="CQ100" s="109"/>
      <c r="CR100" s="109"/>
      <c r="CS100" s="109"/>
      <c r="CT100" s="109"/>
      <c r="CU100" s="109" t="s">
        <v>43</v>
      </c>
      <c r="CV100" s="109"/>
      <c r="CW100" s="109"/>
      <c r="CX100" s="109"/>
      <c r="CY100" s="109"/>
      <c r="CZ100" s="109"/>
      <c r="DA100" s="112"/>
      <c r="DB100" s="109"/>
      <c r="DC100" s="112"/>
      <c r="DD100" s="109"/>
      <c r="DE100" s="109"/>
      <c r="DF100" s="109"/>
      <c r="DG100" s="109" t="s">
        <v>43</v>
      </c>
      <c r="DH100" s="109" t="s">
        <v>43</v>
      </c>
      <c r="DI100" s="109" t="s">
        <v>43</v>
      </c>
      <c r="DJ100" s="109"/>
      <c r="DK100" s="109"/>
      <c r="DL100" s="109"/>
      <c r="DM100" s="109"/>
      <c r="DN100" s="112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77">
        <f t="shared" si="20"/>
        <v>22</v>
      </c>
      <c r="DY100" s="13">
        <f t="shared" si="21"/>
        <v>3</v>
      </c>
      <c r="DZ100" s="13">
        <f t="shared" si="22"/>
        <v>1</v>
      </c>
      <c r="EA100" s="13">
        <f t="shared" si="23"/>
        <v>2</v>
      </c>
      <c r="EB100" s="13">
        <f t="shared" si="24"/>
        <v>0</v>
      </c>
      <c r="EC100" s="13">
        <f t="shared" si="25"/>
        <v>0</v>
      </c>
      <c r="ED100" s="13">
        <f t="shared" si="26"/>
        <v>0</v>
      </c>
      <c r="EE100" s="21">
        <f t="shared" si="27"/>
        <v>839</v>
      </c>
      <c r="EG100" s="44" t="str">
        <f t="shared" si="15"/>
        <v/>
      </c>
      <c r="EH100" s="51" t="str">
        <f t="shared" si="16"/>
        <v/>
      </c>
      <c r="EI100" s="51" t="str">
        <f t="shared" si="17"/>
        <v/>
      </c>
      <c r="EJ100" s="227" t="str">
        <f t="shared" si="18"/>
        <v/>
      </c>
      <c r="EK100" s="45" t="str">
        <f t="shared" si="19"/>
        <v/>
      </c>
    </row>
    <row r="101" spans="1:141" ht="15.5">
      <c r="A101" s="5" t="s">
        <v>131</v>
      </c>
      <c r="B101" s="35" t="s">
        <v>565</v>
      </c>
      <c r="C101" s="85"/>
      <c r="D101" s="85"/>
      <c r="E101" s="85"/>
      <c r="F101" s="85"/>
      <c r="G101" s="86"/>
      <c r="H101" s="108"/>
      <c r="I101" s="108"/>
      <c r="J101" s="108"/>
      <c r="K101" s="227"/>
      <c r="L101" s="227"/>
      <c r="M101" s="227"/>
      <c r="N101" s="227"/>
      <c r="O101" s="227"/>
      <c r="P101" s="227" t="s">
        <v>43</v>
      </c>
      <c r="Q101" s="227" t="s">
        <v>43</v>
      </c>
      <c r="R101" s="227"/>
      <c r="S101" s="227" t="s">
        <v>43</v>
      </c>
      <c r="T101" s="227"/>
      <c r="U101" s="227" t="s">
        <v>43</v>
      </c>
      <c r="V101" s="227"/>
      <c r="W101" s="227"/>
      <c r="X101" s="227"/>
      <c r="Y101" s="227" t="s">
        <v>43</v>
      </c>
      <c r="Z101" s="227"/>
      <c r="AA101" s="227" t="s">
        <v>43</v>
      </c>
      <c r="AB101" s="227"/>
      <c r="AC101" s="227"/>
      <c r="AD101" s="227" t="s">
        <v>43</v>
      </c>
      <c r="AE101" s="227" t="s">
        <v>43</v>
      </c>
      <c r="AF101" s="227" t="s">
        <v>43</v>
      </c>
      <c r="AG101" s="227" t="s">
        <v>43</v>
      </c>
      <c r="AH101" s="227" t="s">
        <v>43</v>
      </c>
      <c r="AI101" s="109" t="s">
        <v>43</v>
      </c>
      <c r="AJ101" s="109"/>
      <c r="AK101" s="109" t="s">
        <v>43</v>
      </c>
      <c r="AL101" s="109" t="s">
        <v>43</v>
      </c>
      <c r="AM101" s="109"/>
      <c r="AN101" s="109" t="s">
        <v>43</v>
      </c>
      <c r="AO101" s="109"/>
      <c r="AP101" s="109"/>
      <c r="AQ101" s="109"/>
      <c r="AR101" s="109"/>
      <c r="AS101" s="109" t="s">
        <v>43</v>
      </c>
      <c r="AT101" s="109"/>
      <c r="AU101" s="109"/>
      <c r="AV101" s="109"/>
      <c r="AW101" s="109"/>
      <c r="AX101" s="110" t="s">
        <v>43</v>
      </c>
      <c r="AY101" s="111"/>
      <c r="AZ101" s="112" t="s">
        <v>43</v>
      </c>
      <c r="BA101" s="112"/>
      <c r="BB101" s="113" t="s">
        <v>43</v>
      </c>
      <c r="BC101" s="113"/>
      <c r="BD101" s="109" t="s">
        <v>43</v>
      </c>
      <c r="BE101" s="112" t="s">
        <v>43</v>
      </c>
      <c r="BF101" s="112" t="s">
        <v>43</v>
      </c>
      <c r="BG101" s="112" t="s">
        <v>43</v>
      </c>
      <c r="BH101" s="112" t="s">
        <v>43</v>
      </c>
      <c r="BI101" s="109"/>
      <c r="BJ101" s="112" t="s">
        <v>43</v>
      </c>
      <c r="BK101" s="112"/>
      <c r="BL101" s="109"/>
      <c r="BM101" s="112" t="s">
        <v>43</v>
      </c>
      <c r="BN101" s="109"/>
      <c r="BO101" s="109"/>
      <c r="BP101" s="112" t="s">
        <v>43</v>
      </c>
      <c r="BQ101" s="112" t="s">
        <v>43</v>
      </c>
      <c r="BR101" s="109"/>
      <c r="BS101" s="112" t="s">
        <v>43</v>
      </c>
      <c r="BT101" s="109" t="s">
        <v>43</v>
      </c>
      <c r="BU101" s="112" t="s">
        <v>43</v>
      </c>
      <c r="BV101" s="109"/>
      <c r="BW101" s="109"/>
      <c r="BX101" s="109"/>
      <c r="BY101" s="109"/>
      <c r="BZ101" s="109"/>
      <c r="CA101" s="112" t="s">
        <v>43</v>
      </c>
      <c r="CB101" s="109"/>
      <c r="CC101" s="112" t="s">
        <v>43</v>
      </c>
      <c r="CD101" s="109"/>
      <c r="CE101" s="109" t="s">
        <v>43</v>
      </c>
      <c r="CF101" s="112" t="s">
        <v>43</v>
      </c>
      <c r="CG101" s="109"/>
      <c r="CH101" s="109" t="s">
        <v>43</v>
      </c>
      <c r="CI101" s="109"/>
      <c r="CJ101" s="109"/>
      <c r="CK101" s="109"/>
      <c r="CL101" s="109"/>
      <c r="CM101" s="109"/>
      <c r="CN101" s="147"/>
      <c r="CO101" s="109"/>
      <c r="CP101" s="109" t="s">
        <v>43</v>
      </c>
      <c r="CQ101" s="109"/>
      <c r="CR101" s="109"/>
      <c r="CS101" s="109"/>
      <c r="CT101" s="109"/>
      <c r="CU101" s="109" t="s">
        <v>43</v>
      </c>
      <c r="CV101" s="109"/>
      <c r="CW101" s="109"/>
      <c r="CX101" s="109"/>
      <c r="CY101" s="109"/>
      <c r="CZ101" s="109"/>
      <c r="DA101" s="112"/>
      <c r="DB101" s="109"/>
      <c r="DC101" s="112"/>
      <c r="DD101" s="109" t="s">
        <v>43</v>
      </c>
      <c r="DE101" s="109"/>
      <c r="DF101" s="109"/>
      <c r="DG101" s="109" t="s">
        <v>43</v>
      </c>
      <c r="DH101" s="109" t="s">
        <v>43</v>
      </c>
      <c r="DI101" s="109" t="s">
        <v>43</v>
      </c>
      <c r="DJ101" s="109"/>
      <c r="DK101" s="109"/>
      <c r="DL101" s="109"/>
      <c r="DM101" s="109"/>
      <c r="DN101" s="112"/>
      <c r="DO101" s="109" t="s">
        <v>43</v>
      </c>
      <c r="DP101" s="109"/>
      <c r="DQ101" s="109"/>
      <c r="DR101" s="109"/>
      <c r="DS101" s="109"/>
      <c r="DT101" s="109"/>
      <c r="DU101" s="109"/>
      <c r="DV101" s="109"/>
      <c r="DW101" s="109"/>
      <c r="DX101" s="77">
        <f t="shared" si="20"/>
        <v>63</v>
      </c>
      <c r="DY101" s="13">
        <f t="shared" si="21"/>
        <v>21</v>
      </c>
      <c r="DZ101" s="13">
        <f t="shared" si="22"/>
        <v>2</v>
      </c>
      <c r="EA101" s="13">
        <f t="shared" si="23"/>
        <v>3</v>
      </c>
      <c r="EB101" s="13">
        <f t="shared" si="24"/>
        <v>3</v>
      </c>
      <c r="EC101" s="13">
        <f t="shared" si="25"/>
        <v>0</v>
      </c>
      <c r="ED101" s="13">
        <f t="shared" si="26"/>
        <v>0</v>
      </c>
      <c r="EE101" s="21">
        <f t="shared" si="27"/>
        <v>4986</v>
      </c>
      <c r="EG101" s="139" t="str">
        <f t="shared" si="15"/>
        <v>Yes!</v>
      </c>
      <c r="EH101" s="140" t="str">
        <f t="shared" si="16"/>
        <v>Yes!</v>
      </c>
      <c r="EI101" s="51" t="str">
        <f t="shared" si="17"/>
        <v/>
      </c>
      <c r="EJ101" s="227" t="str">
        <f t="shared" si="18"/>
        <v/>
      </c>
      <c r="EK101" s="45" t="str">
        <f t="shared" si="19"/>
        <v/>
      </c>
    </row>
    <row r="102" spans="1:141" ht="15.5">
      <c r="A102" s="6" t="s">
        <v>132</v>
      </c>
      <c r="B102" s="37" t="s">
        <v>133</v>
      </c>
      <c r="C102" s="87"/>
      <c r="D102" s="87"/>
      <c r="E102" s="87"/>
      <c r="F102" s="87"/>
      <c r="G102" s="88"/>
      <c r="H102" s="108"/>
      <c r="I102" s="108"/>
      <c r="J102" s="108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10"/>
      <c r="AY102" s="109" t="s">
        <v>43</v>
      </c>
      <c r="AZ102" s="112"/>
      <c r="BA102" s="112"/>
      <c r="BB102" s="113"/>
      <c r="BC102" s="113"/>
      <c r="BD102" s="109"/>
      <c r="BE102" s="112"/>
      <c r="BF102" s="112"/>
      <c r="BG102" s="112"/>
      <c r="BH102" s="112"/>
      <c r="BI102" s="109"/>
      <c r="BJ102" s="112"/>
      <c r="BK102" s="112"/>
      <c r="BL102" s="109"/>
      <c r="BM102" s="112"/>
      <c r="BN102" s="109"/>
      <c r="BO102" s="109"/>
      <c r="BP102" s="112"/>
      <c r="BQ102" s="112"/>
      <c r="BR102" s="109"/>
      <c r="BS102" s="112"/>
      <c r="BT102" s="109"/>
      <c r="BU102" s="112" t="s">
        <v>43</v>
      </c>
      <c r="BV102" s="109"/>
      <c r="BW102" s="109"/>
      <c r="BX102" s="109"/>
      <c r="BY102" s="109" t="s">
        <v>43</v>
      </c>
      <c r="BZ102" s="109" t="s">
        <v>43</v>
      </c>
      <c r="CA102" s="112"/>
      <c r="CB102" s="109"/>
      <c r="CC102" s="112"/>
      <c r="CD102" s="109"/>
      <c r="CE102" s="109"/>
      <c r="CF102" s="112"/>
      <c r="CG102" s="109"/>
      <c r="CH102" s="109" t="s">
        <v>43</v>
      </c>
      <c r="CI102" s="109"/>
      <c r="CJ102" s="109"/>
      <c r="CK102" s="109"/>
      <c r="CL102" s="109" t="s">
        <v>43</v>
      </c>
      <c r="CM102" s="109"/>
      <c r="CN102" s="147"/>
      <c r="CO102" s="109"/>
      <c r="CP102" s="109"/>
      <c r="CQ102" s="109"/>
      <c r="CR102" s="109" t="s">
        <v>43</v>
      </c>
      <c r="CS102" s="109"/>
      <c r="CT102" s="109"/>
      <c r="CU102" s="109"/>
      <c r="CV102" s="109"/>
      <c r="CW102" s="109"/>
      <c r="CX102" s="109" t="s">
        <v>43</v>
      </c>
      <c r="CY102" s="109"/>
      <c r="CZ102" s="109" t="s">
        <v>43</v>
      </c>
      <c r="DA102" s="112"/>
      <c r="DB102" s="109"/>
      <c r="DC102" s="112"/>
      <c r="DD102" s="109"/>
      <c r="DE102" s="109"/>
      <c r="DF102" s="109"/>
      <c r="DG102" s="109" t="s">
        <v>43</v>
      </c>
      <c r="DH102" s="109" t="s">
        <v>43</v>
      </c>
      <c r="DI102" s="109" t="s">
        <v>43</v>
      </c>
      <c r="DJ102" s="109"/>
      <c r="DK102" s="109"/>
      <c r="DL102" s="109"/>
      <c r="DM102" s="109"/>
      <c r="DN102" s="112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77">
        <f t="shared" si="20"/>
        <v>18</v>
      </c>
      <c r="DY102" s="13">
        <f t="shared" si="21"/>
        <v>6</v>
      </c>
      <c r="DZ102" s="13">
        <f t="shared" si="22"/>
        <v>1</v>
      </c>
      <c r="EA102" s="13">
        <f t="shared" si="23"/>
        <v>3</v>
      </c>
      <c r="EB102" s="13">
        <f t="shared" si="24"/>
        <v>0</v>
      </c>
      <c r="EC102" s="13">
        <f t="shared" si="25"/>
        <v>0</v>
      </c>
      <c r="ED102" s="13">
        <f t="shared" si="26"/>
        <v>0</v>
      </c>
      <c r="EE102" s="21">
        <f t="shared" si="27"/>
        <v>3581</v>
      </c>
      <c r="EG102" s="44" t="str">
        <f t="shared" si="15"/>
        <v/>
      </c>
      <c r="EH102" s="51" t="str">
        <f t="shared" si="16"/>
        <v/>
      </c>
      <c r="EI102" s="51" t="str">
        <f t="shared" si="17"/>
        <v/>
      </c>
      <c r="EJ102" s="227" t="str">
        <f t="shared" si="18"/>
        <v/>
      </c>
      <c r="EK102" s="45" t="str">
        <f t="shared" si="19"/>
        <v/>
      </c>
    </row>
    <row r="103" spans="1:141" ht="15.5">
      <c r="A103" s="5" t="s">
        <v>567</v>
      </c>
      <c r="B103" s="35" t="s">
        <v>568</v>
      </c>
      <c r="C103" s="85"/>
      <c r="D103" s="85"/>
      <c r="E103" s="85"/>
      <c r="F103" s="85"/>
      <c r="G103" s="86"/>
      <c r="H103" s="108"/>
      <c r="I103" s="108"/>
      <c r="J103" s="108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109"/>
      <c r="AJ103" s="109"/>
      <c r="AK103" s="109" t="s">
        <v>43</v>
      </c>
      <c r="AL103" s="109"/>
      <c r="AM103" s="109" t="s">
        <v>43</v>
      </c>
      <c r="AN103" s="109"/>
      <c r="AO103" s="109"/>
      <c r="AP103" s="109"/>
      <c r="AQ103" s="109"/>
      <c r="AR103" s="109"/>
      <c r="AS103" s="109"/>
      <c r="AT103" s="109"/>
      <c r="AU103" s="109" t="s">
        <v>43</v>
      </c>
      <c r="AV103" s="109"/>
      <c r="AW103" s="109"/>
      <c r="AX103" s="110"/>
      <c r="AY103" s="111"/>
      <c r="AZ103" s="112"/>
      <c r="BA103" s="112"/>
      <c r="BB103" s="113"/>
      <c r="BC103" s="113"/>
      <c r="BD103" s="109"/>
      <c r="BE103" s="112"/>
      <c r="BF103" s="112"/>
      <c r="BG103" s="112"/>
      <c r="BH103" s="112"/>
      <c r="BI103" s="109"/>
      <c r="BJ103" s="112"/>
      <c r="BK103" s="112"/>
      <c r="BL103" s="109"/>
      <c r="BM103" s="112"/>
      <c r="BN103" s="109"/>
      <c r="BO103" s="109"/>
      <c r="BP103" s="112"/>
      <c r="BQ103" s="112"/>
      <c r="BR103" s="109"/>
      <c r="BS103" s="112"/>
      <c r="BT103" s="109"/>
      <c r="BU103" s="112"/>
      <c r="BV103" s="109"/>
      <c r="BW103" s="109"/>
      <c r="BX103" s="109"/>
      <c r="BY103" s="109"/>
      <c r="BZ103" s="109"/>
      <c r="CA103" s="112" t="s">
        <v>43</v>
      </c>
      <c r="CB103" s="109"/>
      <c r="CC103" s="112"/>
      <c r="CD103" s="109"/>
      <c r="CE103" s="109"/>
      <c r="CF103" s="112"/>
      <c r="CG103" s="109"/>
      <c r="CH103" s="109"/>
      <c r="CI103" s="109"/>
      <c r="CJ103" s="109"/>
      <c r="CK103" s="109"/>
      <c r="CL103" s="109"/>
      <c r="CM103" s="109"/>
      <c r="CN103" s="147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12"/>
      <c r="DB103" s="109"/>
      <c r="DC103" s="112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12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77">
        <f t="shared" si="20"/>
        <v>8</v>
      </c>
      <c r="DY103" s="13">
        <f t="shared" si="21"/>
        <v>1</v>
      </c>
      <c r="DZ103" s="13">
        <f t="shared" si="22"/>
        <v>2</v>
      </c>
      <c r="EA103" s="13">
        <f t="shared" si="23"/>
        <v>0</v>
      </c>
      <c r="EB103" s="13">
        <f t="shared" si="24"/>
        <v>0</v>
      </c>
      <c r="EC103" s="13">
        <f t="shared" si="25"/>
        <v>0</v>
      </c>
      <c r="ED103" s="13">
        <f t="shared" si="26"/>
        <v>0</v>
      </c>
      <c r="EE103" s="21">
        <f t="shared" si="27"/>
        <v>1246</v>
      </c>
      <c r="EG103" s="44" t="str">
        <f t="shared" si="15"/>
        <v/>
      </c>
      <c r="EH103" s="51" t="str">
        <f t="shared" si="16"/>
        <v/>
      </c>
      <c r="EI103" s="51" t="str">
        <f t="shared" si="17"/>
        <v/>
      </c>
      <c r="EJ103" s="227" t="str">
        <f t="shared" si="18"/>
        <v/>
      </c>
      <c r="EK103" s="45" t="str">
        <f t="shared" si="19"/>
        <v/>
      </c>
    </row>
    <row r="104" spans="1:141" ht="15.5">
      <c r="A104" s="5" t="s">
        <v>567</v>
      </c>
      <c r="B104" s="35" t="s">
        <v>569</v>
      </c>
      <c r="C104" s="85"/>
      <c r="D104" s="85"/>
      <c r="E104" s="85"/>
      <c r="F104" s="85"/>
      <c r="G104" s="86"/>
      <c r="H104" s="108"/>
      <c r="I104" s="108"/>
      <c r="J104" s="108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109"/>
      <c r="AJ104" s="109"/>
      <c r="AK104" s="109" t="s">
        <v>43</v>
      </c>
      <c r="AL104" s="109"/>
      <c r="AM104" s="109" t="s">
        <v>43</v>
      </c>
      <c r="AN104" s="109"/>
      <c r="AO104" s="109"/>
      <c r="AP104" s="109"/>
      <c r="AQ104" s="109"/>
      <c r="AR104" s="109"/>
      <c r="AS104" s="109"/>
      <c r="AT104" s="109"/>
      <c r="AU104" s="109" t="s">
        <v>43</v>
      </c>
      <c r="AV104" s="109"/>
      <c r="AW104" s="109"/>
      <c r="AX104" s="110"/>
      <c r="AY104" s="111"/>
      <c r="AZ104" s="112"/>
      <c r="BA104" s="112"/>
      <c r="BB104" s="113"/>
      <c r="BC104" s="113"/>
      <c r="BD104" s="109"/>
      <c r="BE104" s="112"/>
      <c r="BF104" s="112"/>
      <c r="BG104" s="112"/>
      <c r="BH104" s="112"/>
      <c r="BI104" s="109"/>
      <c r="BJ104" s="112"/>
      <c r="BK104" s="112"/>
      <c r="BL104" s="109"/>
      <c r="BM104" s="112"/>
      <c r="BN104" s="109"/>
      <c r="BO104" s="109"/>
      <c r="BP104" s="112"/>
      <c r="BQ104" s="112"/>
      <c r="BR104" s="109"/>
      <c r="BS104" s="112"/>
      <c r="BT104" s="109"/>
      <c r="BU104" s="112"/>
      <c r="BV104" s="109"/>
      <c r="BW104" s="109"/>
      <c r="BX104" s="109"/>
      <c r="BY104" s="109"/>
      <c r="BZ104" s="109"/>
      <c r="CA104" s="112" t="s">
        <v>43</v>
      </c>
      <c r="CB104" s="109"/>
      <c r="CC104" s="112"/>
      <c r="CD104" s="109"/>
      <c r="CE104" s="109"/>
      <c r="CF104" s="112"/>
      <c r="CG104" s="109"/>
      <c r="CH104" s="109"/>
      <c r="CI104" s="109"/>
      <c r="CJ104" s="109"/>
      <c r="CK104" s="109"/>
      <c r="CL104" s="109"/>
      <c r="CM104" s="109"/>
      <c r="CN104" s="147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12"/>
      <c r="DB104" s="109"/>
      <c r="DC104" s="112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12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77">
        <f t="shared" si="20"/>
        <v>8</v>
      </c>
      <c r="DY104" s="13">
        <f t="shared" si="21"/>
        <v>1</v>
      </c>
      <c r="DZ104" s="13">
        <f t="shared" si="22"/>
        <v>2</v>
      </c>
      <c r="EA104" s="13">
        <f t="shared" si="23"/>
        <v>0</v>
      </c>
      <c r="EB104" s="13">
        <f t="shared" si="24"/>
        <v>0</v>
      </c>
      <c r="EC104" s="13">
        <f t="shared" si="25"/>
        <v>0</v>
      </c>
      <c r="ED104" s="13">
        <f t="shared" si="26"/>
        <v>0</v>
      </c>
      <c r="EE104" s="21">
        <f t="shared" si="27"/>
        <v>1246</v>
      </c>
      <c r="EG104" s="44" t="str">
        <f t="shared" si="15"/>
        <v/>
      </c>
      <c r="EH104" s="51" t="str">
        <f t="shared" si="16"/>
        <v/>
      </c>
      <c r="EI104" s="51" t="str">
        <f t="shared" si="17"/>
        <v/>
      </c>
      <c r="EJ104" s="227" t="str">
        <f t="shared" si="18"/>
        <v/>
      </c>
      <c r="EK104" s="45" t="str">
        <f t="shared" si="19"/>
        <v/>
      </c>
    </row>
    <row r="105" spans="1:141" ht="15.5">
      <c r="A105" s="7" t="s">
        <v>1168</v>
      </c>
      <c r="B105" s="39" t="s">
        <v>559</v>
      </c>
      <c r="C105" s="91"/>
      <c r="D105" s="91"/>
      <c r="E105" s="91"/>
      <c r="F105" s="91"/>
      <c r="G105" s="92"/>
      <c r="H105" s="108"/>
      <c r="I105" s="108"/>
      <c r="J105" s="108" t="s">
        <v>43</v>
      </c>
      <c r="K105" s="227" t="s">
        <v>43</v>
      </c>
      <c r="L105" s="227" t="s">
        <v>43</v>
      </c>
      <c r="M105" s="227"/>
      <c r="N105" s="227" t="s">
        <v>43</v>
      </c>
      <c r="O105" s="227"/>
      <c r="P105" s="227"/>
      <c r="Q105" s="227"/>
      <c r="R105" s="227"/>
      <c r="S105" s="227"/>
      <c r="T105" s="227" t="s">
        <v>43</v>
      </c>
      <c r="U105" s="227" t="s">
        <v>43</v>
      </c>
      <c r="V105" s="227"/>
      <c r="W105" s="227"/>
      <c r="X105" s="227" t="s">
        <v>43</v>
      </c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10"/>
      <c r="AY105" s="111"/>
      <c r="AZ105" s="112"/>
      <c r="BA105" s="112"/>
      <c r="BB105" s="113"/>
      <c r="BC105" s="113"/>
      <c r="BD105" s="109"/>
      <c r="BE105" s="112"/>
      <c r="BF105" s="112"/>
      <c r="BG105" s="112"/>
      <c r="BH105" s="112"/>
      <c r="BI105" s="109"/>
      <c r="BJ105" s="112"/>
      <c r="BK105" s="112"/>
      <c r="BL105" s="109"/>
      <c r="BM105" s="112" t="s">
        <v>43</v>
      </c>
      <c r="BN105" s="109"/>
      <c r="BO105" s="109"/>
      <c r="BP105" s="112"/>
      <c r="BQ105" s="112"/>
      <c r="BR105" s="109"/>
      <c r="BS105" s="112"/>
      <c r="BT105" s="109"/>
      <c r="BU105" s="112"/>
      <c r="BV105" s="109"/>
      <c r="BW105" s="109"/>
      <c r="BX105" s="109"/>
      <c r="BY105" s="109"/>
      <c r="BZ105" s="109"/>
      <c r="CA105" s="112"/>
      <c r="CB105" s="109"/>
      <c r="CC105" s="112"/>
      <c r="CD105" s="109"/>
      <c r="CE105" s="109"/>
      <c r="CF105" s="112"/>
      <c r="CG105" s="109"/>
      <c r="CH105" s="109"/>
      <c r="CI105" s="109"/>
      <c r="CJ105" s="109"/>
      <c r="CK105" s="109"/>
      <c r="CL105" s="109"/>
      <c r="CM105" s="109"/>
      <c r="CN105" s="147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 t="s">
        <v>43</v>
      </c>
      <c r="CY105" s="109"/>
      <c r="CZ105" s="109"/>
      <c r="DA105" s="112"/>
      <c r="DB105" s="109"/>
      <c r="DC105" s="112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12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77">
        <f t="shared" si="20"/>
        <v>12</v>
      </c>
      <c r="DY105" s="13">
        <f t="shared" si="21"/>
        <v>1</v>
      </c>
      <c r="DZ105" s="13">
        <f t="shared" si="22"/>
        <v>0</v>
      </c>
      <c r="EA105" s="13">
        <f t="shared" si="23"/>
        <v>0</v>
      </c>
      <c r="EB105" s="13">
        <f t="shared" si="24"/>
        <v>0</v>
      </c>
      <c r="EC105" s="13">
        <f t="shared" si="25"/>
        <v>0</v>
      </c>
      <c r="ED105" s="13">
        <f t="shared" si="26"/>
        <v>0</v>
      </c>
      <c r="EE105" s="21">
        <f t="shared" si="27"/>
        <v>43</v>
      </c>
      <c r="EG105" s="44" t="str">
        <f t="shared" si="15"/>
        <v/>
      </c>
      <c r="EH105" s="51" t="str">
        <f t="shared" si="16"/>
        <v/>
      </c>
      <c r="EI105" s="51" t="str">
        <f t="shared" si="17"/>
        <v/>
      </c>
      <c r="EJ105" s="227" t="str">
        <f t="shared" si="18"/>
        <v/>
      </c>
      <c r="EK105" s="45" t="str">
        <f t="shared" si="19"/>
        <v/>
      </c>
    </row>
    <row r="106" spans="1:141" ht="15.5">
      <c r="A106" s="5" t="s">
        <v>1168</v>
      </c>
      <c r="B106" s="35" t="s">
        <v>1169</v>
      </c>
      <c r="C106" s="85"/>
      <c r="D106" s="85"/>
      <c r="E106" s="85"/>
      <c r="F106" s="85"/>
      <c r="G106" s="86"/>
      <c r="H106" s="108"/>
      <c r="I106" s="108"/>
      <c r="J106" s="108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10"/>
      <c r="AY106" s="111"/>
      <c r="AZ106" s="112"/>
      <c r="BA106" s="112"/>
      <c r="BB106" s="113"/>
      <c r="BC106" s="113"/>
      <c r="BD106" s="109"/>
      <c r="BE106" s="112"/>
      <c r="BF106" s="112"/>
      <c r="BG106" s="112"/>
      <c r="BH106" s="112"/>
      <c r="BI106" s="109"/>
      <c r="BJ106" s="112"/>
      <c r="BK106" s="112"/>
      <c r="BL106" s="109"/>
      <c r="BM106" s="112"/>
      <c r="BN106" s="109"/>
      <c r="BO106" s="109"/>
      <c r="BP106" s="112"/>
      <c r="BQ106" s="112"/>
      <c r="BR106" s="109"/>
      <c r="BS106" s="112"/>
      <c r="BT106" s="109"/>
      <c r="BU106" s="112"/>
      <c r="BV106" s="109"/>
      <c r="BW106" s="109"/>
      <c r="BX106" s="109"/>
      <c r="BY106" s="109"/>
      <c r="BZ106" s="109"/>
      <c r="CA106" s="112"/>
      <c r="CB106" s="109"/>
      <c r="CC106" s="112"/>
      <c r="CD106" s="109"/>
      <c r="CE106" s="109"/>
      <c r="CF106" s="112"/>
      <c r="CG106" s="109"/>
      <c r="CH106" s="109"/>
      <c r="CI106" s="109"/>
      <c r="CJ106" s="109"/>
      <c r="CK106" s="109"/>
      <c r="CL106" s="109"/>
      <c r="CM106" s="109"/>
      <c r="CN106" s="147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12"/>
      <c r="DB106" s="109"/>
      <c r="DC106" s="112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12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77">
        <f t="shared" si="20"/>
        <v>0</v>
      </c>
      <c r="DY106" s="13">
        <f t="shared" si="21"/>
        <v>0</v>
      </c>
      <c r="DZ106" s="13">
        <f t="shared" si="22"/>
        <v>0</v>
      </c>
      <c r="EA106" s="13">
        <f t="shared" si="23"/>
        <v>0</v>
      </c>
      <c r="EB106" s="13">
        <f t="shared" si="24"/>
        <v>0</v>
      </c>
      <c r="EC106" s="13">
        <f t="shared" si="25"/>
        <v>0</v>
      </c>
      <c r="ED106" s="13">
        <f t="shared" si="26"/>
        <v>0</v>
      </c>
      <c r="EE106" s="21">
        <f t="shared" si="27"/>
        <v>0</v>
      </c>
      <c r="EG106" s="44" t="str">
        <f t="shared" si="15"/>
        <v/>
      </c>
      <c r="EH106" s="51" t="str">
        <f t="shared" si="16"/>
        <v/>
      </c>
      <c r="EI106" s="51" t="str">
        <f t="shared" si="17"/>
        <v/>
      </c>
      <c r="EJ106" s="227" t="str">
        <f t="shared" si="18"/>
        <v/>
      </c>
      <c r="EK106" s="45" t="str">
        <f t="shared" si="19"/>
        <v/>
      </c>
    </row>
    <row r="107" spans="1:141">
      <c r="A107" s="11" t="s">
        <v>802</v>
      </c>
      <c r="B107" s="151" t="s">
        <v>160</v>
      </c>
      <c r="C107" s="95"/>
      <c r="D107" s="95"/>
      <c r="E107" s="95"/>
      <c r="F107" s="95"/>
      <c r="G107" s="96"/>
      <c r="H107" s="108"/>
      <c r="I107" s="108"/>
      <c r="J107" s="108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43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 t="s">
        <v>43</v>
      </c>
      <c r="DP107" s="109"/>
      <c r="DQ107" s="109"/>
      <c r="DR107" s="109"/>
      <c r="DS107" s="109"/>
      <c r="DT107" s="109"/>
      <c r="DU107" s="109"/>
      <c r="DV107" s="109"/>
      <c r="DW107" s="109"/>
      <c r="DX107" s="77">
        <f t="shared" si="20"/>
        <v>2</v>
      </c>
      <c r="DY107" s="13">
        <f t="shared" si="21"/>
        <v>1</v>
      </c>
      <c r="DZ107" s="13">
        <f t="shared" si="22"/>
        <v>0</v>
      </c>
      <c r="EA107" s="13">
        <f t="shared" si="23"/>
        <v>0</v>
      </c>
      <c r="EB107" s="13">
        <f t="shared" si="24"/>
        <v>0</v>
      </c>
      <c r="EC107" s="13">
        <f t="shared" si="25"/>
        <v>0</v>
      </c>
      <c r="ED107" s="13">
        <f t="shared" si="26"/>
        <v>0</v>
      </c>
      <c r="EE107" s="21">
        <f t="shared" si="27"/>
        <v>190</v>
      </c>
      <c r="EG107" s="44" t="str">
        <f t="shared" si="15"/>
        <v/>
      </c>
      <c r="EH107" s="51" t="str">
        <f t="shared" si="16"/>
        <v/>
      </c>
      <c r="EI107" s="51" t="str">
        <f t="shared" si="17"/>
        <v/>
      </c>
      <c r="EJ107" s="227" t="str">
        <f t="shared" si="18"/>
        <v/>
      </c>
      <c r="EK107" s="45" t="str">
        <f t="shared" si="19"/>
        <v/>
      </c>
    </row>
    <row r="108" spans="1:141" ht="15.5">
      <c r="A108" s="5" t="s">
        <v>1170</v>
      </c>
      <c r="B108" s="35" t="s">
        <v>1171</v>
      </c>
      <c r="C108" s="85"/>
      <c r="D108" s="85"/>
      <c r="E108" s="85"/>
      <c r="F108" s="85"/>
      <c r="G108" s="86"/>
      <c r="H108" s="108"/>
      <c r="I108" s="108"/>
      <c r="J108" s="108"/>
      <c r="K108" s="227"/>
      <c r="L108" s="227"/>
      <c r="M108" s="227" t="s">
        <v>43</v>
      </c>
      <c r="N108" s="227"/>
      <c r="O108" s="227"/>
      <c r="P108" s="227"/>
      <c r="Q108" s="227"/>
      <c r="R108" s="227"/>
      <c r="S108" s="227"/>
      <c r="T108" s="227" t="s">
        <v>43</v>
      </c>
      <c r="U108" s="227"/>
      <c r="V108" s="227"/>
      <c r="W108" s="227"/>
      <c r="X108" s="227"/>
      <c r="Y108" s="227" t="s">
        <v>43</v>
      </c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10"/>
      <c r="AY108" s="111"/>
      <c r="AZ108" s="112"/>
      <c r="BA108" s="112"/>
      <c r="BB108" s="113"/>
      <c r="BC108" s="113"/>
      <c r="BD108" s="109"/>
      <c r="BE108" s="112"/>
      <c r="BF108" s="112"/>
      <c r="BG108" s="112"/>
      <c r="BH108" s="112"/>
      <c r="BI108" s="109"/>
      <c r="BJ108" s="112"/>
      <c r="BK108" s="112"/>
      <c r="BL108" s="109"/>
      <c r="BM108" s="112"/>
      <c r="BN108" s="109"/>
      <c r="BO108" s="109"/>
      <c r="BP108" s="112"/>
      <c r="BQ108" s="112"/>
      <c r="BR108" s="109"/>
      <c r="BS108" s="112"/>
      <c r="BT108" s="109"/>
      <c r="BU108" s="112"/>
      <c r="BV108" s="109"/>
      <c r="BW108" s="109"/>
      <c r="BX108" s="109"/>
      <c r="BY108" s="109"/>
      <c r="BZ108" s="109"/>
      <c r="CA108" s="112"/>
      <c r="CB108" s="109"/>
      <c r="CC108" s="112"/>
      <c r="CD108" s="109"/>
      <c r="CE108" s="109"/>
      <c r="CF108" s="112"/>
      <c r="CG108" s="109"/>
      <c r="CH108" s="109" t="s">
        <v>43</v>
      </c>
      <c r="CI108" s="109"/>
      <c r="CJ108" s="109"/>
      <c r="CK108" s="109"/>
      <c r="CL108" s="109"/>
      <c r="CM108" s="109"/>
      <c r="CN108" s="147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12"/>
      <c r="DB108" s="109"/>
      <c r="DC108" s="112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12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77">
        <f t="shared" si="20"/>
        <v>4</v>
      </c>
      <c r="DY108" s="13">
        <f t="shared" si="21"/>
        <v>1</v>
      </c>
      <c r="DZ108" s="13">
        <f t="shared" si="22"/>
        <v>0</v>
      </c>
      <c r="EA108" s="13">
        <f t="shared" si="23"/>
        <v>0</v>
      </c>
      <c r="EB108" s="13">
        <f t="shared" si="24"/>
        <v>1</v>
      </c>
      <c r="EC108" s="13">
        <f t="shared" si="25"/>
        <v>0</v>
      </c>
      <c r="ED108" s="13">
        <f t="shared" si="26"/>
        <v>0</v>
      </c>
      <c r="EE108" s="21">
        <f t="shared" si="27"/>
        <v>50</v>
      </c>
      <c r="EG108" s="44" t="str">
        <f t="shared" si="15"/>
        <v/>
      </c>
      <c r="EH108" s="51" t="str">
        <f t="shared" si="16"/>
        <v/>
      </c>
      <c r="EI108" s="51" t="str">
        <f t="shared" si="17"/>
        <v/>
      </c>
      <c r="EJ108" s="227" t="str">
        <f t="shared" si="18"/>
        <v/>
      </c>
      <c r="EK108" s="45" t="str">
        <f t="shared" si="19"/>
        <v/>
      </c>
    </row>
    <row r="109" spans="1:141" ht="15.5">
      <c r="A109" s="5" t="s">
        <v>1172</v>
      </c>
      <c r="B109" s="35" t="s">
        <v>1173</v>
      </c>
      <c r="C109" s="85"/>
      <c r="D109" s="85"/>
      <c r="E109" s="85"/>
      <c r="F109" s="85"/>
      <c r="G109" s="86"/>
      <c r="H109" s="108"/>
      <c r="I109" s="108"/>
      <c r="J109" s="108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10"/>
      <c r="AY109" s="111"/>
      <c r="AZ109" s="112"/>
      <c r="BA109" s="112"/>
      <c r="BB109" s="113"/>
      <c r="BC109" s="113"/>
      <c r="BD109" s="109"/>
      <c r="BE109" s="112"/>
      <c r="BF109" s="112"/>
      <c r="BG109" s="112"/>
      <c r="BH109" s="112"/>
      <c r="BI109" s="109"/>
      <c r="BJ109" s="112"/>
      <c r="BK109" s="112"/>
      <c r="BL109" s="109"/>
      <c r="BM109" s="112"/>
      <c r="BN109" s="109"/>
      <c r="BO109" s="109"/>
      <c r="BP109" s="112"/>
      <c r="BQ109" s="112"/>
      <c r="BR109" s="109"/>
      <c r="BS109" s="112"/>
      <c r="BT109" s="109"/>
      <c r="BU109" s="112"/>
      <c r="BV109" s="109"/>
      <c r="BW109" s="109"/>
      <c r="BX109" s="109"/>
      <c r="BY109" s="109"/>
      <c r="BZ109" s="109"/>
      <c r="CA109" s="112"/>
      <c r="CB109" s="109"/>
      <c r="CC109" s="112"/>
      <c r="CD109" s="109"/>
      <c r="CE109" s="109"/>
      <c r="CF109" s="112"/>
      <c r="CG109" s="109"/>
      <c r="CH109" s="109"/>
      <c r="CI109" s="109"/>
      <c r="CJ109" s="109"/>
      <c r="CK109" s="109"/>
      <c r="CL109" s="109"/>
      <c r="CM109" s="109"/>
      <c r="CN109" s="147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12"/>
      <c r="DB109" s="109"/>
      <c r="DC109" s="112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12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77">
        <f t="shared" si="20"/>
        <v>0</v>
      </c>
      <c r="DY109" s="13">
        <f t="shared" si="21"/>
        <v>0</v>
      </c>
      <c r="DZ109" s="13">
        <f t="shared" si="22"/>
        <v>0</v>
      </c>
      <c r="EA109" s="13">
        <f t="shared" si="23"/>
        <v>0</v>
      </c>
      <c r="EB109" s="13">
        <f t="shared" si="24"/>
        <v>0</v>
      </c>
      <c r="EC109" s="13">
        <f t="shared" si="25"/>
        <v>0</v>
      </c>
      <c r="ED109" s="13">
        <f t="shared" si="26"/>
        <v>0</v>
      </c>
      <c r="EE109" s="21">
        <f t="shared" si="27"/>
        <v>0</v>
      </c>
      <c r="EG109" s="44" t="str">
        <f t="shared" si="15"/>
        <v/>
      </c>
      <c r="EH109" s="51" t="str">
        <f t="shared" si="16"/>
        <v/>
      </c>
      <c r="EI109" s="51" t="str">
        <f t="shared" si="17"/>
        <v/>
      </c>
      <c r="EJ109" s="227" t="str">
        <f t="shared" si="18"/>
        <v/>
      </c>
      <c r="EK109" s="45" t="str">
        <f t="shared" si="19"/>
        <v/>
      </c>
    </row>
    <row r="110" spans="1:141" ht="15.5">
      <c r="A110" s="5" t="s">
        <v>1174</v>
      </c>
      <c r="B110" s="35" t="s">
        <v>109</v>
      </c>
      <c r="C110" s="85"/>
      <c r="D110" s="85"/>
      <c r="E110" s="85"/>
      <c r="F110" s="85"/>
      <c r="G110" s="86"/>
      <c r="H110" s="108"/>
      <c r="I110" s="108"/>
      <c r="J110" s="108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10"/>
      <c r="AY110" s="111"/>
      <c r="AZ110" s="112"/>
      <c r="BA110" s="112"/>
      <c r="BB110" s="113"/>
      <c r="BC110" s="113"/>
      <c r="BD110" s="109"/>
      <c r="BE110" s="112"/>
      <c r="BF110" s="112"/>
      <c r="BG110" s="112"/>
      <c r="BH110" s="112"/>
      <c r="BI110" s="109"/>
      <c r="BJ110" s="112"/>
      <c r="BK110" s="112"/>
      <c r="BL110" s="109"/>
      <c r="BM110" s="112"/>
      <c r="BN110" s="109"/>
      <c r="BO110" s="109"/>
      <c r="BP110" s="112"/>
      <c r="BQ110" s="112"/>
      <c r="BR110" s="109"/>
      <c r="BS110" s="112"/>
      <c r="BT110" s="109"/>
      <c r="BU110" s="112"/>
      <c r="BV110" s="109"/>
      <c r="BW110" s="109"/>
      <c r="BX110" s="109"/>
      <c r="BY110" s="109"/>
      <c r="BZ110" s="109"/>
      <c r="CA110" s="112"/>
      <c r="CB110" s="109"/>
      <c r="CC110" s="112"/>
      <c r="CD110" s="109"/>
      <c r="CE110" s="109"/>
      <c r="CF110" s="112"/>
      <c r="CG110" s="109"/>
      <c r="CH110" s="109"/>
      <c r="CI110" s="109"/>
      <c r="CJ110" s="109"/>
      <c r="CK110" s="109"/>
      <c r="CL110" s="109"/>
      <c r="CM110" s="109"/>
      <c r="CN110" s="147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12"/>
      <c r="DB110" s="109"/>
      <c r="DC110" s="112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12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77">
        <f>SUMIF(M110:DW110,"x",$H$2:$DW$2)</f>
        <v>0</v>
      </c>
      <c r="DY110" s="13">
        <f t="shared" si="21"/>
        <v>0</v>
      </c>
      <c r="DZ110" s="13">
        <f t="shared" si="22"/>
        <v>0</v>
      </c>
      <c r="EA110" s="13">
        <f t="shared" si="23"/>
        <v>0</v>
      </c>
      <c r="EB110" s="13">
        <f t="shared" si="24"/>
        <v>0</v>
      </c>
      <c r="EC110" s="13">
        <f t="shared" si="25"/>
        <v>0</v>
      </c>
      <c r="ED110" s="13">
        <f t="shared" si="26"/>
        <v>0</v>
      </c>
      <c r="EE110" s="21">
        <f t="shared" si="27"/>
        <v>0</v>
      </c>
      <c r="EG110" s="44" t="str">
        <f t="shared" si="15"/>
        <v/>
      </c>
      <c r="EH110" s="51" t="str">
        <f t="shared" si="16"/>
        <v/>
      </c>
      <c r="EI110" s="51" t="str">
        <f t="shared" si="17"/>
        <v/>
      </c>
      <c r="EJ110" s="227" t="str">
        <f t="shared" si="18"/>
        <v/>
      </c>
      <c r="EK110" s="45" t="str">
        <f t="shared" si="19"/>
        <v/>
      </c>
    </row>
    <row r="111" spans="1:141" ht="15.5">
      <c r="A111" s="9" t="s">
        <v>1175</v>
      </c>
      <c r="B111" s="38" t="s">
        <v>1176</v>
      </c>
      <c r="C111" s="89"/>
      <c r="D111" s="89"/>
      <c r="E111" s="89"/>
      <c r="F111" s="89"/>
      <c r="G111" s="90"/>
      <c r="H111" s="108"/>
      <c r="I111" s="108"/>
      <c r="J111" s="108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 t="s">
        <v>43</v>
      </c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10"/>
      <c r="AY111" s="111"/>
      <c r="AZ111" s="112"/>
      <c r="BA111" s="112"/>
      <c r="BB111" s="113"/>
      <c r="BC111" s="113"/>
      <c r="BD111" s="109"/>
      <c r="BE111" s="112"/>
      <c r="BF111" s="112"/>
      <c r="BG111" s="112"/>
      <c r="BH111" s="112"/>
      <c r="BI111" s="109"/>
      <c r="BJ111" s="112"/>
      <c r="BK111" s="112"/>
      <c r="BL111" s="109"/>
      <c r="BM111" s="112"/>
      <c r="BN111" s="109"/>
      <c r="BO111" s="109"/>
      <c r="BP111" s="112"/>
      <c r="BQ111" s="112"/>
      <c r="BR111" s="109"/>
      <c r="BS111" s="112"/>
      <c r="BT111" s="109"/>
      <c r="BU111" s="112"/>
      <c r="BV111" s="109"/>
      <c r="BW111" s="109"/>
      <c r="BX111" s="109"/>
      <c r="BY111" s="109"/>
      <c r="BZ111" s="109"/>
      <c r="CA111" s="112"/>
      <c r="CB111" s="109"/>
      <c r="CC111" s="112"/>
      <c r="CD111" s="109"/>
      <c r="CE111" s="109"/>
      <c r="CF111" s="112"/>
      <c r="CG111" s="109"/>
      <c r="CH111" s="109"/>
      <c r="CI111" s="109"/>
      <c r="CJ111" s="109"/>
      <c r="CK111" s="109"/>
      <c r="CL111" s="109"/>
      <c r="CM111" s="109"/>
      <c r="CN111" s="147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12"/>
      <c r="DB111" s="109"/>
      <c r="DC111" s="112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12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77">
        <f t="shared" ref="DX111:DX174" si="28">SUMIF(H111:DW111,"x",$H$2:$DW$2)</f>
        <v>2</v>
      </c>
      <c r="DY111" s="13">
        <f t="shared" si="21"/>
        <v>0</v>
      </c>
      <c r="DZ111" s="13">
        <f t="shared" si="22"/>
        <v>0</v>
      </c>
      <c r="EA111" s="13">
        <f t="shared" si="23"/>
        <v>0</v>
      </c>
      <c r="EB111" s="13">
        <f t="shared" si="24"/>
        <v>0</v>
      </c>
      <c r="EC111" s="13">
        <f t="shared" si="25"/>
        <v>0</v>
      </c>
      <c r="ED111" s="13">
        <f t="shared" si="26"/>
        <v>0</v>
      </c>
      <c r="EE111" s="21">
        <f t="shared" si="27"/>
        <v>0</v>
      </c>
      <c r="EG111" s="44" t="str">
        <f t="shared" si="15"/>
        <v/>
      </c>
      <c r="EH111" s="51" t="str">
        <f t="shared" si="16"/>
        <v/>
      </c>
      <c r="EI111" s="51" t="str">
        <f t="shared" si="17"/>
        <v/>
      </c>
      <c r="EJ111" s="227" t="str">
        <f t="shared" si="18"/>
        <v/>
      </c>
      <c r="EK111" s="45" t="str">
        <f t="shared" si="19"/>
        <v/>
      </c>
    </row>
    <row r="112" spans="1:141" ht="15.5">
      <c r="A112" s="5" t="s">
        <v>570</v>
      </c>
      <c r="B112" s="35" t="s">
        <v>56</v>
      </c>
      <c r="C112" s="85"/>
      <c r="D112" s="85"/>
      <c r="E112" s="85"/>
      <c r="F112" s="85"/>
      <c r="G112" s="86"/>
      <c r="H112" s="108"/>
      <c r="I112" s="108"/>
      <c r="J112" s="108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10"/>
      <c r="AY112" s="111"/>
      <c r="AZ112" s="112"/>
      <c r="BA112" s="112"/>
      <c r="BB112" s="113"/>
      <c r="BC112" s="113"/>
      <c r="BD112" s="109"/>
      <c r="BE112" s="112"/>
      <c r="BF112" s="112"/>
      <c r="BG112" s="112"/>
      <c r="BH112" s="112"/>
      <c r="BI112" s="109"/>
      <c r="BJ112" s="112"/>
      <c r="BK112" s="112"/>
      <c r="BL112" s="109"/>
      <c r="BM112" s="112"/>
      <c r="BN112" s="109"/>
      <c r="BO112" s="109"/>
      <c r="BP112" s="112"/>
      <c r="BQ112" s="112"/>
      <c r="BR112" s="109"/>
      <c r="BS112" s="112"/>
      <c r="BT112" s="109"/>
      <c r="BU112" s="112"/>
      <c r="BV112" s="109"/>
      <c r="BW112" s="109"/>
      <c r="BX112" s="109"/>
      <c r="BY112" s="109"/>
      <c r="BZ112" s="109"/>
      <c r="CA112" s="112"/>
      <c r="CB112" s="109"/>
      <c r="CC112" s="112"/>
      <c r="CD112" s="109"/>
      <c r="CE112" s="109"/>
      <c r="CF112" s="112"/>
      <c r="CG112" s="109"/>
      <c r="CH112" s="109"/>
      <c r="CI112" s="109"/>
      <c r="CJ112" s="109"/>
      <c r="CK112" s="109"/>
      <c r="CL112" s="109"/>
      <c r="CM112" s="109"/>
      <c r="CN112" s="147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12"/>
      <c r="DB112" s="109"/>
      <c r="DC112" s="112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12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77">
        <f t="shared" si="28"/>
        <v>0</v>
      </c>
      <c r="DY112" s="13">
        <f t="shared" si="21"/>
        <v>0</v>
      </c>
      <c r="DZ112" s="13">
        <f t="shared" si="22"/>
        <v>0</v>
      </c>
      <c r="EA112" s="13">
        <f t="shared" si="23"/>
        <v>0</v>
      </c>
      <c r="EB112" s="13">
        <f t="shared" si="24"/>
        <v>0</v>
      </c>
      <c r="EC112" s="13">
        <f t="shared" si="25"/>
        <v>0</v>
      </c>
      <c r="ED112" s="13">
        <f t="shared" si="26"/>
        <v>0</v>
      </c>
      <c r="EE112" s="21">
        <f t="shared" si="27"/>
        <v>0</v>
      </c>
      <c r="EG112" s="44" t="str">
        <f t="shared" ref="EG112:EG175" si="29">IF(AND((DY112+DZ112)&gt;=($EN$2+$EO$2),OR(EA112&gt;=$EP$2,H112="x"),ISBLANK(C112)),"Yes!","")</f>
        <v/>
      </c>
      <c r="EH112" s="51" t="str">
        <f t="shared" ref="EH112:EH175" si="30">IF(C112="x",IF(AND((DY112+DZ112)&gt;=($EN$3+$EO$3),OR(EA112&gt;=$EP$3,H112="x"),ISBLANK(D112)),"Yes!",""),IF(EG112="Yes!",IF(AND((DY112+DZ112)&gt;=($EN$2+$EN$3+$EO$2+$EO$3),OR(EA112&gt;=($EP$3+$EP$2),H112="x")),"Yes!",""),""))</f>
        <v/>
      </c>
      <c r="EI112" s="51" t="str">
        <f t="shared" ref="EI112:EI175" si="31">IF(D112="x",IF(AND((DY112+DZ112)&gt;=($EN$4+$EO$4),OR(EA112&gt;=$EP$4,H112="x"),ISBLANK(E112)),"Yes!",""),IF(AND(EH112="Yes!",EG112=""),IF(AND((DY112+DZ112)&gt;=($EN$3+$EN$4+$EO$3+$EO$4),OR(EA112&gt;=($EP$3+$EP$4),H112="x")),"Yes!",""),IF(AND(EH112="Yes!",EG112="Yes!"),IF(AND((DY112+DZ112)&gt;=($EN$2+$EN$3+$EN$4+$EO$2+$EO$3+$EO$4),OR(EA112&gt;=($EP$2+$EP$3+$EP$4),H112="x")),"Yes!",""),"")))</f>
        <v/>
      </c>
      <c r="EJ112" s="227" t="str">
        <f t="shared" ref="EJ112:EJ175" si="32">IF(E112="x",IF(AND((DY112+DZ112)&gt;=($EN$5+$EO$5),OR(EA112&gt;=$EP$5,H112="x"),ISBLANK(F112),(EB112&gt;=$ER$5)),"Yes!",""),IF(EI112="Yes!",IF(AND((DY112+DZ112)&gt;=($EN$4+$EN$5+$EO$4+$EO$5),OR(EA112&gt;=($EP$4+$EP$5),H112="x"),(EB112&gt;=$ER$5)),"Yes!",""),""))</f>
        <v/>
      </c>
      <c r="EK112" s="45" t="str">
        <f t="shared" ref="EK112:EK175" si="33">IF(F112="x",IF(AND((DY112+DZ112)&gt;=($EN$6+$EO$6),OR(EA112&gt;=$EP$6,H112="x"),ISBLANK(G112),(ED112&gt;=$ES$6)),"Yes!",""),IF(EJ112="Yes!",IF(AND((DY112+DZ112)&gt;=($EN$5+$EN$6+$EO$5+$EO$6),OR(EA112&gt;=($EP$5+$EP$6),H112="x"),(ED112&gt;=$ES$6)),"Yes!",""),""))</f>
        <v/>
      </c>
    </row>
    <row r="113" spans="1:141" ht="15.5">
      <c r="A113" s="5" t="s">
        <v>806</v>
      </c>
      <c r="B113" s="35" t="s">
        <v>807</v>
      </c>
      <c r="C113" s="85"/>
      <c r="D113" s="85"/>
      <c r="E113" s="85"/>
      <c r="F113" s="85"/>
      <c r="G113" s="86"/>
      <c r="H113" s="108"/>
      <c r="I113" s="108"/>
      <c r="J113" s="108" t="s">
        <v>43</v>
      </c>
      <c r="K113" s="227"/>
      <c r="L113" s="227"/>
      <c r="M113" s="227"/>
      <c r="N113" s="227"/>
      <c r="O113" s="227" t="s">
        <v>43</v>
      </c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10"/>
      <c r="AY113" s="111"/>
      <c r="AZ113" s="112"/>
      <c r="BA113" s="112"/>
      <c r="BB113" s="113"/>
      <c r="BC113" s="113"/>
      <c r="BD113" s="109"/>
      <c r="BE113" s="112"/>
      <c r="BF113" s="112"/>
      <c r="BG113" s="112"/>
      <c r="BH113" s="112"/>
      <c r="BI113" s="109"/>
      <c r="BJ113" s="112"/>
      <c r="BK113" s="112"/>
      <c r="BL113" s="109"/>
      <c r="BM113" s="112"/>
      <c r="BN113" s="109"/>
      <c r="BO113" s="109"/>
      <c r="BP113" s="112" t="s">
        <v>43</v>
      </c>
      <c r="BQ113" s="112"/>
      <c r="BR113" s="109"/>
      <c r="BS113" s="112"/>
      <c r="BT113" s="109"/>
      <c r="BU113" s="112"/>
      <c r="BV113" s="109"/>
      <c r="BW113" s="109"/>
      <c r="BX113" s="109"/>
      <c r="BY113" s="109"/>
      <c r="BZ113" s="109"/>
      <c r="CA113" s="112"/>
      <c r="CB113" s="109"/>
      <c r="CC113" s="112"/>
      <c r="CD113" s="109"/>
      <c r="CE113" s="109"/>
      <c r="CF113" s="112"/>
      <c r="CG113" s="109"/>
      <c r="CH113" s="109"/>
      <c r="CI113" s="109"/>
      <c r="CJ113" s="109"/>
      <c r="CK113" s="109"/>
      <c r="CL113" s="109"/>
      <c r="CM113" s="109"/>
      <c r="CN113" s="147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12"/>
      <c r="DB113" s="109"/>
      <c r="DC113" s="112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12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77">
        <f t="shared" si="28"/>
        <v>5</v>
      </c>
      <c r="DY113" s="13">
        <f t="shared" si="21"/>
        <v>2</v>
      </c>
      <c r="DZ113" s="13">
        <f t="shared" si="22"/>
        <v>0</v>
      </c>
      <c r="EA113" s="13">
        <f t="shared" si="23"/>
        <v>0</v>
      </c>
      <c r="EB113" s="13">
        <f t="shared" si="24"/>
        <v>0</v>
      </c>
      <c r="EC113" s="13">
        <f t="shared" si="25"/>
        <v>0</v>
      </c>
      <c r="ED113" s="13">
        <f t="shared" si="26"/>
        <v>0</v>
      </c>
      <c r="EE113" s="21">
        <f t="shared" si="27"/>
        <v>191</v>
      </c>
      <c r="EG113" s="44" t="str">
        <f t="shared" si="29"/>
        <v/>
      </c>
      <c r="EH113" s="51" t="str">
        <f t="shared" si="30"/>
        <v/>
      </c>
      <c r="EI113" s="51" t="str">
        <f t="shared" si="31"/>
        <v/>
      </c>
      <c r="EJ113" s="227" t="str">
        <f t="shared" si="32"/>
        <v/>
      </c>
      <c r="EK113" s="45" t="str">
        <f t="shared" si="33"/>
        <v/>
      </c>
    </row>
    <row r="114" spans="1:141" ht="15.5">
      <c r="A114" s="5" t="s">
        <v>806</v>
      </c>
      <c r="B114" s="35" t="s">
        <v>799</v>
      </c>
      <c r="C114" s="85"/>
      <c r="D114" s="85"/>
      <c r="E114" s="85"/>
      <c r="F114" s="85"/>
      <c r="G114" s="86"/>
      <c r="H114" s="108"/>
      <c r="I114" s="108"/>
      <c r="J114" s="108"/>
      <c r="K114" s="227"/>
      <c r="L114" s="227"/>
      <c r="M114" s="227"/>
      <c r="N114" s="227"/>
      <c r="O114" s="227" t="s">
        <v>43</v>
      </c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10"/>
      <c r="AY114" s="111"/>
      <c r="AZ114" s="112"/>
      <c r="BA114" s="112"/>
      <c r="BB114" s="113"/>
      <c r="BC114" s="113"/>
      <c r="BD114" s="109"/>
      <c r="BE114" s="112"/>
      <c r="BF114" s="112"/>
      <c r="BG114" s="112"/>
      <c r="BH114" s="112"/>
      <c r="BI114" s="109"/>
      <c r="BJ114" s="112"/>
      <c r="BK114" s="112"/>
      <c r="BL114" s="109"/>
      <c r="BM114" s="112"/>
      <c r="BN114" s="109"/>
      <c r="BO114" s="109"/>
      <c r="BP114" s="112" t="s">
        <v>43</v>
      </c>
      <c r="BQ114" s="112"/>
      <c r="BR114" s="109"/>
      <c r="BS114" s="112"/>
      <c r="BT114" s="109"/>
      <c r="BU114" s="112"/>
      <c r="BV114" s="109"/>
      <c r="BW114" s="109"/>
      <c r="BX114" s="109"/>
      <c r="BY114" s="109"/>
      <c r="BZ114" s="109"/>
      <c r="CA114" s="112"/>
      <c r="CB114" s="109"/>
      <c r="CC114" s="112"/>
      <c r="CD114" s="109"/>
      <c r="CE114" s="109"/>
      <c r="CF114" s="112"/>
      <c r="CG114" s="109"/>
      <c r="CH114" s="109"/>
      <c r="CI114" s="109"/>
      <c r="CJ114" s="109"/>
      <c r="CK114" s="109"/>
      <c r="CL114" s="109"/>
      <c r="CM114" s="109"/>
      <c r="CN114" s="147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12"/>
      <c r="DB114" s="109"/>
      <c r="DC114" s="112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12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77">
        <f t="shared" si="28"/>
        <v>3</v>
      </c>
      <c r="DY114" s="13">
        <f t="shared" si="21"/>
        <v>1</v>
      </c>
      <c r="DZ114" s="13">
        <f t="shared" si="22"/>
        <v>0</v>
      </c>
      <c r="EA114" s="13">
        <f t="shared" si="23"/>
        <v>0</v>
      </c>
      <c r="EB114" s="13">
        <f t="shared" si="24"/>
        <v>0</v>
      </c>
      <c r="EC114" s="13">
        <f t="shared" si="25"/>
        <v>0</v>
      </c>
      <c r="ED114" s="13">
        <f t="shared" si="26"/>
        <v>0</v>
      </c>
      <c r="EE114" s="21">
        <f t="shared" si="27"/>
        <v>162</v>
      </c>
      <c r="EG114" s="44" t="str">
        <f t="shared" si="29"/>
        <v/>
      </c>
      <c r="EH114" s="51" t="str">
        <f t="shared" si="30"/>
        <v/>
      </c>
      <c r="EI114" s="51" t="str">
        <f t="shared" si="31"/>
        <v/>
      </c>
      <c r="EJ114" s="227" t="str">
        <f t="shared" si="32"/>
        <v/>
      </c>
      <c r="EK114" s="45" t="str">
        <f t="shared" si="33"/>
        <v/>
      </c>
    </row>
    <row r="115" spans="1:141" ht="15.5">
      <c r="A115" s="5" t="s">
        <v>1177</v>
      </c>
      <c r="B115" s="35" t="s">
        <v>559</v>
      </c>
      <c r="C115" s="85"/>
      <c r="D115" s="85"/>
      <c r="E115" s="85"/>
      <c r="F115" s="85"/>
      <c r="G115" s="86"/>
      <c r="H115" s="108"/>
      <c r="I115" s="108"/>
      <c r="J115" s="108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10"/>
      <c r="AY115" s="111"/>
      <c r="AZ115" s="112"/>
      <c r="BA115" s="112"/>
      <c r="BB115" s="113"/>
      <c r="BC115" s="113"/>
      <c r="BD115" s="109"/>
      <c r="BE115" s="112"/>
      <c r="BF115" s="112"/>
      <c r="BG115" s="112"/>
      <c r="BH115" s="112"/>
      <c r="BI115" s="109"/>
      <c r="BJ115" s="112"/>
      <c r="BK115" s="112"/>
      <c r="BL115" s="109"/>
      <c r="BM115" s="112"/>
      <c r="BN115" s="109"/>
      <c r="BO115" s="109"/>
      <c r="BP115" s="112"/>
      <c r="BQ115" s="112"/>
      <c r="BR115" s="109"/>
      <c r="BS115" s="112"/>
      <c r="BT115" s="109"/>
      <c r="BU115" s="112"/>
      <c r="BV115" s="109"/>
      <c r="BW115" s="109"/>
      <c r="BX115" s="109"/>
      <c r="BY115" s="109"/>
      <c r="BZ115" s="109"/>
      <c r="CA115" s="112"/>
      <c r="CB115" s="109"/>
      <c r="CC115" s="112"/>
      <c r="CD115" s="109"/>
      <c r="CE115" s="109"/>
      <c r="CF115" s="112"/>
      <c r="CG115" s="109"/>
      <c r="CH115" s="109"/>
      <c r="CI115" s="109"/>
      <c r="CJ115" s="109"/>
      <c r="CK115" s="109"/>
      <c r="CL115" s="109"/>
      <c r="CM115" s="109"/>
      <c r="CN115" s="147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12"/>
      <c r="DB115" s="109"/>
      <c r="DC115" s="112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12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77">
        <f t="shared" si="28"/>
        <v>0</v>
      </c>
      <c r="DY115" s="13">
        <f t="shared" si="21"/>
        <v>0</v>
      </c>
      <c r="DZ115" s="13">
        <f t="shared" si="22"/>
        <v>0</v>
      </c>
      <c r="EA115" s="13">
        <f t="shared" si="23"/>
        <v>0</v>
      </c>
      <c r="EB115" s="13">
        <f t="shared" si="24"/>
        <v>0</v>
      </c>
      <c r="EC115" s="13">
        <f t="shared" si="25"/>
        <v>0</v>
      </c>
      <c r="ED115" s="13">
        <f t="shared" si="26"/>
        <v>0</v>
      </c>
      <c r="EE115" s="21">
        <f t="shared" si="27"/>
        <v>0</v>
      </c>
      <c r="EG115" s="44" t="str">
        <f t="shared" si="29"/>
        <v/>
      </c>
      <c r="EH115" s="51" t="str">
        <f t="shared" si="30"/>
        <v/>
      </c>
      <c r="EI115" s="51" t="str">
        <f t="shared" si="31"/>
        <v/>
      </c>
      <c r="EJ115" s="227" t="str">
        <f t="shared" si="32"/>
        <v/>
      </c>
      <c r="EK115" s="45" t="str">
        <f t="shared" si="33"/>
        <v/>
      </c>
    </row>
    <row r="116" spans="1:141" ht="15.5">
      <c r="A116" s="5" t="s">
        <v>808</v>
      </c>
      <c r="B116" s="35" t="s">
        <v>809</v>
      </c>
      <c r="C116" s="85"/>
      <c r="D116" s="85"/>
      <c r="E116" s="85"/>
      <c r="F116" s="85"/>
      <c r="G116" s="86"/>
      <c r="H116" s="108"/>
      <c r="I116" s="108"/>
      <c r="J116" s="108"/>
      <c r="K116" s="227" t="s">
        <v>43</v>
      </c>
      <c r="L116" s="227"/>
      <c r="M116" s="227"/>
      <c r="N116" s="227" t="s">
        <v>43</v>
      </c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10"/>
      <c r="AY116" s="111"/>
      <c r="AZ116" s="112"/>
      <c r="BA116" s="112"/>
      <c r="BB116" s="113"/>
      <c r="BC116" s="113"/>
      <c r="BD116" s="109"/>
      <c r="BE116" s="112"/>
      <c r="BF116" s="112"/>
      <c r="BG116" s="112"/>
      <c r="BH116" s="112"/>
      <c r="BI116" s="109"/>
      <c r="BJ116" s="112"/>
      <c r="BK116" s="112"/>
      <c r="BL116" s="109"/>
      <c r="BM116" s="112" t="s">
        <v>43</v>
      </c>
      <c r="BN116" s="109"/>
      <c r="BO116" s="109"/>
      <c r="BP116" s="112"/>
      <c r="BQ116" s="112"/>
      <c r="BR116" s="109"/>
      <c r="BS116" s="112" t="s">
        <v>43</v>
      </c>
      <c r="BT116" s="109"/>
      <c r="BU116" s="112"/>
      <c r="BV116" s="109"/>
      <c r="BW116" s="109"/>
      <c r="BX116" s="109"/>
      <c r="BY116" s="109"/>
      <c r="BZ116" s="109"/>
      <c r="CA116" s="112"/>
      <c r="CB116" s="109"/>
      <c r="CC116" s="112"/>
      <c r="CD116" s="109"/>
      <c r="CE116" s="109"/>
      <c r="CF116" s="112"/>
      <c r="CG116" s="109"/>
      <c r="CH116" s="109"/>
      <c r="CI116" s="109"/>
      <c r="CJ116" s="109"/>
      <c r="CK116" s="109"/>
      <c r="CL116" s="109"/>
      <c r="CM116" s="109"/>
      <c r="CN116" s="147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 t="s">
        <v>43</v>
      </c>
      <c r="CY116" s="109"/>
      <c r="CZ116" s="109"/>
      <c r="DA116" s="112"/>
      <c r="DB116" s="109"/>
      <c r="DC116" s="112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12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77">
        <f t="shared" si="28"/>
        <v>5</v>
      </c>
      <c r="DY116" s="13">
        <f t="shared" si="21"/>
        <v>0</v>
      </c>
      <c r="DZ116" s="13">
        <f t="shared" si="22"/>
        <v>0</v>
      </c>
      <c r="EA116" s="13">
        <f t="shared" si="23"/>
        <v>0</v>
      </c>
      <c r="EB116" s="13">
        <f t="shared" si="24"/>
        <v>0</v>
      </c>
      <c r="EC116" s="13">
        <f t="shared" si="25"/>
        <v>0</v>
      </c>
      <c r="ED116" s="13">
        <f t="shared" si="26"/>
        <v>0</v>
      </c>
      <c r="EE116" s="21">
        <f t="shared" si="27"/>
        <v>0</v>
      </c>
      <c r="EG116" s="44" t="str">
        <f t="shared" si="29"/>
        <v/>
      </c>
      <c r="EH116" s="51" t="str">
        <f t="shared" si="30"/>
        <v/>
      </c>
      <c r="EI116" s="51" t="str">
        <f t="shared" si="31"/>
        <v/>
      </c>
      <c r="EJ116" s="227" t="str">
        <f t="shared" si="32"/>
        <v/>
      </c>
      <c r="EK116" s="45" t="str">
        <f t="shared" si="33"/>
        <v/>
      </c>
    </row>
    <row r="117" spans="1:141" ht="15.5">
      <c r="A117" s="5" t="s">
        <v>808</v>
      </c>
      <c r="B117" s="35" t="s">
        <v>73</v>
      </c>
      <c r="C117" s="85"/>
      <c r="D117" s="85"/>
      <c r="E117" s="85"/>
      <c r="F117" s="85"/>
      <c r="G117" s="86"/>
      <c r="H117" s="108"/>
      <c r="I117" s="108"/>
      <c r="J117" s="108"/>
      <c r="K117" s="227" t="s">
        <v>43</v>
      </c>
      <c r="L117" s="227"/>
      <c r="M117" s="227"/>
      <c r="N117" s="227" t="s">
        <v>43</v>
      </c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10"/>
      <c r="AY117" s="111"/>
      <c r="AZ117" s="112"/>
      <c r="BA117" s="112"/>
      <c r="BB117" s="113"/>
      <c r="BC117" s="113"/>
      <c r="BD117" s="109"/>
      <c r="BE117" s="112"/>
      <c r="BF117" s="112"/>
      <c r="BG117" s="112"/>
      <c r="BH117" s="112"/>
      <c r="BI117" s="109"/>
      <c r="BJ117" s="112"/>
      <c r="BK117" s="112"/>
      <c r="BL117" s="109"/>
      <c r="BM117" s="112" t="s">
        <v>43</v>
      </c>
      <c r="BN117" s="109"/>
      <c r="BO117" s="109"/>
      <c r="BP117" s="112"/>
      <c r="BQ117" s="112"/>
      <c r="BR117" s="109"/>
      <c r="BS117" s="112" t="s">
        <v>43</v>
      </c>
      <c r="BT117" s="109"/>
      <c r="BU117" s="112"/>
      <c r="BV117" s="109"/>
      <c r="BW117" s="109"/>
      <c r="BX117" s="109"/>
      <c r="BY117" s="109"/>
      <c r="BZ117" s="109"/>
      <c r="CA117" s="112"/>
      <c r="CB117" s="109"/>
      <c r="CC117" s="112"/>
      <c r="CD117" s="109"/>
      <c r="CE117" s="109"/>
      <c r="CF117" s="112"/>
      <c r="CG117" s="109"/>
      <c r="CH117" s="109"/>
      <c r="CI117" s="109"/>
      <c r="CJ117" s="109"/>
      <c r="CK117" s="109"/>
      <c r="CL117" s="109"/>
      <c r="CM117" s="109"/>
      <c r="CN117" s="147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 t="s">
        <v>43</v>
      </c>
      <c r="CY117" s="109"/>
      <c r="CZ117" s="109"/>
      <c r="DA117" s="112"/>
      <c r="DB117" s="109"/>
      <c r="DC117" s="112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12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77">
        <f t="shared" si="28"/>
        <v>5</v>
      </c>
      <c r="DY117" s="13">
        <f t="shared" si="21"/>
        <v>0</v>
      </c>
      <c r="DZ117" s="13">
        <f t="shared" si="22"/>
        <v>0</v>
      </c>
      <c r="EA117" s="13">
        <f t="shared" si="23"/>
        <v>0</v>
      </c>
      <c r="EB117" s="13">
        <f t="shared" si="24"/>
        <v>0</v>
      </c>
      <c r="EC117" s="13">
        <f t="shared" si="25"/>
        <v>0</v>
      </c>
      <c r="ED117" s="13">
        <f t="shared" si="26"/>
        <v>0</v>
      </c>
      <c r="EE117" s="21">
        <f t="shared" si="27"/>
        <v>0</v>
      </c>
      <c r="EG117" s="44" t="str">
        <f t="shared" si="29"/>
        <v/>
      </c>
      <c r="EH117" s="51" t="str">
        <f t="shared" si="30"/>
        <v/>
      </c>
      <c r="EI117" s="51" t="str">
        <f t="shared" si="31"/>
        <v/>
      </c>
      <c r="EJ117" s="227" t="str">
        <f t="shared" si="32"/>
        <v/>
      </c>
      <c r="EK117" s="45" t="str">
        <f t="shared" si="33"/>
        <v/>
      </c>
    </row>
    <row r="118" spans="1:141" ht="15.5">
      <c r="A118" s="5" t="s">
        <v>137</v>
      </c>
      <c r="B118" s="35" t="s">
        <v>404</v>
      </c>
      <c r="C118" s="85"/>
      <c r="D118" s="85"/>
      <c r="E118" s="85"/>
      <c r="F118" s="85"/>
      <c r="G118" s="86"/>
      <c r="H118" s="108"/>
      <c r="I118" s="108"/>
      <c r="J118" s="108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109" t="s">
        <v>43</v>
      </c>
      <c r="AJ118" s="109"/>
      <c r="AK118" s="109"/>
      <c r="AL118" s="109"/>
      <c r="AM118" s="109"/>
      <c r="AN118" s="109"/>
      <c r="AO118" s="109" t="s">
        <v>43</v>
      </c>
      <c r="AP118" s="109"/>
      <c r="AQ118" s="109"/>
      <c r="AR118" s="109"/>
      <c r="AS118" s="109"/>
      <c r="AT118" s="109"/>
      <c r="AU118" s="109"/>
      <c r="AV118" s="109"/>
      <c r="AW118" s="109"/>
      <c r="AX118" s="110" t="s">
        <v>43</v>
      </c>
      <c r="AY118" s="111"/>
      <c r="AZ118" s="112" t="s">
        <v>43</v>
      </c>
      <c r="BA118" s="112"/>
      <c r="BB118" s="113" t="s">
        <v>43</v>
      </c>
      <c r="BC118" s="113"/>
      <c r="BD118" s="109" t="s">
        <v>43</v>
      </c>
      <c r="BE118" s="112"/>
      <c r="BF118" s="112"/>
      <c r="BG118" s="112"/>
      <c r="BH118" s="112"/>
      <c r="BI118" s="109"/>
      <c r="BJ118" s="112" t="s">
        <v>43</v>
      </c>
      <c r="BK118" s="112"/>
      <c r="BL118" s="109"/>
      <c r="BM118" s="112" t="s">
        <v>43</v>
      </c>
      <c r="BN118" s="109"/>
      <c r="BO118" s="109"/>
      <c r="BP118" s="112"/>
      <c r="BQ118" s="112"/>
      <c r="BR118" s="109"/>
      <c r="BS118" s="112"/>
      <c r="BT118" s="109"/>
      <c r="BU118" s="112"/>
      <c r="BV118" s="109"/>
      <c r="BW118" s="109"/>
      <c r="BX118" s="109"/>
      <c r="BY118" s="109"/>
      <c r="BZ118" s="109"/>
      <c r="CA118" s="112"/>
      <c r="CB118" s="109"/>
      <c r="CC118" s="112"/>
      <c r="CD118" s="109"/>
      <c r="CE118" s="109"/>
      <c r="CF118" s="112"/>
      <c r="CG118" s="109"/>
      <c r="CH118" s="109"/>
      <c r="CI118" s="109"/>
      <c r="CJ118" s="109"/>
      <c r="CK118" s="109"/>
      <c r="CL118" s="109"/>
      <c r="CM118" s="109"/>
      <c r="CN118" s="147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12"/>
      <c r="DB118" s="109"/>
      <c r="DC118" s="112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12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77">
        <f t="shared" si="28"/>
        <v>13</v>
      </c>
      <c r="DY118" s="13">
        <f t="shared" si="21"/>
        <v>5</v>
      </c>
      <c r="DZ118" s="13">
        <f t="shared" si="22"/>
        <v>0</v>
      </c>
      <c r="EA118" s="13">
        <f t="shared" si="23"/>
        <v>0</v>
      </c>
      <c r="EB118" s="13">
        <f t="shared" si="24"/>
        <v>0</v>
      </c>
      <c r="EC118" s="13">
        <f t="shared" si="25"/>
        <v>0</v>
      </c>
      <c r="ED118" s="13">
        <f t="shared" si="26"/>
        <v>0</v>
      </c>
      <c r="EE118" s="21">
        <f t="shared" si="27"/>
        <v>895</v>
      </c>
      <c r="EG118" s="44" t="str">
        <f t="shared" si="29"/>
        <v/>
      </c>
      <c r="EH118" s="51" t="str">
        <f t="shared" si="30"/>
        <v/>
      </c>
      <c r="EI118" s="51" t="str">
        <f t="shared" si="31"/>
        <v/>
      </c>
      <c r="EJ118" s="227" t="str">
        <f t="shared" si="32"/>
        <v/>
      </c>
      <c r="EK118" s="45" t="str">
        <f t="shared" si="33"/>
        <v/>
      </c>
    </row>
    <row r="119" spans="1:141" ht="15.5">
      <c r="A119" s="5" t="s">
        <v>1178</v>
      </c>
      <c r="B119" s="35" t="s">
        <v>753</v>
      </c>
      <c r="C119" s="85"/>
      <c r="D119" s="85"/>
      <c r="E119" s="85"/>
      <c r="F119" s="85"/>
      <c r="G119" s="86"/>
      <c r="H119" s="108"/>
      <c r="I119" s="108"/>
      <c r="J119" s="108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 t="s">
        <v>43</v>
      </c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10"/>
      <c r="AY119" s="111"/>
      <c r="AZ119" s="112"/>
      <c r="BA119" s="112"/>
      <c r="BB119" s="113"/>
      <c r="BC119" s="113"/>
      <c r="BD119" s="109"/>
      <c r="BE119" s="112"/>
      <c r="BF119" s="112"/>
      <c r="BG119" s="112"/>
      <c r="BH119" s="112"/>
      <c r="BI119" s="109"/>
      <c r="BJ119" s="112"/>
      <c r="BK119" s="112"/>
      <c r="BL119" s="109"/>
      <c r="BM119" s="112"/>
      <c r="BN119" s="109"/>
      <c r="BO119" s="109"/>
      <c r="BP119" s="112"/>
      <c r="BQ119" s="112"/>
      <c r="BR119" s="109"/>
      <c r="BS119" s="112"/>
      <c r="BT119" s="109"/>
      <c r="BU119" s="112"/>
      <c r="BV119" s="109"/>
      <c r="BW119" s="109"/>
      <c r="BX119" s="109"/>
      <c r="BY119" s="109"/>
      <c r="BZ119" s="109"/>
      <c r="CA119" s="112"/>
      <c r="CB119" s="109"/>
      <c r="CC119" s="112"/>
      <c r="CD119" s="109"/>
      <c r="CE119" s="109"/>
      <c r="CF119" s="112"/>
      <c r="CG119" s="109"/>
      <c r="CH119" s="109"/>
      <c r="CI119" s="109"/>
      <c r="CJ119" s="109"/>
      <c r="CK119" s="109"/>
      <c r="CL119" s="109"/>
      <c r="CM119" s="109"/>
      <c r="CN119" s="147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12"/>
      <c r="DB119" s="109"/>
      <c r="DC119" s="112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12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77">
        <f t="shared" si="28"/>
        <v>1</v>
      </c>
      <c r="DY119" s="13">
        <f t="shared" si="21"/>
        <v>0</v>
      </c>
      <c r="DZ119" s="13">
        <f t="shared" si="22"/>
        <v>0</v>
      </c>
      <c r="EA119" s="13">
        <f t="shared" si="23"/>
        <v>0</v>
      </c>
      <c r="EB119" s="13">
        <f t="shared" si="24"/>
        <v>1</v>
      </c>
      <c r="EC119" s="13">
        <f t="shared" si="25"/>
        <v>0</v>
      </c>
      <c r="ED119" s="13">
        <f t="shared" si="26"/>
        <v>0</v>
      </c>
      <c r="EE119" s="21">
        <f t="shared" si="27"/>
        <v>0</v>
      </c>
      <c r="EG119" s="44" t="str">
        <f t="shared" si="29"/>
        <v/>
      </c>
      <c r="EH119" s="51" t="str">
        <f t="shared" si="30"/>
        <v/>
      </c>
      <c r="EI119" s="51" t="str">
        <f t="shared" si="31"/>
        <v/>
      </c>
      <c r="EJ119" s="227" t="str">
        <f t="shared" si="32"/>
        <v/>
      </c>
      <c r="EK119" s="45" t="str">
        <f t="shared" si="33"/>
        <v/>
      </c>
    </row>
    <row r="120" spans="1:141" ht="15.5">
      <c r="A120" s="6" t="s">
        <v>1178</v>
      </c>
      <c r="B120" s="37" t="s">
        <v>1179</v>
      </c>
      <c r="C120" s="87"/>
      <c r="D120" s="87"/>
      <c r="E120" s="87"/>
      <c r="F120" s="87"/>
      <c r="G120" s="88"/>
      <c r="H120" s="108"/>
      <c r="I120" s="108"/>
      <c r="J120" s="108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10"/>
      <c r="AY120" s="111"/>
      <c r="AZ120" s="112"/>
      <c r="BA120" s="112"/>
      <c r="BB120" s="113"/>
      <c r="BC120" s="113"/>
      <c r="BD120" s="109"/>
      <c r="BE120" s="112"/>
      <c r="BF120" s="112"/>
      <c r="BG120" s="112"/>
      <c r="BH120" s="112"/>
      <c r="BI120" s="109"/>
      <c r="BJ120" s="112"/>
      <c r="BK120" s="112"/>
      <c r="BL120" s="109"/>
      <c r="BM120" s="112"/>
      <c r="BN120" s="109"/>
      <c r="BO120" s="109"/>
      <c r="BP120" s="112"/>
      <c r="BQ120" s="112"/>
      <c r="BR120" s="109"/>
      <c r="BS120" s="112"/>
      <c r="BT120" s="109"/>
      <c r="BU120" s="112"/>
      <c r="BV120" s="109"/>
      <c r="BW120" s="109"/>
      <c r="BX120" s="109"/>
      <c r="BY120" s="109"/>
      <c r="BZ120" s="109"/>
      <c r="CA120" s="112"/>
      <c r="CB120" s="109"/>
      <c r="CC120" s="112"/>
      <c r="CD120" s="109"/>
      <c r="CE120" s="109"/>
      <c r="CF120" s="112"/>
      <c r="CG120" s="109"/>
      <c r="CH120" s="109"/>
      <c r="CI120" s="109"/>
      <c r="CJ120" s="109"/>
      <c r="CK120" s="109"/>
      <c r="CL120" s="109"/>
      <c r="CM120" s="109"/>
      <c r="CN120" s="147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12"/>
      <c r="DB120" s="109"/>
      <c r="DC120" s="112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12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77">
        <f t="shared" si="28"/>
        <v>0</v>
      </c>
      <c r="DY120" s="13">
        <f t="shared" si="21"/>
        <v>0</v>
      </c>
      <c r="DZ120" s="13">
        <f t="shared" si="22"/>
        <v>0</v>
      </c>
      <c r="EA120" s="13">
        <f t="shared" si="23"/>
        <v>0</v>
      </c>
      <c r="EB120" s="13">
        <f t="shared" si="24"/>
        <v>0</v>
      </c>
      <c r="EC120" s="13">
        <f t="shared" si="25"/>
        <v>0</v>
      </c>
      <c r="ED120" s="13">
        <f t="shared" si="26"/>
        <v>0</v>
      </c>
      <c r="EE120" s="21">
        <f t="shared" si="27"/>
        <v>0</v>
      </c>
      <c r="EG120" s="44" t="str">
        <f t="shared" si="29"/>
        <v/>
      </c>
      <c r="EH120" s="51" t="str">
        <f t="shared" si="30"/>
        <v/>
      </c>
      <c r="EI120" s="51" t="str">
        <f t="shared" si="31"/>
        <v/>
      </c>
      <c r="EJ120" s="227" t="str">
        <f t="shared" si="32"/>
        <v/>
      </c>
      <c r="EK120" s="45" t="str">
        <f t="shared" si="33"/>
        <v/>
      </c>
    </row>
    <row r="121" spans="1:141" ht="15.5">
      <c r="A121" s="5" t="s">
        <v>1180</v>
      </c>
      <c r="B121" s="35" t="s">
        <v>1181</v>
      </c>
      <c r="C121" s="85"/>
      <c r="D121" s="85"/>
      <c r="E121" s="85"/>
      <c r="F121" s="85"/>
      <c r="G121" s="86"/>
      <c r="H121" s="108"/>
      <c r="I121" s="108"/>
      <c r="J121" s="108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10"/>
      <c r="AY121" s="111"/>
      <c r="AZ121" s="112"/>
      <c r="BA121" s="112"/>
      <c r="BB121" s="113"/>
      <c r="BC121" s="113"/>
      <c r="BD121" s="109"/>
      <c r="BE121" s="112"/>
      <c r="BF121" s="112"/>
      <c r="BG121" s="112"/>
      <c r="BH121" s="112"/>
      <c r="BI121" s="109"/>
      <c r="BJ121" s="112"/>
      <c r="BK121" s="112"/>
      <c r="BL121" s="109"/>
      <c r="BM121" s="112"/>
      <c r="BN121" s="109"/>
      <c r="BO121" s="109"/>
      <c r="BP121" s="112"/>
      <c r="BQ121" s="112"/>
      <c r="BR121" s="109"/>
      <c r="BS121" s="112"/>
      <c r="BT121" s="109"/>
      <c r="BU121" s="112"/>
      <c r="BV121" s="109"/>
      <c r="BW121" s="109"/>
      <c r="BX121" s="109"/>
      <c r="BY121" s="109"/>
      <c r="BZ121" s="109"/>
      <c r="CA121" s="112"/>
      <c r="CB121" s="109"/>
      <c r="CC121" s="112"/>
      <c r="CD121" s="109"/>
      <c r="CE121" s="109"/>
      <c r="CF121" s="112"/>
      <c r="CG121" s="109"/>
      <c r="CH121" s="109"/>
      <c r="CI121" s="109"/>
      <c r="CJ121" s="109"/>
      <c r="CK121" s="109"/>
      <c r="CL121" s="109"/>
      <c r="CM121" s="109"/>
      <c r="CN121" s="147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12"/>
      <c r="DB121" s="109"/>
      <c r="DC121" s="112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12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77">
        <f t="shared" si="28"/>
        <v>0</v>
      </c>
      <c r="DY121" s="13">
        <f t="shared" si="21"/>
        <v>0</v>
      </c>
      <c r="DZ121" s="13">
        <f t="shared" si="22"/>
        <v>0</v>
      </c>
      <c r="EA121" s="13">
        <f t="shared" si="23"/>
        <v>0</v>
      </c>
      <c r="EB121" s="13">
        <f t="shared" si="24"/>
        <v>0</v>
      </c>
      <c r="EC121" s="13">
        <f t="shared" si="25"/>
        <v>0</v>
      </c>
      <c r="ED121" s="13">
        <f t="shared" si="26"/>
        <v>0</v>
      </c>
      <c r="EE121" s="21">
        <f t="shared" si="27"/>
        <v>0</v>
      </c>
      <c r="EG121" s="44" t="str">
        <f t="shared" si="29"/>
        <v/>
      </c>
      <c r="EH121" s="51" t="str">
        <f t="shared" si="30"/>
        <v/>
      </c>
      <c r="EI121" s="51" t="str">
        <f t="shared" si="31"/>
        <v/>
      </c>
      <c r="EJ121" s="227" t="str">
        <f t="shared" si="32"/>
        <v/>
      </c>
      <c r="EK121" s="45" t="str">
        <f t="shared" si="33"/>
        <v/>
      </c>
    </row>
    <row r="122" spans="1:141" ht="15.5">
      <c r="A122" s="5" t="s">
        <v>1182</v>
      </c>
      <c r="B122" s="35" t="s">
        <v>801</v>
      </c>
      <c r="C122" s="85"/>
      <c r="D122" s="85"/>
      <c r="E122" s="85"/>
      <c r="F122" s="85"/>
      <c r="G122" s="86"/>
      <c r="H122" s="108"/>
      <c r="I122" s="108"/>
      <c r="J122" s="108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10"/>
      <c r="AY122" s="111"/>
      <c r="AZ122" s="112"/>
      <c r="BA122" s="112"/>
      <c r="BB122" s="113"/>
      <c r="BC122" s="113"/>
      <c r="BD122" s="109"/>
      <c r="BE122" s="112"/>
      <c r="BF122" s="112"/>
      <c r="BG122" s="112"/>
      <c r="BH122" s="112"/>
      <c r="BI122" s="109"/>
      <c r="BJ122" s="112"/>
      <c r="BK122" s="112"/>
      <c r="BL122" s="109"/>
      <c r="BM122" s="112"/>
      <c r="BN122" s="109"/>
      <c r="BO122" s="109"/>
      <c r="BP122" s="112"/>
      <c r="BQ122" s="112"/>
      <c r="BR122" s="109"/>
      <c r="BS122" s="112"/>
      <c r="BT122" s="109"/>
      <c r="BU122" s="112"/>
      <c r="BV122" s="109"/>
      <c r="BW122" s="109"/>
      <c r="BX122" s="109"/>
      <c r="BY122" s="109"/>
      <c r="BZ122" s="109"/>
      <c r="CA122" s="112"/>
      <c r="CB122" s="109"/>
      <c r="CC122" s="112"/>
      <c r="CD122" s="109"/>
      <c r="CE122" s="109"/>
      <c r="CF122" s="112"/>
      <c r="CG122" s="109"/>
      <c r="CH122" s="109"/>
      <c r="CI122" s="109"/>
      <c r="CJ122" s="109"/>
      <c r="CK122" s="109"/>
      <c r="CL122" s="109"/>
      <c r="CM122" s="109"/>
      <c r="CN122" s="147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12"/>
      <c r="DB122" s="109"/>
      <c r="DC122" s="112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12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77">
        <f t="shared" si="28"/>
        <v>0</v>
      </c>
      <c r="DY122" s="13">
        <f t="shared" si="21"/>
        <v>0</v>
      </c>
      <c r="DZ122" s="13">
        <f t="shared" si="22"/>
        <v>0</v>
      </c>
      <c r="EA122" s="13">
        <f t="shared" si="23"/>
        <v>0</v>
      </c>
      <c r="EB122" s="13">
        <f t="shared" si="24"/>
        <v>0</v>
      </c>
      <c r="EC122" s="13">
        <f t="shared" si="25"/>
        <v>0</v>
      </c>
      <c r="ED122" s="13">
        <f t="shared" si="26"/>
        <v>0</v>
      </c>
      <c r="EE122" s="21">
        <f t="shared" si="27"/>
        <v>0</v>
      </c>
      <c r="EG122" s="44" t="str">
        <f t="shared" si="29"/>
        <v/>
      </c>
      <c r="EH122" s="51" t="str">
        <f t="shared" si="30"/>
        <v/>
      </c>
      <c r="EI122" s="51" t="str">
        <f t="shared" si="31"/>
        <v/>
      </c>
      <c r="EJ122" s="227" t="str">
        <f t="shared" si="32"/>
        <v/>
      </c>
      <c r="EK122" s="45" t="str">
        <f t="shared" si="33"/>
        <v/>
      </c>
    </row>
    <row r="123" spans="1:141" ht="15.5">
      <c r="A123" s="5" t="s">
        <v>139</v>
      </c>
      <c r="B123" s="35" t="s">
        <v>141</v>
      </c>
      <c r="C123" s="85"/>
      <c r="D123" s="85"/>
      <c r="E123" s="85"/>
      <c r="F123" s="85"/>
      <c r="G123" s="86"/>
      <c r="H123" s="108"/>
      <c r="I123" s="108"/>
      <c r="J123" s="108" t="s">
        <v>43</v>
      </c>
      <c r="K123" s="227" t="s">
        <v>43</v>
      </c>
      <c r="L123" s="227" t="s">
        <v>43</v>
      </c>
      <c r="M123" s="227" t="s">
        <v>43</v>
      </c>
      <c r="N123" s="227" t="s">
        <v>43</v>
      </c>
      <c r="O123" s="227" t="s">
        <v>43</v>
      </c>
      <c r="P123" s="227" t="s">
        <v>43</v>
      </c>
      <c r="Q123" s="227" t="s">
        <v>43</v>
      </c>
      <c r="R123" s="227"/>
      <c r="S123" s="227" t="s">
        <v>43</v>
      </c>
      <c r="T123" s="227" t="s">
        <v>43</v>
      </c>
      <c r="U123" s="227" t="s">
        <v>43</v>
      </c>
      <c r="V123" s="227"/>
      <c r="W123" s="227" t="s">
        <v>43</v>
      </c>
      <c r="X123" s="227" t="s">
        <v>43</v>
      </c>
      <c r="Y123" s="227" t="s">
        <v>43</v>
      </c>
      <c r="Z123" s="227" t="s">
        <v>43</v>
      </c>
      <c r="AA123" s="227" t="s">
        <v>43</v>
      </c>
      <c r="AB123" s="227"/>
      <c r="AC123" s="227"/>
      <c r="AD123" s="227" t="s">
        <v>43</v>
      </c>
      <c r="AE123" s="227" t="s">
        <v>43</v>
      </c>
      <c r="AF123" s="227" t="s">
        <v>43</v>
      </c>
      <c r="AG123" s="227" t="s">
        <v>43</v>
      </c>
      <c r="AH123" s="227"/>
      <c r="AI123" s="109" t="s">
        <v>43</v>
      </c>
      <c r="AJ123" s="109"/>
      <c r="AK123" s="109" t="s">
        <v>43</v>
      </c>
      <c r="AL123" s="109"/>
      <c r="AM123" s="109" t="s">
        <v>43</v>
      </c>
      <c r="AN123" s="109" t="s">
        <v>43</v>
      </c>
      <c r="AO123" s="109"/>
      <c r="AP123" s="109" t="s">
        <v>43</v>
      </c>
      <c r="AQ123" s="109"/>
      <c r="AR123" s="109" t="s">
        <v>43</v>
      </c>
      <c r="AS123" s="109"/>
      <c r="AT123" s="109"/>
      <c r="AU123" s="109"/>
      <c r="AV123" s="109" t="s">
        <v>43</v>
      </c>
      <c r="AW123" s="109"/>
      <c r="AX123" s="110" t="s">
        <v>43</v>
      </c>
      <c r="AY123" s="111"/>
      <c r="AZ123" s="112" t="s">
        <v>43</v>
      </c>
      <c r="BA123" s="112"/>
      <c r="BB123" s="113" t="s">
        <v>43</v>
      </c>
      <c r="BC123" s="113"/>
      <c r="BD123" s="109"/>
      <c r="BE123" s="112" t="s">
        <v>43</v>
      </c>
      <c r="BF123" s="112"/>
      <c r="BG123" s="112"/>
      <c r="BH123" s="112" t="s">
        <v>43</v>
      </c>
      <c r="BI123" s="109"/>
      <c r="BJ123" s="112" t="s">
        <v>43</v>
      </c>
      <c r="BK123" s="112"/>
      <c r="BL123" s="109"/>
      <c r="BM123" s="112" t="s">
        <v>43</v>
      </c>
      <c r="BN123" s="109" t="s">
        <v>43</v>
      </c>
      <c r="BO123" s="109"/>
      <c r="BP123" s="112" t="s">
        <v>43</v>
      </c>
      <c r="BQ123" s="112" t="s">
        <v>43</v>
      </c>
      <c r="BR123" s="109"/>
      <c r="BS123" s="112" t="s">
        <v>43</v>
      </c>
      <c r="BT123" s="109"/>
      <c r="BU123" s="112" t="s">
        <v>43</v>
      </c>
      <c r="BV123" s="109"/>
      <c r="BW123" s="109"/>
      <c r="BX123" s="109"/>
      <c r="BY123" s="109"/>
      <c r="BZ123" s="109"/>
      <c r="CA123" s="112" t="s">
        <v>43</v>
      </c>
      <c r="CB123" s="109"/>
      <c r="CC123" s="112" t="s">
        <v>43</v>
      </c>
      <c r="CD123" s="109"/>
      <c r="CE123" s="109" t="s">
        <v>43</v>
      </c>
      <c r="CF123" s="112"/>
      <c r="CG123" s="109"/>
      <c r="CH123" s="109" t="s">
        <v>43</v>
      </c>
      <c r="CI123" s="109"/>
      <c r="CJ123" s="109"/>
      <c r="CK123" s="109"/>
      <c r="CL123" s="109" t="s">
        <v>43</v>
      </c>
      <c r="CM123" s="109"/>
      <c r="CN123" s="147" t="s">
        <v>43</v>
      </c>
      <c r="CO123" s="109"/>
      <c r="CP123" s="109"/>
      <c r="CQ123" s="109"/>
      <c r="CR123" s="109" t="s">
        <v>43</v>
      </c>
      <c r="CS123" s="109"/>
      <c r="CT123" s="109" t="s">
        <v>43</v>
      </c>
      <c r="CU123" s="109"/>
      <c r="CV123" s="109"/>
      <c r="CW123" s="109"/>
      <c r="CX123" s="109"/>
      <c r="CY123" s="109"/>
      <c r="CZ123" s="109" t="s">
        <v>43</v>
      </c>
      <c r="DA123" s="112"/>
      <c r="DB123" s="109" t="s">
        <v>43</v>
      </c>
      <c r="DC123" s="112"/>
      <c r="DD123" s="109" t="s">
        <v>43</v>
      </c>
      <c r="DE123" s="109"/>
      <c r="DF123" s="109" t="s">
        <v>43</v>
      </c>
      <c r="DG123" s="109"/>
      <c r="DH123" s="109"/>
      <c r="DI123" s="109" t="s">
        <v>43</v>
      </c>
      <c r="DJ123" s="109"/>
      <c r="DK123" s="109"/>
      <c r="DL123" s="109"/>
      <c r="DM123" s="109" t="s">
        <v>43</v>
      </c>
      <c r="DN123" s="112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77">
        <f t="shared" si="28"/>
        <v>85</v>
      </c>
      <c r="DY123" s="13">
        <f t="shared" si="21"/>
        <v>26</v>
      </c>
      <c r="DZ123" s="13">
        <f t="shared" si="22"/>
        <v>5</v>
      </c>
      <c r="EA123" s="13">
        <f t="shared" si="23"/>
        <v>1</v>
      </c>
      <c r="EB123" s="13">
        <f t="shared" si="24"/>
        <v>3</v>
      </c>
      <c r="EC123" s="13">
        <f t="shared" si="25"/>
        <v>0</v>
      </c>
      <c r="ED123" s="13">
        <f t="shared" si="26"/>
        <v>0</v>
      </c>
      <c r="EE123" s="21">
        <f t="shared" si="27"/>
        <v>7281</v>
      </c>
      <c r="EG123" s="139" t="str">
        <f t="shared" si="29"/>
        <v>Yes!</v>
      </c>
      <c r="EH123" s="51" t="str">
        <f t="shared" si="30"/>
        <v/>
      </c>
      <c r="EI123" s="51" t="str">
        <f t="shared" si="31"/>
        <v/>
      </c>
      <c r="EJ123" s="227" t="str">
        <f t="shared" si="32"/>
        <v/>
      </c>
      <c r="EK123" s="45" t="str">
        <f t="shared" si="33"/>
        <v/>
      </c>
    </row>
    <row r="124" spans="1:141" ht="15.5">
      <c r="A124" s="5" t="s">
        <v>139</v>
      </c>
      <c r="B124" s="35" t="s">
        <v>142</v>
      </c>
      <c r="C124" s="85"/>
      <c r="D124" s="85"/>
      <c r="E124" s="85"/>
      <c r="F124" s="85"/>
      <c r="G124" s="86"/>
      <c r="H124" s="108"/>
      <c r="I124" s="108"/>
      <c r="J124" s="108"/>
      <c r="K124" s="227" t="s">
        <v>43</v>
      </c>
      <c r="L124" s="227"/>
      <c r="M124" s="227"/>
      <c r="N124" s="227"/>
      <c r="O124" s="227"/>
      <c r="P124" s="227"/>
      <c r="Q124" s="227"/>
      <c r="R124" s="227"/>
      <c r="S124" s="227"/>
      <c r="T124" s="227"/>
      <c r="U124" s="227" t="s">
        <v>43</v>
      </c>
      <c r="V124" s="227"/>
      <c r="W124" s="227" t="s">
        <v>43</v>
      </c>
      <c r="X124" s="227" t="s">
        <v>43</v>
      </c>
      <c r="Y124" s="227"/>
      <c r="Z124" s="227"/>
      <c r="AA124" s="227"/>
      <c r="AB124" s="227"/>
      <c r="AC124" s="227"/>
      <c r="AD124" s="227" t="s">
        <v>43</v>
      </c>
      <c r="AE124" s="227" t="s">
        <v>43</v>
      </c>
      <c r="AF124" s="227"/>
      <c r="AG124" s="227"/>
      <c r="AH124" s="227"/>
      <c r="AI124" s="109" t="s">
        <v>43</v>
      </c>
      <c r="AJ124" s="109"/>
      <c r="AK124" s="109" t="s">
        <v>43</v>
      </c>
      <c r="AL124" s="109"/>
      <c r="AM124" s="109" t="s">
        <v>43</v>
      </c>
      <c r="AN124" s="109"/>
      <c r="AO124" s="109"/>
      <c r="AP124" s="109" t="s">
        <v>43</v>
      </c>
      <c r="AQ124" s="109"/>
      <c r="AR124" s="109" t="s">
        <v>43</v>
      </c>
      <c r="AS124" s="109"/>
      <c r="AT124" s="109"/>
      <c r="AU124" s="109"/>
      <c r="AV124" s="109" t="s">
        <v>43</v>
      </c>
      <c r="AW124" s="109"/>
      <c r="AX124" s="110"/>
      <c r="AY124" s="111"/>
      <c r="AZ124" s="112" t="s">
        <v>43</v>
      </c>
      <c r="BA124" s="112"/>
      <c r="BB124" s="113" t="s">
        <v>43</v>
      </c>
      <c r="BC124" s="113"/>
      <c r="BD124" s="109"/>
      <c r="BE124" s="112" t="s">
        <v>43</v>
      </c>
      <c r="BF124" s="112"/>
      <c r="BG124" s="112"/>
      <c r="BH124" s="112" t="s">
        <v>43</v>
      </c>
      <c r="BI124" s="109"/>
      <c r="BJ124" s="112"/>
      <c r="BK124" s="112"/>
      <c r="BL124" s="109"/>
      <c r="BM124" s="112" t="s">
        <v>43</v>
      </c>
      <c r="BN124" s="109" t="s">
        <v>43</v>
      </c>
      <c r="BO124" s="109"/>
      <c r="BP124" s="112" t="s">
        <v>43</v>
      </c>
      <c r="BQ124" s="112" t="s">
        <v>43</v>
      </c>
      <c r="BR124" s="109"/>
      <c r="BS124" s="112" t="s">
        <v>43</v>
      </c>
      <c r="BT124" s="109"/>
      <c r="BU124" s="112"/>
      <c r="BV124" s="109"/>
      <c r="BW124" s="109"/>
      <c r="BX124" s="109"/>
      <c r="BY124" s="109"/>
      <c r="BZ124" s="109"/>
      <c r="CA124" s="112" t="s">
        <v>43</v>
      </c>
      <c r="CB124" s="109"/>
      <c r="CC124" s="112" t="s">
        <v>43</v>
      </c>
      <c r="CD124" s="109"/>
      <c r="CE124" s="109" t="s">
        <v>43</v>
      </c>
      <c r="CF124" s="112"/>
      <c r="CG124" s="109"/>
      <c r="CH124" s="109" t="s">
        <v>43</v>
      </c>
      <c r="CI124" s="109"/>
      <c r="CJ124" s="109"/>
      <c r="CK124" s="109"/>
      <c r="CL124" s="109" t="s">
        <v>43</v>
      </c>
      <c r="CM124" s="109"/>
      <c r="CN124" s="147" t="s">
        <v>43</v>
      </c>
      <c r="CO124" s="109"/>
      <c r="CP124" s="109"/>
      <c r="CQ124" s="109"/>
      <c r="CR124" s="109" t="s">
        <v>43</v>
      </c>
      <c r="CS124" s="109"/>
      <c r="CT124" s="109" t="s">
        <v>43</v>
      </c>
      <c r="CU124" s="109"/>
      <c r="CV124" s="109"/>
      <c r="CW124" s="109"/>
      <c r="CX124" s="109" t="s">
        <v>43</v>
      </c>
      <c r="CY124" s="109"/>
      <c r="CZ124" s="109"/>
      <c r="DA124" s="112"/>
      <c r="DB124" s="109"/>
      <c r="DC124" s="112"/>
      <c r="DD124" s="109"/>
      <c r="DE124" s="109"/>
      <c r="DF124" s="109" t="s">
        <v>43</v>
      </c>
      <c r="DG124" s="109"/>
      <c r="DH124" s="109"/>
      <c r="DI124" s="109" t="s">
        <v>43</v>
      </c>
      <c r="DJ124" s="109"/>
      <c r="DK124" s="109"/>
      <c r="DL124" s="109"/>
      <c r="DM124" s="109"/>
      <c r="DN124" s="112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77">
        <f t="shared" si="28"/>
        <v>52</v>
      </c>
      <c r="DY124" s="13">
        <f t="shared" si="21"/>
        <v>13</v>
      </c>
      <c r="DZ124" s="13">
        <f t="shared" si="22"/>
        <v>5</v>
      </c>
      <c r="EA124" s="13">
        <f t="shared" si="23"/>
        <v>1</v>
      </c>
      <c r="EB124" s="13">
        <f t="shared" si="24"/>
        <v>0</v>
      </c>
      <c r="EC124" s="13">
        <f t="shared" si="25"/>
        <v>0</v>
      </c>
      <c r="ED124" s="13">
        <f t="shared" si="26"/>
        <v>0</v>
      </c>
      <c r="EE124" s="21">
        <f t="shared" si="27"/>
        <v>5334</v>
      </c>
      <c r="EG124" s="139" t="str">
        <f t="shared" si="29"/>
        <v>Yes!</v>
      </c>
      <c r="EH124" s="51" t="str">
        <f t="shared" si="30"/>
        <v/>
      </c>
      <c r="EI124" s="51" t="str">
        <f t="shared" si="31"/>
        <v/>
      </c>
      <c r="EJ124" s="227" t="str">
        <f t="shared" si="32"/>
        <v/>
      </c>
      <c r="EK124" s="45" t="str">
        <f t="shared" si="33"/>
        <v/>
      </c>
    </row>
    <row r="125" spans="1:141" ht="15.5">
      <c r="A125" s="5" t="s">
        <v>143</v>
      </c>
      <c r="B125" s="35" t="s">
        <v>109</v>
      </c>
      <c r="C125" s="85"/>
      <c r="D125" s="85"/>
      <c r="E125" s="85"/>
      <c r="F125" s="85"/>
      <c r="G125" s="86"/>
      <c r="H125" s="108"/>
      <c r="I125" s="108"/>
      <c r="J125" s="108"/>
      <c r="K125" s="227"/>
      <c r="L125" s="227"/>
      <c r="M125" s="227" t="s">
        <v>43</v>
      </c>
      <c r="N125" s="227"/>
      <c r="O125" s="227"/>
      <c r="P125" s="227"/>
      <c r="Q125" s="227"/>
      <c r="R125" s="227"/>
      <c r="S125" s="227"/>
      <c r="T125" s="227"/>
      <c r="U125" s="227"/>
      <c r="V125" s="227"/>
      <c r="W125" s="227" t="s">
        <v>43</v>
      </c>
      <c r="X125" s="227" t="s">
        <v>43</v>
      </c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 t="s">
        <v>43</v>
      </c>
      <c r="AT125" s="109"/>
      <c r="AU125" s="109"/>
      <c r="AV125" s="109"/>
      <c r="AW125" s="109"/>
      <c r="AX125" s="110"/>
      <c r="AY125" s="111"/>
      <c r="AZ125" s="112"/>
      <c r="BA125" s="112"/>
      <c r="BB125" s="113"/>
      <c r="BC125" s="113"/>
      <c r="BD125" s="109"/>
      <c r="BE125" s="112"/>
      <c r="BF125" s="112"/>
      <c r="BG125" s="112"/>
      <c r="BH125" s="112"/>
      <c r="BI125" s="109"/>
      <c r="BJ125" s="112"/>
      <c r="BK125" s="112"/>
      <c r="BL125" s="109"/>
      <c r="BM125" s="112"/>
      <c r="BN125" s="109"/>
      <c r="BO125" s="109"/>
      <c r="BP125" s="112"/>
      <c r="BQ125" s="112"/>
      <c r="BR125" s="109"/>
      <c r="BS125" s="112"/>
      <c r="BT125" s="109"/>
      <c r="BU125" s="112"/>
      <c r="BV125" s="109"/>
      <c r="BW125" s="109"/>
      <c r="BX125" s="109"/>
      <c r="BY125" s="109"/>
      <c r="BZ125" s="109"/>
      <c r="CA125" s="112"/>
      <c r="CB125" s="109"/>
      <c r="CC125" s="112"/>
      <c r="CD125" s="109"/>
      <c r="CE125" s="109"/>
      <c r="CF125" s="112"/>
      <c r="CG125" s="109"/>
      <c r="CH125" s="109"/>
      <c r="CI125" s="109"/>
      <c r="CJ125" s="109"/>
      <c r="CK125" s="109"/>
      <c r="CL125" s="109"/>
      <c r="CM125" s="109"/>
      <c r="CN125" s="147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12"/>
      <c r="DB125" s="109"/>
      <c r="DC125" s="112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12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77">
        <f t="shared" si="28"/>
        <v>5</v>
      </c>
      <c r="DY125" s="13">
        <f t="shared" si="21"/>
        <v>1</v>
      </c>
      <c r="DZ125" s="13">
        <f t="shared" si="22"/>
        <v>0</v>
      </c>
      <c r="EA125" s="13">
        <f t="shared" si="23"/>
        <v>0</v>
      </c>
      <c r="EB125" s="13">
        <f t="shared" si="24"/>
        <v>0</v>
      </c>
      <c r="EC125" s="13">
        <f t="shared" si="25"/>
        <v>0</v>
      </c>
      <c r="ED125" s="13">
        <f t="shared" si="26"/>
        <v>0</v>
      </c>
      <c r="EE125" s="21">
        <f t="shared" si="27"/>
        <v>74</v>
      </c>
      <c r="EG125" s="44" t="str">
        <f t="shared" si="29"/>
        <v/>
      </c>
      <c r="EH125" s="51" t="str">
        <f t="shared" si="30"/>
        <v/>
      </c>
      <c r="EI125" s="51" t="str">
        <f t="shared" si="31"/>
        <v/>
      </c>
      <c r="EJ125" s="227" t="str">
        <f t="shared" si="32"/>
        <v/>
      </c>
      <c r="EK125" s="45" t="str">
        <f t="shared" si="33"/>
        <v/>
      </c>
    </row>
    <row r="126" spans="1:141" ht="15.5">
      <c r="A126" s="5" t="s">
        <v>1183</v>
      </c>
      <c r="B126" s="35" t="s">
        <v>162</v>
      </c>
      <c r="C126" s="85"/>
      <c r="D126" s="85"/>
      <c r="E126" s="85"/>
      <c r="F126" s="85"/>
      <c r="G126" s="86"/>
      <c r="H126" s="108"/>
      <c r="I126" s="108"/>
      <c r="J126" s="108"/>
      <c r="K126" s="227"/>
      <c r="L126" s="227"/>
      <c r="M126" s="227"/>
      <c r="N126" s="227"/>
      <c r="O126" s="227"/>
      <c r="P126" s="227" t="s">
        <v>43</v>
      </c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10"/>
      <c r="AY126" s="111"/>
      <c r="AZ126" s="112"/>
      <c r="BA126" s="112"/>
      <c r="BB126" s="113"/>
      <c r="BC126" s="113"/>
      <c r="BD126" s="109"/>
      <c r="BE126" s="112"/>
      <c r="BF126" s="112"/>
      <c r="BG126" s="112"/>
      <c r="BH126" s="112"/>
      <c r="BI126" s="109"/>
      <c r="BJ126" s="112"/>
      <c r="BK126" s="112"/>
      <c r="BL126" s="109"/>
      <c r="BM126" s="112"/>
      <c r="BN126" s="109"/>
      <c r="BO126" s="109"/>
      <c r="BP126" s="112"/>
      <c r="BQ126" s="112"/>
      <c r="BR126" s="109"/>
      <c r="BS126" s="112"/>
      <c r="BT126" s="109"/>
      <c r="BU126" s="112"/>
      <c r="BV126" s="109"/>
      <c r="BW126" s="109"/>
      <c r="BX126" s="109"/>
      <c r="BY126" s="109"/>
      <c r="BZ126" s="109"/>
      <c r="CA126" s="112"/>
      <c r="CB126" s="109"/>
      <c r="CC126" s="112"/>
      <c r="CD126" s="109"/>
      <c r="CE126" s="109"/>
      <c r="CF126" s="112"/>
      <c r="CG126" s="109"/>
      <c r="CH126" s="109"/>
      <c r="CI126" s="109"/>
      <c r="CJ126" s="109"/>
      <c r="CK126" s="109"/>
      <c r="CL126" s="109"/>
      <c r="CM126" s="109"/>
      <c r="CN126" s="147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12"/>
      <c r="DB126" s="109"/>
      <c r="DC126" s="112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12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77">
        <f t="shared" si="28"/>
        <v>1</v>
      </c>
      <c r="DY126" s="13">
        <f t="shared" si="21"/>
        <v>0</v>
      </c>
      <c r="DZ126" s="13">
        <f t="shared" si="22"/>
        <v>0</v>
      </c>
      <c r="EA126" s="13">
        <f t="shared" si="23"/>
        <v>0</v>
      </c>
      <c r="EB126" s="13">
        <f t="shared" si="24"/>
        <v>1</v>
      </c>
      <c r="EC126" s="13">
        <f t="shared" si="25"/>
        <v>0</v>
      </c>
      <c r="ED126" s="13">
        <f t="shared" si="26"/>
        <v>0</v>
      </c>
      <c r="EE126" s="21">
        <f t="shared" si="27"/>
        <v>0</v>
      </c>
      <c r="EG126" s="44" t="str">
        <f t="shared" si="29"/>
        <v/>
      </c>
      <c r="EH126" s="51" t="str">
        <f t="shared" si="30"/>
        <v/>
      </c>
      <c r="EI126" s="51" t="str">
        <f t="shared" si="31"/>
        <v/>
      </c>
      <c r="EJ126" s="227" t="str">
        <f t="shared" si="32"/>
        <v/>
      </c>
      <c r="EK126" s="45" t="str">
        <f t="shared" si="33"/>
        <v/>
      </c>
    </row>
    <row r="127" spans="1:141" ht="15.5">
      <c r="A127" s="5" t="s">
        <v>146</v>
      </c>
      <c r="B127" s="35" t="s">
        <v>147</v>
      </c>
      <c r="C127" s="85"/>
      <c r="D127" s="85"/>
      <c r="E127" s="85"/>
      <c r="F127" s="85"/>
      <c r="G127" s="86"/>
      <c r="H127" s="108"/>
      <c r="I127" s="108"/>
      <c r="J127" s="108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 t="s">
        <v>43</v>
      </c>
      <c r="V127" s="227" t="s">
        <v>43</v>
      </c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109"/>
      <c r="AJ127" s="109"/>
      <c r="AK127" s="109" t="s">
        <v>43</v>
      </c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10"/>
      <c r="AY127" s="111"/>
      <c r="AZ127" s="112"/>
      <c r="BA127" s="112"/>
      <c r="BB127" s="113" t="s">
        <v>43</v>
      </c>
      <c r="BC127" s="113"/>
      <c r="BD127" s="109"/>
      <c r="BE127" s="112"/>
      <c r="BF127" s="112"/>
      <c r="BG127" s="112"/>
      <c r="BH127" s="112"/>
      <c r="BI127" s="109"/>
      <c r="BJ127" s="112" t="s">
        <v>43</v>
      </c>
      <c r="BK127" s="112"/>
      <c r="BL127" s="109"/>
      <c r="BM127" s="112"/>
      <c r="BN127" s="109"/>
      <c r="BO127" s="109"/>
      <c r="BP127" s="112"/>
      <c r="BQ127" s="112" t="s">
        <v>43</v>
      </c>
      <c r="BR127" s="109"/>
      <c r="BS127" s="112"/>
      <c r="BT127" s="109"/>
      <c r="BU127" s="112"/>
      <c r="BV127" s="109"/>
      <c r="BW127" s="109"/>
      <c r="BX127" s="109"/>
      <c r="BY127" s="109"/>
      <c r="BZ127" s="109"/>
      <c r="CA127" s="112"/>
      <c r="CB127" s="109"/>
      <c r="CC127" s="112"/>
      <c r="CD127" s="109"/>
      <c r="CE127" s="109"/>
      <c r="CF127" s="112"/>
      <c r="CG127" s="109"/>
      <c r="CH127" s="109" t="s">
        <v>43</v>
      </c>
      <c r="CI127" s="109"/>
      <c r="CJ127" s="109"/>
      <c r="CK127" s="109"/>
      <c r="CL127" s="109"/>
      <c r="CM127" s="109"/>
      <c r="CN127" s="147" t="s">
        <v>43</v>
      </c>
      <c r="CO127" s="109"/>
      <c r="CP127" s="109"/>
      <c r="CQ127" s="109"/>
      <c r="CR127" s="109" t="s">
        <v>43</v>
      </c>
      <c r="CS127" s="109"/>
      <c r="CT127" s="109"/>
      <c r="CU127" s="109"/>
      <c r="CV127" s="109"/>
      <c r="CW127" s="109"/>
      <c r="CX127" s="109"/>
      <c r="CY127" s="109"/>
      <c r="CZ127" s="109"/>
      <c r="DA127" s="112"/>
      <c r="DB127" s="109"/>
      <c r="DC127" s="112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12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77">
        <f t="shared" si="28"/>
        <v>19</v>
      </c>
      <c r="DY127" s="13">
        <f t="shared" si="21"/>
        <v>6</v>
      </c>
      <c r="DZ127" s="13">
        <f t="shared" si="22"/>
        <v>2</v>
      </c>
      <c r="EA127" s="13">
        <f t="shared" si="23"/>
        <v>0</v>
      </c>
      <c r="EB127" s="13">
        <f t="shared" si="24"/>
        <v>0</v>
      </c>
      <c r="EC127" s="13">
        <f t="shared" si="25"/>
        <v>0</v>
      </c>
      <c r="ED127" s="13">
        <f t="shared" si="26"/>
        <v>0</v>
      </c>
      <c r="EE127" s="21">
        <f t="shared" si="27"/>
        <v>2209</v>
      </c>
      <c r="EG127" s="44" t="str">
        <f t="shared" si="29"/>
        <v/>
      </c>
      <c r="EH127" s="51" t="str">
        <f t="shared" si="30"/>
        <v/>
      </c>
      <c r="EI127" s="51" t="str">
        <f t="shared" si="31"/>
        <v/>
      </c>
      <c r="EJ127" s="227" t="str">
        <f t="shared" si="32"/>
        <v/>
      </c>
      <c r="EK127" s="45" t="str">
        <f t="shared" si="33"/>
        <v/>
      </c>
    </row>
    <row r="128" spans="1:141" ht="15.5">
      <c r="A128" s="5" t="s">
        <v>146</v>
      </c>
      <c r="B128" s="35" t="s">
        <v>114</v>
      </c>
      <c r="C128" s="85"/>
      <c r="D128" s="85"/>
      <c r="E128" s="85"/>
      <c r="F128" s="85"/>
      <c r="G128" s="86"/>
      <c r="H128" s="108"/>
      <c r="I128" s="108"/>
      <c r="J128" s="108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 t="s">
        <v>43</v>
      </c>
      <c r="V128" s="227" t="s">
        <v>43</v>
      </c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109"/>
      <c r="AJ128" s="109"/>
      <c r="AK128" s="109" t="s">
        <v>43</v>
      </c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10"/>
      <c r="AY128" s="111"/>
      <c r="AZ128" s="112"/>
      <c r="BA128" s="112"/>
      <c r="BB128" s="113" t="s">
        <v>43</v>
      </c>
      <c r="BC128" s="113"/>
      <c r="BD128" s="109"/>
      <c r="BE128" s="112"/>
      <c r="BF128" s="112"/>
      <c r="BG128" s="112"/>
      <c r="BH128" s="112"/>
      <c r="BI128" s="109"/>
      <c r="BJ128" s="112" t="s">
        <v>43</v>
      </c>
      <c r="BK128" s="112" t="s">
        <v>43</v>
      </c>
      <c r="BL128" s="109"/>
      <c r="BM128" s="112"/>
      <c r="BN128" s="109"/>
      <c r="BO128" s="109"/>
      <c r="BP128" s="112"/>
      <c r="BQ128" s="112" t="s">
        <v>43</v>
      </c>
      <c r="BR128" s="109"/>
      <c r="BS128" s="112"/>
      <c r="BT128" s="109"/>
      <c r="BU128" s="112"/>
      <c r="BV128" s="109"/>
      <c r="BW128" s="109"/>
      <c r="BX128" s="109"/>
      <c r="BY128" s="109"/>
      <c r="BZ128" s="109"/>
      <c r="CA128" s="112"/>
      <c r="CB128" s="109"/>
      <c r="CC128" s="112"/>
      <c r="CD128" s="109"/>
      <c r="CE128" s="109"/>
      <c r="CF128" s="112" t="s">
        <v>43</v>
      </c>
      <c r="CG128" s="109"/>
      <c r="CH128" s="109" t="s">
        <v>43</v>
      </c>
      <c r="CI128" s="109" t="s">
        <v>43</v>
      </c>
      <c r="CJ128" s="109"/>
      <c r="CK128" s="109"/>
      <c r="CL128" s="109" t="s">
        <v>43</v>
      </c>
      <c r="CM128" s="109" t="s">
        <v>43</v>
      </c>
      <c r="CN128" s="147" t="s">
        <v>43</v>
      </c>
      <c r="CO128" s="109" t="s">
        <v>43</v>
      </c>
      <c r="CP128" s="109"/>
      <c r="CQ128" s="109"/>
      <c r="CR128" s="109" t="s">
        <v>43</v>
      </c>
      <c r="CS128" s="109" t="s">
        <v>43</v>
      </c>
      <c r="CT128" s="109"/>
      <c r="CU128" s="109"/>
      <c r="CV128" s="109"/>
      <c r="CW128" s="109"/>
      <c r="CX128" s="109"/>
      <c r="CY128" s="109"/>
      <c r="CZ128" s="109" t="s">
        <v>43</v>
      </c>
      <c r="DA128" s="112" t="s">
        <v>43</v>
      </c>
      <c r="DB128" s="109"/>
      <c r="DC128" s="112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12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77">
        <f t="shared" si="28"/>
        <v>30</v>
      </c>
      <c r="DY128" s="13">
        <f t="shared" si="21"/>
        <v>9</v>
      </c>
      <c r="DZ128" s="13">
        <f t="shared" si="22"/>
        <v>2</v>
      </c>
      <c r="EA128" s="13">
        <f t="shared" si="23"/>
        <v>6</v>
      </c>
      <c r="EB128" s="13">
        <f t="shared" si="24"/>
        <v>0</v>
      </c>
      <c r="EC128" s="13">
        <f t="shared" si="25"/>
        <v>0</v>
      </c>
      <c r="ED128" s="13">
        <f t="shared" si="26"/>
        <v>0</v>
      </c>
      <c r="EE128" s="21">
        <f t="shared" si="27"/>
        <v>2879</v>
      </c>
      <c r="EG128" s="139" t="str">
        <f t="shared" si="29"/>
        <v>Yes!</v>
      </c>
      <c r="EH128" s="51" t="str">
        <f t="shared" si="30"/>
        <v/>
      </c>
      <c r="EI128" s="51" t="str">
        <f t="shared" si="31"/>
        <v/>
      </c>
      <c r="EJ128" s="227" t="str">
        <f t="shared" si="32"/>
        <v/>
      </c>
      <c r="EK128" s="45" t="str">
        <f t="shared" si="33"/>
        <v/>
      </c>
    </row>
    <row r="129" spans="1:141">
      <c r="A129" s="11" t="s">
        <v>813</v>
      </c>
      <c r="B129" s="151" t="s">
        <v>53</v>
      </c>
      <c r="C129" s="95"/>
      <c r="D129" s="95"/>
      <c r="E129" s="95"/>
      <c r="F129" s="95"/>
      <c r="G129" s="96"/>
      <c r="H129" s="108"/>
      <c r="I129" s="108"/>
      <c r="J129" s="108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43"/>
      <c r="CO129" s="109"/>
      <c r="CP129" s="109" t="s">
        <v>43</v>
      </c>
      <c r="CQ129" s="109"/>
      <c r="CR129" s="109"/>
      <c r="CS129" s="109"/>
      <c r="CT129" s="109"/>
      <c r="CU129" s="109"/>
      <c r="CV129" s="109"/>
      <c r="CW129" s="109"/>
      <c r="CX129" s="109" t="s">
        <v>43</v>
      </c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77">
        <f t="shared" si="28"/>
        <v>3</v>
      </c>
      <c r="DY129" s="13">
        <f t="shared" si="21"/>
        <v>1</v>
      </c>
      <c r="DZ129" s="13">
        <f t="shared" si="22"/>
        <v>0</v>
      </c>
      <c r="EA129" s="13">
        <f t="shared" si="23"/>
        <v>0</v>
      </c>
      <c r="EB129" s="13">
        <f t="shared" si="24"/>
        <v>0</v>
      </c>
      <c r="EC129" s="13">
        <f t="shared" si="25"/>
        <v>0</v>
      </c>
      <c r="ED129" s="13">
        <f t="shared" si="26"/>
        <v>0</v>
      </c>
      <c r="EE129" s="21">
        <f t="shared" si="27"/>
        <v>202</v>
      </c>
      <c r="EG129" s="44" t="str">
        <f t="shared" si="29"/>
        <v/>
      </c>
      <c r="EH129" s="51" t="str">
        <f t="shared" si="30"/>
        <v/>
      </c>
      <c r="EI129" s="51" t="str">
        <f t="shared" si="31"/>
        <v/>
      </c>
      <c r="EJ129" s="227" t="str">
        <f t="shared" si="32"/>
        <v/>
      </c>
      <c r="EK129" s="45" t="str">
        <f t="shared" si="33"/>
        <v/>
      </c>
    </row>
    <row r="130" spans="1:141" ht="15.5">
      <c r="A130" s="6" t="s">
        <v>814</v>
      </c>
      <c r="B130" s="37" t="s">
        <v>138</v>
      </c>
      <c r="C130" s="87"/>
      <c r="D130" s="87"/>
      <c r="E130" s="87"/>
      <c r="F130" s="87"/>
      <c r="G130" s="88"/>
      <c r="H130" s="108"/>
      <c r="I130" s="108"/>
      <c r="J130" s="108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10"/>
      <c r="AY130" s="111"/>
      <c r="AZ130" s="112"/>
      <c r="BA130" s="112"/>
      <c r="BB130" s="113"/>
      <c r="BC130" s="113"/>
      <c r="BD130" s="109"/>
      <c r="BE130" s="112"/>
      <c r="BF130" s="112"/>
      <c r="BG130" s="112"/>
      <c r="BH130" s="112"/>
      <c r="BI130" s="109"/>
      <c r="BJ130" s="112"/>
      <c r="BK130" s="112"/>
      <c r="BL130" s="109"/>
      <c r="BM130" s="112"/>
      <c r="BN130" s="109"/>
      <c r="BO130" s="109"/>
      <c r="BP130" s="112"/>
      <c r="BQ130" s="112"/>
      <c r="BR130" s="109"/>
      <c r="BS130" s="112"/>
      <c r="BT130" s="109"/>
      <c r="BU130" s="112"/>
      <c r="BV130" s="109"/>
      <c r="BW130" s="109"/>
      <c r="BX130" s="109"/>
      <c r="BY130" s="109"/>
      <c r="BZ130" s="109"/>
      <c r="CA130" s="112"/>
      <c r="CB130" s="109"/>
      <c r="CC130" s="112"/>
      <c r="CD130" s="109"/>
      <c r="CE130" s="109"/>
      <c r="CF130" s="112"/>
      <c r="CG130" s="109"/>
      <c r="CH130" s="109"/>
      <c r="CI130" s="109"/>
      <c r="CJ130" s="109"/>
      <c r="CK130" s="109"/>
      <c r="CL130" s="109"/>
      <c r="CM130" s="109"/>
      <c r="CN130" s="147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12"/>
      <c r="DB130" s="109"/>
      <c r="DC130" s="112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12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77">
        <f t="shared" si="28"/>
        <v>0</v>
      </c>
      <c r="DY130" s="13">
        <f t="shared" si="21"/>
        <v>0</v>
      </c>
      <c r="DZ130" s="13">
        <f t="shared" si="22"/>
        <v>0</v>
      </c>
      <c r="EA130" s="13">
        <f t="shared" si="23"/>
        <v>0</v>
      </c>
      <c r="EB130" s="13">
        <f t="shared" si="24"/>
        <v>0</v>
      </c>
      <c r="EC130" s="13">
        <f t="shared" si="25"/>
        <v>0</v>
      </c>
      <c r="ED130" s="13">
        <f t="shared" si="26"/>
        <v>0</v>
      </c>
      <c r="EE130" s="21">
        <f t="shared" si="27"/>
        <v>0</v>
      </c>
      <c r="EG130" s="44" t="str">
        <f t="shared" si="29"/>
        <v/>
      </c>
      <c r="EH130" s="51" t="str">
        <f t="shared" si="30"/>
        <v/>
      </c>
      <c r="EI130" s="51" t="str">
        <f t="shared" si="31"/>
        <v/>
      </c>
      <c r="EJ130" s="227" t="str">
        <f t="shared" si="32"/>
        <v/>
      </c>
      <c r="EK130" s="45" t="str">
        <f t="shared" si="33"/>
        <v/>
      </c>
    </row>
    <row r="131" spans="1:141" ht="15.5">
      <c r="A131" s="5" t="s">
        <v>815</v>
      </c>
      <c r="B131" s="35" t="s">
        <v>816</v>
      </c>
      <c r="C131" s="85"/>
      <c r="D131" s="85"/>
      <c r="E131" s="85"/>
      <c r="F131" s="85"/>
      <c r="G131" s="86"/>
      <c r="H131" s="108"/>
      <c r="I131" s="108"/>
      <c r="J131" s="108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10"/>
      <c r="AY131" s="111"/>
      <c r="AZ131" s="112"/>
      <c r="BA131" s="112"/>
      <c r="BB131" s="113"/>
      <c r="BC131" s="113"/>
      <c r="BD131" s="109"/>
      <c r="BE131" s="112"/>
      <c r="BF131" s="112"/>
      <c r="BG131" s="112"/>
      <c r="BH131" s="112"/>
      <c r="BI131" s="109"/>
      <c r="BJ131" s="112"/>
      <c r="BK131" s="112"/>
      <c r="BL131" s="109"/>
      <c r="BM131" s="112"/>
      <c r="BN131" s="109"/>
      <c r="BO131" s="109"/>
      <c r="BP131" s="112"/>
      <c r="BQ131" s="112"/>
      <c r="BR131" s="109"/>
      <c r="BS131" s="112"/>
      <c r="BT131" s="109"/>
      <c r="BU131" s="112"/>
      <c r="BV131" s="109"/>
      <c r="BW131" s="109"/>
      <c r="BX131" s="109"/>
      <c r="BY131" s="109"/>
      <c r="BZ131" s="109"/>
      <c r="CA131" s="112"/>
      <c r="CB131" s="109"/>
      <c r="CC131" s="112"/>
      <c r="CD131" s="109"/>
      <c r="CE131" s="109"/>
      <c r="CF131" s="112"/>
      <c r="CG131" s="109"/>
      <c r="CH131" s="109"/>
      <c r="CI131" s="109"/>
      <c r="CJ131" s="109"/>
      <c r="CK131" s="109"/>
      <c r="CL131" s="109"/>
      <c r="CM131" s="109"/>
      <c r="CN131" s="147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12"/>
      <c r="DB131" s="109"/>
      <c r="DC131" s="112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12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77">
        <f t="shared" si="28"/>
        <v>0</v>
      </c>
      <c r="DY131" s="13">
        <f t="shared" si="21"/>
        <v>0</v>
      </c>
      <c r="DZ131" s="13">
        <f t="shared" si="22"/>
        <v>0</v>
      </c>
      <c r="EA131" s="13">
        <f t="shared" si="23"/>
        <v>0</v>
      </c>
      <c r="EB131" s="13">
        <f t="shared" si="24"/>
        <v>0</v>
      </c>
      <c r="EC131" s="13">
        <f t="shared" si="25"/>
        <v>0</v>
      </c>
      <c r="ED131" s="13">
        <f t="shared" si="26"/>
        <v>0</v>
      </c>
      <c r="EE131" s="21">
        <f t="shared" si="27"/>
        <v>0</v>
      </c>
      <c r="EG131" s="44" t="str">
        <f t="shared" si="29"/>
        <v/>
      </c>
      <c r="EH131" s="51" t="str">
        <f t="shared" si="30"/>
        <v/>
      </c>
      <c r="EI131" s="51" t="str">
        <f t="shared" si="31"/>
        <v/>
      </c>
      <c r="EJ131" s="227" t="str">
        <f t="shared" si="32"/>
        <v/>
      </c>
      <c r="EK131" s="45" t="str">
        <f t="shared" si="33"/>
        <v/>
      </c>
    </row>
    <row r="132" spans="1:141" ht="15.5">
      <c r="A132" s="5" t="s">
        <v>154</v>
      </c>
      <c r="B132" s="35" t="s">
        <v>155</v>
      </c>
      <c r="C132" s="85"/>
      <c r="D132" s="85"/>
      <c r="E132" s="85"/>
      <c r="F132" s="85"/>
      <c r="G132" s="86"/>
      <c r="H132" s="108"/>
      <c r="I132" s="108"/>
      <c r="J132" s="108"/>
      <c r="K132" s="227" t="s">
        <v>43</v>
      </c>
      <c r="L132" s="227"/>
      <c r="M132" s="227"/>
      <c r="N132" s="227"/>
      <c r="O132" s="227"/>
      <c r="P132" s="227"/>
      <c r="Q132" s="227"/>
      <c r="R132" s="227"/>
      <c r="S132" s="227"/>
      <c r="T132" s="227" t="s">
        <v>43</v>
      </c>
      <c r="U132" s="227" t="s">
        <v>43</v>
      </c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109" t="s">
        <v>43</v>
      </c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10"/>
      <c r="AY132" s="111"/>
      <c r="AZ132" s="112"/>
      <c r="BA132" s="112"/>
      <c r="BB132" s="113"/>
      <c r="BC132" s="113"/>
      <c r="BD132" s="109"/>
      <c r="BE132" s="112"/>
      <c r="BF132" s="112"/>
      <c r="BG132" s="112"/>
      <c r="BH132" s="112"/>
      <c r="BI132" s="109"/>
      <c r="BJ132" s="112"/>
      <c r="BK132" s="112"/>
      <c r="BL132" s="109"/>
      <c r="BM132" s="112"/>
      <c r="BN132" s="109"/>
      <c r="BO132" s="109"/>
      <c r="BP132" s="112"/>
      <c r="BQ132" s="112"/>
      <c r="BR132" s="109"/>
      <c r="BS132" s="112"/>
      <c r="BT132" s="109"/>
      <c r="BU132" s="112"/>
      <c r="BV132" s="109"/>
      <c r="BW132" s="109"/>
      <c r="BX132" s="109"/>
      <c r="BY132" s="109"/>
      <c r="BZ132" s="109"/>
      <c r="CA132" s="112"/>
      <c r="CB132" s="109"/>
      <c r="CC132" s="112"/>
      <c r="CD132" s="109"/>
      <c r="CE132" s="109"/>
      <c r="CF132" s="112"/>
      <c r="CG132" s="109"/>
      <c r="CH132" s="109"/>
      <c r="CI132" s="109"/>
      <c r="CJ132" s="109"/>
      <c r="CK132" s="109"/>
      <c r="CL132" s="109"/>
      <c r="CM132" s="109"/>
      <c r="CN132" s="147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 t="s">
        <v>43</v>
      </c>
      <c r="CY132" s="109"/>
      <c r="CZ132" s="109"/>
      <c r="DA132" s="112"/>
      <c r="DB132" s="109"/>
      <c r="DC132" s="112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12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77">
        <f t="shared" si="28"/>
        <v>6</v>
      </c>
      <c r="DY132" s="13">
        <f t="shared" si="21"/>
        <v>0</v>
      </c>
      <c r="DZ132" s="13">
        <f t="shared" si="22"/>
        <v>0</v>
      </c>
      <c r="EA132" s="13">
        <f t="shared" si="23"/>
        <v>0</v>
      </c>
      <c r="EB132" s="13">
        <f t="shared" si="24"/>
        <v>0</v>
      </c>
      <c r="EC132" s="13">
        <f t="shared" si="25"/>
        <v>0</v>
      </c>
      <c r="ED132" s="13">
        <f t="shared" si="26"/>
        <v>0</v>
      </c>
      <c r="EE132" s="21">
        <f t="shared" si="27"/>
        <v>0</v>
      </c>
      <c r="EG132" s="44" t="str">
        <f t="shared" si="29"/>
        <v/>
      </c>
      <c r="EH132" s="51" t="str">
        <f t="shared" si="30"/>
        <v/>
      </c>
      <c r="EI132" s="51" t="str">
        <f t="shared" si="31"/>
        <v/>
      </c>
      <c r="EJ132" s="227" t="str">
        <f t="shared" si="32"/>
        <v/>
      </c>
      <c r="EK132" s="45" t="str">
        <f t="shared" si="33"/>
        <v/>
      </c>
    </row>
    <row r="133" spans="1:141" ht="15.5">
      <c r="A133" s="5" t="s">
        <v>154</v>
      </c>
      <c r="B133" s="35" t="s">
        <v>56</v>
      </c>
      <c r="C133" s="85"/>
      <c r="D133" s="85"/>
      <c r="E133" s="85"/>
      <c r="F133" s="85"/>
      <c r="G133" s="86"/>
      <c r="H133" s="108"/>
      <c r="I133" s="108"/>
      <c r="J133" s="108"/>
      <c r="K133" s="227" t="s">
        <v>43</v>
      </c>
      <c r="L133" s="227"/>
      <c r="M133" s="227" t="s">
        <v>43</v>
      </c>
      <c r="N133" s="227"/>
      <c r="O133" s="227" t="s">
        <v>43</v>
      </c>
      <c r="P133" s="227"/>
      <c r="Q133" s="227"/>
      <c r="R133" s="227"/>
      <c r="S133" s="227"/>
      <c r="T133" s="227" t="s">
        <v>43</v>
      </c>
      <c r="U133" s="227" t="s">
        <v>43</v>
      </c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109" t="s">
        <v>43</v>
      </c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10"/>
      <c r="AY133" s="111"/>
      <c r="AZ133" s="112"/>
      <c r="BA133" s="112"/>
      <c r="BB133" s="113"/>
      <c r="BC133" s="113"/>
      <c r="BD133" s="109"/>
      <c r="BE133" s="112"/>
      <c r="BF133" s="112"/>
      <c r="BG133" s="112"/>
      <c r="BH133" s="112"/>
      <c r="BI133" s="109"/>
      <c r="BJ133" s="112"/>
      <c r="BK133" s="112"/>
      <c r="BL133" s="109"/>
      <c r="BM133" s="112"/>
      <c r="BN133" s="109"/>
      <c r="BO133" s="109"/>
      <c r="BP133" s="112"/>
      <c r="BQ133" s="112"/>
      <c r="BR133" s="109"/>
      <c r="BS133" s="112"/>
      <c r="BT133" s="109"/>
      <c r="BU133" s="112"/>
      <c r="BV133" s="109"/>
      <c r="BW133" s="109"/>
      <c r="BX133" s="109"/>
      <c r="BY133" s="109"/>
      <c r="BZ133" s="109"/>
      <c r="CA133" s="112"/>
      <c r="CB133" s="109"/>
      <c r="CC133" s="112"/>
      <c r="CD133" s="109"/>
      <c r="CE133" s="109"/>
      <c r="CF133" s="112"/>
      <c r="CG133" s="109"/>
      <c r="CH133" s="109" t="s">
        <v>43</v>
      </c>
      <c r="CI133" s="109"/>
      <c r="CJ133" s="109"/>
      <c r="CK133" s="109"/>
      <c r="CL133" s="109"/>
      <c r="CM133" s="109"/>
      <c r="CN133" s="147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 t="s">
        <v>43</v>
      </c>
      <c r="CY133" s="109"/>
      <c r="CZ133" s="109"/>
      <c r="DA133" s="112"/>
      <c r="DB133" s="109"/>
      <c r="DC133" s="112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12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77">
        <f t="shared" si="28"/>
        <v>10</v>
      </c>
      <c r="DY133" s="13">
        <f t="shared" si="21"/>
        <v>2</v>
      </c>
      <c r="DZ133" s="13">
        <f t="shared" si="22"/>
        <v>0</v>
      </c>
      <c r="EA133" s="13">
        <f t="shared" si="23"/>
        <v>0</v>
      </c>
      <c r="EB133" s="13">
        <f t="shared" si="24"/>
        <v>0</v>
      </c>
      <c r="EC133" s="13">
        <f t="shared" si="25"/>
        <v>0</v>
      </c>
      <c r="ED133" s="13">
        <f t="shared" si="26"/>
        <v>0</v>
      </c>
      <c r="EE133" s="21">
        <f t="shared" si="27"/>
        <v>157</v>
      </c>
      <c r="EG133" s="44" t="str">
        <f t="shared" si="29"/>
        <v/>
      </c>
      <c r="EH133" s="51" t="str">
        <f t="shared" si="30"/>
        <v/>
      </c>
      <c r="EI133" s="51" t="str">
        <f t="shared" si="31"/>
        <v/>
      </c>
      <c r="EJ133" s="227" t="str">
        <f t="shared" si="32"/>
        <v/>
      </c>
      <c r="EK133" s="45" t="str">
        <f t="shared" si="33"/>
        <v/>
      </c>
    </row>
    <row r="134" spans="1:141" ht="15.5">
      <c r="A134" s="6" t="s">
        <v>1184</v>
      </c>
      <c r="B134" s="37" t="s">
        <v>801</v>
      </c>
      <c r="C134" s="87"/>
      <c r="D134" s="87"/>
      <c r="E134" s="87"/>
      <c r="F134" s="87"/>
      <c r="G134" s="88"/>
      <c r="H134" s="108"/>
      <c r="I134" s="108"/>
      <c r="J134" s="108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10"/>
      <c r="AY134" s="111"/>
      <c r="AZ134" s="112"/>
      <c r="BA134" s="112"/>
      <c r="BB134" s="113"/>
      <c r="BC134" s="113"/>
      <c r="BD134" s="109"/>
      <c r="BE134" s="112"/>
      <c r="BF134" s="112"/>
      <c r="BG134" s="112"/>
      <c r="BH134" s="112"/>
      <c r="BI134" s="109"/>
      <c r="BJ134" s="112"/>
      <c r="BK134" s="112"/>
      <c r="BL134" s="109"/>
      <c r="BM134" s="112"/>
      <c r="BN134" s="109"/>
      <c r="BO134" s="109"/>
      <c r="BP134" s="112"/>
      <c r="BQ134" s="112"/>
      <c r="BR134" s="109"/>
      <c r="BS134" s="112"/>
      <c r="BT134" s="109"/>
      <c r="BU134" s="112"/>
      <c r="BV134" s="109"/>
      <c r="BW134" s="109"/>
      <c r="BX134" s="109"/>
      <c r="BY134" s="109"/>
      <c r="BZ134" s="109"/>
      <c r="CA134" s="112"/>
      <c r="CB134" s="109"/>
      <c r="CC134" s="112"/>
      <c r="CD134" s="109"/>
      <c r="CE134" s="109"/>
      <c r="CF134" s="112"/>
      <c r="CG134" s="109"/>
      <c r="CH134" s="109"/>
      <c r="CI134" s="109"/>
      <c r="CJ134" s="109"/>
      <c r="CK134" s="109"/>
      <c r="CL134" s="109"/>
      <c r="CM134" s="109"/>
      <c r="CN134" s="147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12"/>
      <c r="DB134" s="109"/>
      <c r="DC134" s="112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12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77">
        <f t="shared" si="28"/>
        <v>0</v>
      </c>
      <c r="DY134" s="13">
        <f t="shared" si="21"/>
        <v>0</v>
      </c>
      <c r="DZ134" s="13">
        <f t="shared" si="22"/>
        <v>0</v>
      </c>
      <c r="EA134" s="13">
        <f t="shared" si="23"/>
        <v>0</v>
      </c>
      <c r="EB134" s="13">
        <f t="shared" si="24"/>
        <v>0</v>
      </c>
      <c r="EC134" s="13">
        <f t="shared" si="25"/>
        <v>0</v>
      </c>
      <c r="ED134" s="13">
        <f t="shared" si="26"/>
        <v>0</v>
      </c>
      <c r="EE134" s="21">
        <f t="shared" si="27"/>
        <v>0</v>
      </c>
      <c r="EG134" s="44" t="str">
        <f t="shared" si="29"/>
        <v/>
      </c>
      <c r="EH134" s="51" t="str">
        <f t="shared" si="30"/>
        <v/>
      </c>
      <c r="EI134" s="51" t="str">
        <f t="shared" si="31"/>
        <v/>
      </c>
      <c r="EJ134" s="227" t="str">
        <f t="shared" si="32"/>
        <v/>
      </c>
      <c r="EK134" s="45" t="str">
        <f t="shared" si="33"/>
        <v/>
      </c>
    </row>
    <row r="135" spans="1:141" ht="15.5">
      <c r="A135" s="5" t="s">
        <v>574</v>
      </c>
      <c r="B135" s="35" t="s">
        <v>78</v>
      </c>
      <c r="C135" s="85"/>
      <c r="D135" s="85"/>
      <c r="E135" s="85"/>
      <c r="F135" s="85"/>
      <c r="G135" s="86"/>
      <c r="H135" s="108"/>
      <c r="I135" s="108"/>
      <c r="J135" s="108" t="s">
        <v>43</v>
      </c>
      <c r="K135" s="227"/>
      <c r="L135" s="227"/>
      <c r="M135" s="227"/>
      <c r="N135" s="227"/>
      <c r="O135" s="227" t="s">
        <v>43</v>
      </c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10"/>
      <c r="AY135" s="111"/>
      <c r="AZ135" s="112"/>
      <c r="BA135" s="112"/>
      <c r="BB135" s="113"/>
      <c r="BC135" s="113"/>
      <c r="BD135" s="109"/>
      <c r="BE135" s="112"/>
      <c r="BF135" s="112"/>
      <c r="BG135" s="112"/>
      <c r="BH135" s="112"/>
      <c r="BI135" s="109"/>
      <c r="BJ135" s="112"/>
      <c r="BK135" s="112"/>
      <c r="BL135" s="109"/>
      <c r="BM135" s="112"/>
      <c r="BN135" s="109"/>
      <c r="BO135" s="109"/>
      <c r="BP135" s="112"/>
      <c r="BQ135" s="112"/>
      <c r="BR135" s="109"/>
      <c r="BS135" s="112"/>
      <c r="BT135" s="109"/>
      <c r="BU135" s="112"/>
      <c r="BV135" s="109"/>
      <c r="BW135" s="109"/>
      <c r="BX135" s="109"/>
      <c r="BY135" s="109"/>
      <c r="BZ135" s="109"/>
      <c r="CA135" s="112"/>
      <c r="CB135" s="109"/>
      <c r="CC135" s="112"/>
      <c r="CD135" s="109"/>
      <c r="CE135" s="109"/>
      <c r="CF135" s="112"/>
      <c r="CG135" s="109"/>
      <c r="CH135" s="109"/>
      <c r="CI135" s="109"/>
      <c r="CJ135" s="109"/>
      <c r="CK135" s="109"/>
      <c r="CL135" s="109"/>
      <c r="CM135" s="109"/>
      <c r="CN135" s="147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12"/>
      <c r="DB135" s="109"/>
      <c r="DC135" s="112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12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77">
        <f t="shared" si="28"/>
        <v>4</v>
      </c>
      <c r="DY135" s="13">
        <f t="shared" ref="DY135:DY198" si="34">COUNTIFS(H135:DW135,"x",H$4:DW$4,"d")</f>
        <v>2</v>
      </c>
      <c r="DZ135" s="13">
        <f t="shared" ref="DZ135:DZ198" si="35">COUNTIFS(H135:DW135,"x",H$4:DW$4,"w")</f>
        <v>0</v>
      </c>
      <c r="EA135" s="13">
        <f t="shared" ref="EA135:EA198" si="36">COUNTIFS(H135:DW135,"x",H$4:DW$4,"v")</f>
        <v>0</v>
      </c>
      <c r="EB135" s="13">
        <f t="shared" ref="EB135:EB198" si="37">COUNTIFS(H135:DW135,"x",H$4:DW$4,"s")</f>
        <v>0</v>
      </c>
      <c r="EC135" s="13">
        <f t="shared" ref="EC135:EC198" si="38">COUNTIFS(H135:DW135,"x",H$4:DW$4,"m")</f>
        <v>0</v>
      </c>
      <c r="ED135" s="13">
        <f t="shared" ref="ED135:ED198" si="39">COUNTIFS(H135:DW135,"x",H$4:DW$4,"r")</f>
        <v>0</v>
      </c>
      <c r="EE135" s="21">
        <f t="shared" ref="EE135:EE198" si="40">SUMIF(H135:DW135,"x",$H$3:$DW$3)</f>
        <v>136</v>
      </c>
      <c r="EG135" s="44" t="str">
        <f t="shared" si="29"/>
        <v/>
      </c>
      <c r="EH135" s="51" t="str">
        <f t="shared" si="30"/>
        <v/>
      </c>
      <c r="EI135" s="51" t="str">
        <f t="shared" si="31"/>
        <v/>
      </c>
      <c r="EJ135" s="227" t="str">
        <f t="shared" si="32"/>
        <v/>
      </c>
      <c r="EK135" s="45" t="str">
        <f t="shared" si="33"/>
        <v/>
      </c>
    </row>
    <row r="136" spans="1:141" ht="15.5">
      <c r="A136" s="5" t="s">
        <v>574</v>
      </c>
      <c r="B136" s="35" t="s">
        <v>817</v>
      </c>
      <c r="C136" s="85"/>
      <c r="D136" s="85"/>
      <c r="E136" s="85"/>
      <c r="F136" s="85"/>
      <c r="G136" s="86"/>
      <c r="H136" s="108"/>
      <c r="I136" s="108"/>
      <c r="J136" s="108"/>
      <c r="K136" s="227"/>
      <c r="L136" s="227"/>
      <c r="M136" s="227"/>
      <c r="N136" s="227"/>
      <c r="O136" s="227" t="s">
        <v>43</v>
      </c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10"/>
      <c r="AY136" s="111"/>
      <c r="AZ136" s="112"/>
      <c r="BA136" s="112"/>
      <c r="BB136" s="113"/>
      <c r="BC136" s="113"/>
      <c r="BD136" s="109"/>
      <c r="BE136" s="112"/>
      <c r="BF136" s="112"/>
      <c r="BG136" s="112"/>
      <c r="BH136" s="112"/>
      <c r="BI136" s="109"/>
      <c r="BJ136" s="112"/>
      <c r="BK136" s="112"/>
      <c r="BL136" s="109"/>
      <c r="BM136" s="112"/>
      <c r="BN136" s="109"/>
      <c r="BO136" s="109"/>
      <c r="BP136" s="112"/>
      <c r="BQ136" s="112"/>
      <c r="BR136" s="109"/>
      <c r="BS136" s="112"/>
      <c r="BT136" s="109"/>
      <c r="BU136" s="112"/>
      <c r="BV136" s="109"/>
      <c r="BW136" s="109"/>
      <c r="BX136" s="109"/>
      <c r="BY136" s="109"/>
      <c r="BZ136" s="109"/>
      <c r="CA136" s="112"/>
      <c r="CB136" s="109"/>
      <c r="CC136" s="112"/>
      <c r="CD136" s="109"/>
      <c r="CE136" s="109"/>
      <c r="CF136" s="112"/>
      <c r="CG136" s="109"/>
      <c r="CH136" s="109"/>
      <c r="CI136" s="109"/>
      <c r="CJ136" s="109"/>
      <c r="CK136" s="109"/>
      <c r="CL136" s="109"/>
      <c r="CM136" s="109"/>
      <c r="CN136" s="147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12"/>
      <c r="DB136" s="109"/>
      <c r="DC136" s="112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12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77">
        <f t="shared" si="28"/>
        <v>2</v>
      </c>
      <c r="DY136" s="13">
        <f t="shared" si="34"/>
        <v>1</v>
      </c>
      <c r="DZ136" s="13">
        <f t="shared" si="35"/>
        <v>0</v>
      </c>
      <c r="EA136" s="13">
        <f t="shared" si="36"/>
        <v>0</v>
      </c>
      <c r="EB136" s="13">
        <f t="shared" si="37"/>
        <v>0</v>
      </c>
      <c r="EC136" s="13">
        <f t="shared" si="38"/>
        <v>0</v>
      </c>
      <c r="ED136" s="13">
        <f t="shared" si="39"/>
        <v>0</v>
      </c>
      <c r="EE136" s="21">
        <f t="shared" si="40"/>
        <v>107</v>
      </c>
      <c r="EG136" s="44" t="str">
        <f t="shared" si="29"/>
        <v/>
      </c>
      <c r="EH136" s="51" t="str">
        <f t="shared" si="30"/>
        <v/>
      </c>
      <c r="EI136" s="51" t="str">
        <f t="shared" si="31"/>
        <v/>
      </c>
      <c r="EJ136" s="227" t="str">
        <f t="shared" si="32"/>
        <v/>
      </c>
      <c r="EK136" s="45" t="str">
        <f t="shared" si="33"/>
        <v/>
      </c>
    </row>
    <row r="137" spans="1:141" ht="15.5">
      <c r="A137" s="5" t="s">
        <v>405</v>
      </c>
      <c r="B137" s="35" t="s">
        <v>71</v>
      </c>
      <c r="C137" s="85"/>
      <c r="D137" s="85"/>
      <c r="E137" s="85"/>
      <c r="F137" s="85"/>
      <c r="G137" s="86"/>
      <c r="H137" s="108" t="s">
        <v>43</v>
      </c>
      <c r="I137" s="108" t="s">
        <v>43</v>
      </c>
      <c r="J137" s="108"/>
      <c r="K137" s="227" t="s">
        <v>43</v>
      </c>
      <c r="L137" s="227"/>
      <c r="M137" s="227" t="s">
        <v>43</v>
      </c>
      <c r="N137" s="227"/>
      <c r="O137" s="227"/>
      <c r="P137" s="227" t="s">
        <v>43</v>
      </c>
      <c r="Q137" s="227" t="s">
        <v>43</v>
      </c>
      <c r="R137" s="227"/>
      <c r="S137" s="227"/>
      <c r="T137" s="227" t="s">
        <v>43</v>
      </c>
      <c r="U137" s="227" t="s">
        <v>43</v>
      </c>
      <c r="V137" s="227"/>
      <c r="W137" s="227" t="s">
        <v>43</v>
      </c>
      <c r="X137" s="227" t="s">
        <v>43</v>
      </c>
      <c r="Y137" s="227" t="s">
        <v>43</v>
      </c>
      <c r="Z137" s="227"/>
      <c r="AA137" s="227"/>
      <c r="AB137" s="227"/>
      <c r="AC137" s="227"/>
      <c r="AD137" s="227" t="s">
        <v>43</v>
      </c>
      <c r="AE137" s="227"/>
      <c r="AF137" s="227" t="s">
        <v>43</v>
      </c>
      <c r="AG137" s="227" t="s">
        <v>43</v>
      </c>
      <c r="AH137" s="227"/>
      <c r="AI137" s="109" t="s">
        <v>43</v>
      </c>
      <c r="AJ137" s="109"/>
      <c r="AK137" s="109"/>
      <c r="AL137" s="109"/>
      <c r="AM137" s="109"/>
      <c r="AN137" s="109" t="s">
        <v>43</v>
      </c>
      <c r="AO137" s="109" t="s">
        <v>43</v>
      </c>
      <c r="AP137" s="109" t="s">
        <v>43</v>
      </c>
      <c r="AQ137" s="109"/>
      <c r="AR137" s="109"/>
      <c r="AS137" s="109"/>
      <c r="AT137" s="109"/>
      <c r="AU137" s="109"/>
      <c r="AV137" s="109"/>
      <c r="AW137" s="109"/>
      <c r="AX137" s="110"/>
      <c r="AY137" s="111"/>
      <c r="AZ137" s="112" t="s">
        <v>43</v>
      </c>
      <c r="BA137" s="112"/>
      <c r="BB137" s="113" t="s">
        <v>43</v>
      </c>
      <c r="BC137" s="113"/>
      <c r="BD137" s="109"/>
      <c r="BE137" s="112" t="s">
        <v>43</v>
      </c>
      <c r="BF137" s="112"/>
      <c r="BG137" s="112"/>
      <c r="BH137" s="112"/>
      <c r="BI137" s="109"/>
      <c r="BJ137" s="112" t="s">
        <v>43</v>
      </c>
      <c r="BK137" s="112" t="s">
        <v>43</v>
      </c>
      <c r="BL137" s="109"/>
      <c r="BM137" s="112" t="s">
        <v>43</v>
      </c>
      <c r="BN137" s="109"/>
      <c r="BO137" s="109"/>
      <c r="BP137" s="112" t="s">
        <v>43</v>
      </c>
      <c r="BQ137" s="112" t="s">
        <v>43</v>
      </c>
      <c r="BR137" s="109" t="s">
        <v>43</v>
      </c>
      <c r="BS137" s="112" t="s">
        <v>43</v>
      </c>
      <c r="BT137" s="109"/>
      <c r="BU137" s="112"/>
      <c r="BV137" s="109"/>
      <c r="BW137" s="109"/>
      <c r="BX137" s="109"/>
      <c r="BY137" s="109"/>
      <c r="BZ137" s="109"/>
      <c r="CA137" s="112" t="s">
        <v>43</v>
      </c>
      <c r="CB137" s="109" t="s">
        <v>43</v>
      </c>
      <c r="CC137" s="112" t="s">
        <v>43</v>
      </c>
      <c r="CD137" s="109" t="s">
        <v>43</v>
      </c>
      <c r="CE137" s="109" t="s">
        <v>43</v>
      </c>
      <c r="CF137" s="112" t="s">
        <v>43</v>
      </c>
      <c r="CG137" s="109" t="s">
        <v>43</v>
      </c>
      <c r="CH137" s="109" t="s">
        <v>43</v>
      </c>
      <c r="CI137" s="109" t="s">
        <v>43</v>
      </c>
      <c r="CJ137" s="109"/>
      <c r="CK137" s="109"/>
      <c r="CL137" s="109" t="s">
        <v>43</v>
      </c>
      <c r="CM137" s="109" t="s">
        <v>43</v>
      </c>
      <c r="CN137" s="147" t="s">
        <v>43</v>
      </c>
      <c r="CO137" s="109" t="s">
        <v>43</v>
      </c>
      <c r="CP137" s="109"/>
      <c r="CQ137" s="109"/>
      <c r="CR137" s="109" t="s">
        <v>43</v>
      </c>
      <c r="CS137" s="109" t="s">
        <v>43</v>
      </c>
      <c r="CT137" s="109"/>
      <c r="CU137" s="109"/>
      <c r="CV137" s="109"/>
      <c r="CW137" s="109"/>
      <c r="CX137" s="109" t="s">
        <v>43</v>
      </c>
      <c r="CY137" s="109"/>
      <c r="CZ137" s="109" t="s">
        <v>43</v>
      </c>
      <c r="DA137" s="112" t="s">
        <v>43</v>
      </c>
      <c r="DB137" s="109" t="s">
        <v>43</v>
      </c>
      <c r="DC137" s="112"/>
      <c r="DD137" s="109" t="s">
        <v>43</v>
      </c>
      <c r="DE137" s="109"/>
      <c r="DF137" s="109"/>
      <c r="DG137" s="109"/>
      <c r="DH137" s="109"/>
      <c r="DI137" s="109" t="s">
        <v>43</v>
      </c>
      <c r="DJ137" s="109"/>
      <c r="DK137" s="109" t="s">
        <v>43</v>
      </c>
      <c r="DL137" s="109" t="s">
        <v>43</v>
      </c>
      <c r="DM137" s="109"/>
      <c r="DN137" s="112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77">
        <f t="shared" si="28"/>
        <v>63</v>
      </c>
      <c r="DY137" s="13">
        <f t="shared" si="34"/>
        <v>15</v>
      </c>
      <c r="DZ137" s="13">
        <f t="shared" si="35"/>
        <v>3</v>
      </c>
      <c r="EA137" s="13">
        <f t="shared" si="36"/>
        <v>11</v>
      </c>
      <c r="EB137" s="13">
        <f t="shared" si="37"/>
        <v>3</v>
      </c>
      <c r="EC137" s="13">
        <f t="shared" si="38"/>
        <v>0</v>
      </c>
      <c r="ED137" s="13">
        <f t="shared" si="39"/>
        <v>1</v>
      </c>
      <c r="EE137" s="21">
        <f t="shared" si="40"/>
        <v>4628</v>
      </c>
      <c r="EG137" s="139" t="str">
        <f t="shared" si="29"/>
        <v>Yes!</v>
      </c>
      <c r="EH137" s="51" t="str">
        <f t="shared" si="30"/>
        <v/>
      </c>
      <c r="EI137" s="51" t="str">
        <f t="shared" si="31"/>
        <v/>
      </c>
      <c r="EJ137" s="227" t="str">
        <f t="shared" si="32"/>
        <v/>
      </c>
      <c r="EK137" s="45" t="str">
        <f t="shared" si="33"/>
        <v/>
      </c>
    </row>
    <row r="138" spans="1:141" ht="15.5">
      <c r="A138" s="5" t="s">
        <v>157</v>
      </c>
      <c r="B138" s="35" t="s">
        <v>158</v>
      </c>
      <c r="C138" s="85"/>
      <c r="D138" s="85"/>
      <c r="E138" s="85"/>
      <c r="F138" s="85"/>
      <c r="G138" s="86"/>
      <c r="H138" s="108" t="s">
        <v>43</v>
      </c>
      <c r="I138" s="108"/>
      <c r="J138" s="108"/>
      <c r="K138" s="227"/>
      <c r="L138" s="227"/>
      <c r="M138" s="227" t="s">
        <v>43</v>
      </c>
      <c r="N138" s="227" t="s">
        <v>43</v>
      </c>
      <c r="O138" s="227"/>
      <c r="P138" s="227" t="s">
        <v>43</v>
      </c>
      <c r="Q138" s="227" t="s">
        <v>43</v>
      </c>
      <c r="R138" s="227"/>
      <c r="S138" s="227"/>
      <c r="T138" s="227" t="s">
        <v>43</v>
      </c>
      <c r="U138" s="227" t="s">
        <v>43</v>
      </c>
      <c r="V138" s="227" t="s">
        <v>43</v>
      </c>
      <c r="W138" s="227" t="s">
        <v>43</v>
      </c>
      <c r="X138" s="227" t="s">
        <v>43</v>
      </c>
      <c r="Y138" s="227"/>
      <c r="Z138" s="227"/>
      <c r="AA138" s="227" t="s">
        <v>43</v>
      </c>
      <c r="AB138" s="227"/>
      <c r="AC138" s="227" t="s">
        <v>43</v>
      </c>
      <c r="AD138" s="227" t="s">
        <v>43</v>
      </c>
      <c r="AE138" s="227" t="s">
        <v>43</v>
      </c>
      <c r="AF138" s="227" t="s">
        <v>43</v>
      </c>
      <c r="AG138" s="227" t="s">
        <v>43</v>
      </c>
      <c r="AH138" s="227"/>
      <c r="AI138" s="109" t="s">
        <v>43</v>
      </c>
      <c r="AJ138" s="109"/>
      <c r="AK138" s="109"/>
      <c r="AL138" s="109"/>
      <c r="AM138" s="109"/>
      <c r="AN138" s="109" t="s">
        <v>43</v>
      </c>
      <c r="AO138" s="109" t="s">
        <v>43</v>
      </c>
      <c r="AP138" s="109"/>
      <c r="AQ138" s="109"/>
      <c r="AR138" s="109" t="s">
        <v>43</v>
      </c>
      <c r="AS138" s="109" t="s">
        <v>43</v>
      </c>
      <c r="AT138" s="109"/>
      <c r="AU138" s="109"/>
      <c r="AV138" s="109" t="s">
        <v>43</v>
      </c>
      <c r="AW138" s="109"/>
      <c r="AX138" s="110" t="s">
        <v>43</v>
      </c>
      <c r="AY138" s="111"/>
      <c r="AZ138" s="112" t="s">
        <v>43</v>
      </c>
      <c r="BA138" s="112"/>
      <c r="BB138" s="113"/>
      <c r="BC138" s="113"/>
      <c r="BD138" s="109"/>
      <c r="BE138" s="112" t="s">
        <v>43</v>
      </c>
      <c r="BF138" s="112" t="s">
        <v>43</v>
      </c>
      <c r="BG138" s="112"/>
      <c r="BH138" s="112"/>
      <c r="BI138" s="109"/>
      <c r="BJ138" s="112"/>
      <c r="BK138" s="112"/>
      <c r="BL138" s="109"/>
      <c r="BM138" s="112" t="s">
        <v>43</v>
      </c>
      <c r="BN138" s="109"/>
      <c r="BO138" s="109"/>
      <c r="BP138" s="112" t="s">
        <v>43</v>
      </c>
      <c r="BQ138" s="112" t="s">
        <v>43</v>
      </c>
      <c r="BR138" s="109"/>
      <c r="BS138" s="112" t="s">
        <v>43</v>
      </c>
      <c r="BT138" s="109"/>
      <c r="BU138" s="112" t="s">
        <v>43</v>
      </c>
      <c r="BV138" s="109"/>
      <c r="BW138" s="109"/>
      <c r="BX138" s="109"/>
      <c r="BY138" s="109"/>
      <c r="BZ138" s="109"/>
      <c r="CA138" s="112" t="s">
        <v>43</v>
      </c>
      <c r="CB138" s="109"/>
      <c r="CC138" s="112" t="s">
        <v>43</v>
      </c>
      <c r="CD138" s="109"/>
      <c r="CE138" s="109" t="s">
        <v>43</v>
      </c>
      <c r="CF138" s="112"/>
      <c r="CG138" s="109"/>
      <c r="CH138" s="109" t="s">
        <v>43</v>
      </c>
      <c r="CI138" s="109"/>
      <c r="CJ138" s="109"/>
      <c r="CK138" s="109"/>
      <c r="CL138" s="109"/>
      <c r="CM138" s="109"/>
      <c r="CN138" s="147" t="s">
        <v>43</v>
      </c>
      <c r="CO138" s="109"/>
      <c r="CP138" s="109"/>
      <c r="CQ138" s="109"/>
      <c r="CR138" s="109"/>
      <c r="CS138" s="109"/>
      <c r="CT138" s="109"/>
      <c r="CU138" s="109" t="s">
        <v>43</v>
      </c>
      <c r="CV138" s="109"/>
      <c r="CW138" s="109"/>
      <c r="CX138" s="109" t="s">
        <v>43</v>
      </c>
      <c r="CY138" s="109"/>
      <c r="CZ138" s="109"/>
      <c r="DA138" s="112"/>
      <c r="DB138" s="109"/>
      <c r="DC138" s="112"/>
      <c r="DD138" s="109"/>
      <c r="DE138" s="109"/>
      <c r="DF138" s="109"/>
      <c r="DG138" s="109"/>
      <c r="DH138" s="109"/>
      <c r="DI138" s="109" t="s">
        <v>43</v>
      </c>
      <c r="DJ138" s="109"/>
      <c r="DK138" s="109"/>
      <c r="DL138" s="109"/>
      <c r="DM138" s="109"/>
      <c r="DN138" s="112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77">
        <f t="shared" si="28"/>
        <v>56</v>
      </c>
      <c r="DY138" s="13">
        <f t="shared" si="34"/>
        <v>13</v>
      </c>
      <c r="DZ138" s="13">
        <f t="shared" si="35"/>
        <v>3</v>
      </c>
      <c r="EA138" s="13">
        <f t="shared" si="36"/>
        <v>1</v>
      </c>
      <c r="EB138" s="13">
        <f t="shared" si="37"/>
        <v>2</v>
      </c>
      <c r="EC138" s="13">
        <f t="shared" si="38"/>
        <v>0</v>
      </c>
      <c r="ED138" s="13">
        <f t="shared" si="39"/>
        <v>0</v>
      </c>
      <c r="EE138" s="21">
        <f t="shared" si="40"/>
        <v>4100</v>
      </c>
      <c r="EG138" s="139" t="str">
        <f t="shared" si="29"/>
        <v>Yes!</v>
      </c>
      <c r="EH138" s="51" t="str">
        <f t="shared" si="30"/>
        <v/>
      </c>
      <c r="EI138" s="51" t="str">
        <f t="shared" si="31"/>
        <v/>
      </c>
      <c r="EJ138" s="227" t="str">
        <f t="shared" si="32"/>
        <v/>
      </c>
      <c r="EK138" s="45" t="str">
        <f t="shared" si="33"/>
        <v/>
      </c>
    </row>
    <row r="139" spans="1:141" ht="15.5">
      <c r="A139" s="5" t="s">
        <v>157</v>
      </c>
      <c r="B139" s="35" t="s">
        <v>103</v>
      </c>
      <c r="C139" s="85"/>
      <c r="D139" s="85"/>
      <c r="E139" s="85"/>
      <c r="F139" s="85"/>
      <c r="G139" s="86"/>
      <c r="H139" s="108" t="s">
        <v>43</v>
      </c>
      <c r="I139" s="108"/>
      <c r="J139" s="108" t="s">
        <v>43</v>
      </c>
      <c r="K139" s="227" t="s">
        <v>43</v>
      </c>
      <c r="L139" s="227" t="s">
        <v>43</v>
      </c>
      <c r="M139" s="227" t="s">
        <v>43</v>
      </c>
      <c r="N139" s="227" t="s">
        <v>43</v>
      </c>
      <c r="O139" s="227"/>
      <c r="P139" s="227" t="s">
        <v>43</v>
      </c>
      <c r="Q139" s="227" t="s">
        <v>43</v>
      </c>
      <c r="R139" s="227"/>
      <c r="S139" s="227"/>
      <c r="T139" s="227" t="s">
        <v>43</v>
      </c>
      <c r="U139" s="227" t="s">
        <v>43</v>
      </c>
      <c r="V139" s="227" t="s">
        <v>43</v>
      </c>
      <c r="W139" s="227" t="s">
        <v>43</v>
      </c>
      <c r="X139" s="227" t="s">
        <v>43</v>
      </c>
      <c r="Y139" s="227" t="s">
        <v>43</v>
      </c>
      <c r="Z139" s="227" t="s">
        <v>43</v>
      </c>
      <c r="AA139" s="227" t="s">
        <v>43</v>
      </c>
      <c r="AB139" s="227" t="s">
        <v>43</v>
      </c>
      <c r="AC139" s="227" t="s">
        <v>43</v>
      </c>
      <c r="AD139" s="227" t="s">
        <v>43</v>
      </c>
      <c r="AE139" s="227" t="s">
        <v>43</v>
      </c>
      <c r="AF139" s="227" t="s">
        <v>43</v>
      </c>
      <c r="AG139" s="227" t="s">
        <v>43</v>
      </c>
      <c r="AH139" s="227"/>
      <c r="AI139" s="109" t="s">
        <v>43</v>
      </c>
      <c r="AJ139" s="109"/>
      <c r="AK139" s="109"/>
      <c r="AL139" s="109"/>
      <c r="AM139" s="109"/>
      <c r="AN139" s="109" t="s">
        <v>43</v>
      </c>
      <c r="AO139" s="109" t="s">
        <v>43</v>
      </c>
      <c r="AP139" s="109"/>
      <c r="AQ139" s="109"/>
      <c r="AR139" s="109" t="s">
        <v>43</v>
      </c>
      <c r="AS139" s="109" t="s">
        <v>43</v>
      </c>
      <c r="AT139" s="109" t="s">
        <v>43</v>
      </c>
      <c r="AU139" s="109"/>
      <c r="AV139" s="109" t="s">
        <v>43</v>
      </c>
      <c r="AW139" s="109"/>
      <c r="AX139" s="110" t="s">
        <v>43</v>
      </c>
      <c r="AY139" s="111"/>
      <c r="AZ139" s="112" t="s">
        <v>43</v>
      </c>
      <c r="BA139" s="112"/>
      <c r="BB139" s="113" t="s">
        <v>43</v>
      </c>
      <c r="BC139" s="113"/>
      <c r="BD139" s="109"/>
      <c r="BE139" s="112" t="s">
        <v>43</v>
      </c>
      <c r="BF139" s="112" t="s">
        <v>43</v>
      </c>
      <c r="BG139" s="112" t="s">
        <v>43</v>
      </c>
      <c r="BH139" s="112"/>
      <c r="BI139" s="109"/>
      <c r="BJ139" s="112" t="s">
        <v>43</v>
      </c>
      <c r="BK139" s="112" t="s">
        <v>43</v>
      </c>
      <c r="BL139" s="109"/>
      <c r="BM139" s="112" t="s">
        <v>43</v>
      </c>
      <c r="BN139" s="109" t="s">
        <v>43</v>
      </c>
      <c r="BO139" s="109" t="s">
        <v>43</v>
      </c>
      <c r="BP139" s="112" t="s">
        <v>43</v>
      </c>
      <c r="BQ139" s="112" t="s">
        <v>43</v>
      </c>
      <c r="BR139" s="109"/>
      <c r="BS139" s="112" t="s">
        <v>43</v>
      </c>
      <c r="BT139" s="109"/>
      <c r="BU139" s="112" t="s">
        <v>43</v>
      </c>
      <c r="BV139" s="109"/>
      <c r="BW139" s="109"/>
      <c r="BX139" s="109"/>
      <c r="BY139" s="109"/>
      <c r="BZ139" s="109"/>
      <c r="CA139" s="112" t="s">
        <v>43</v>
      </c>
      <c r="CB139" s="109" t="s">
        <v>43</v>
      </c>
      <c r="CC139" s="112" t="s">
        <v>43</v>
      </c>
      <c r="CD139" s="109"/>
      <c r="CE139" s="109" t="s">
        <v>43</v>
      </c>
      <c r="CF139" s="112" t="s">
        <v>43</v>
      </c>
      <c r="CG139" s="109"/>
      <c r="CH139" s="109" t="s">
        <v>43</v>
      </c>
      <c r="CI139" s="109"/>
      <c r="CJ139" s="109"/>
      <c r="CK139" s="109"/>
      <c r="CL139" s="109" t="s">
        <v>43</v>
      </c>
      <c r="CM139" s="109" t="s">
        <v>43</v>
      </c>
      <c r="CN139" s="147" t="s">
        <v>43</v>
      </c>
      <c r="CO139" s="109" t="s">
        <v>43</v>
      </c>
      <c r="CP139" s="109"/>
      <c r="CQ139" s="109"/>
      <c r="CR139" s="109"/>
      <c r="CS139" s="109"/>
      <c r="CT139" s="109"/>
      <c r="CU139" s="109" t="s">
        <v>43</v>
      </c>
      <c r="CV139" s="109"/>
      <c r="CW139" s="109"/>
      <c r="CX139" s="109" t="s">
        <v>43</v>
      </c>
      <c r="CY139" s="109"/>
      <c r="CZ139" s="109" t="s">
        <v>43</v>
      </c>
      <c r="DA139" s="112"/>
      <c r="DB139" s="109"/>
      <c r="DC139" s="112"/>
      <c r="DD139" s="109" t="s">
        <v>43</v>
      </c>
      <c r="DE139" s="109"/>
      <c r="DF139" s="109"/>
      <c r="DG139" s="109"/>
      <c r="DH139" s="109"/>
      <c r="DI139" s="109" t="s">
        <v>43</v>
      </c>
      <c r="DJ139" s="109"/>
      <c r="DK139" s="109" t="s">
        <v>43</v>
      </c>
      <c r="DL139" s="109"/>
      <c r="DM139" s="109"/>
      <c r="DN139" s="112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77">
        <f t="shared" si="28"/>
        <v>88</v>
      </c>
      <c r="DY139" s="13">
        <f t="shared" si="34"/>
        <v>25</v>
      </c>
      <c r="DZ139" s="13">
        <f t="shared" si="35"/>
        <v>3</v>
      </c>
      <c r="EA139" s="13">
        <f t="shared" si="36"/>
        <v>6</v>
      </c>
      <c r="EB139" s="13">
        <f t="shared" si="37"/>
        <v>3</v>
      </c>
      <c r="EC139" s="13">
        <f t="shared" si="38"/>
        <v>1</v>
      </c>
      <c r="ED139" s="13">
        <f t="shared" si="39"/>
        <v>0</v>
      </c>
      <c r="EE139" s="21">
        <f t="shared" si="40"/>
        <v>6351</v>
      </c>
      <c r="EG139" s="139" t="str">
        <f t="shared" si="29"/>
        <v>Yes!</v>
      </c>
      <c r="EH139" s="140" t="str">
        <f t="shared" si="30"/>
        <v>Yes!</v>
      </c>
      <c r="EI139" s="51" t="str">
        <f t="shared" si="31"/>
        <v/>
      </c>
      <c r="EJ139" s="227" t="str">
        <f t="shared" si="32"/>
        <v/>
      </c>
      <c r="EK139" s="45" t="str">
        <f t="shared" si="33"/>
        <v/>
      </c>
    </row>
    <row r="140" spans="1:141" ht="15.5">
      <c r="A140" s="6" t="s">
        <v>1185</v>
      </c>
      <c r="B140" s="37" t="s">
        <v>94</v>
      </c>
      <c r="C140" s="87"/>
      <c r="D140" s="87"/>
      <c r="E140" s="87"/>
      <c r="F140" s="87"/>
      <c r="G140" s="88"/>
      <c r="H140" s="108"/>
      <c r="I140" s="108"/>
      <c r="J140" s="108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 t="s">
        <v>43</v>
      </c>
      <c r="AB140" s="227"/>
      <c r="AC140" s="227"/>
      <c r="AD140" s="227"/>
      <c r="AE140" s="227"/>
      <c r="AF140" s="227" t="s">
        <v>43</v>
      </c>
      <c r="AG140" s="227" t="s">
        <v>43</v>
      </c>
      <c r="AH140" s="227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10"/>
      <c r="AY140" s="111"/>
      <c r="AZ140" s="112"/>
      <c r="BA140" s="112"/>
      <c r="BB140" s="113"/>
      <c r="BC140" s="113"/>
      <c r="BD140" s="109"/>
      <c r="BE140" s="112"/>
      <c r="BF140" s="112"/>
      <c r="BG140" s="112"/>
      <c r="BH140" s="112"/>
      <c r="BI140" s="109"/>
      <c r="BJ140" s="112"/>
      <c r="BK140" s="112"/>
      <c r="BL140" s="109"/>
      <c r="BM140" s="112"/>
      <c r="BN140" s="109"/>
      <c r="BO140" s="109"/>
      <c r="BP140" s="112"/>
      <c r="BQ140" s="112"/>
      <c r="BR140" s="109"/>
      <c r="BS140" s="112"/>
      <c r="BT140" s="109"/>
      <c r="BU140" s="112"/>
      <c r="BV140" s="109"/>
      <c r="BW140" s="109"/>
      <c r="BX140" s="109"/>
      <c r="BY140" s="109"/>
      <c r="BZ140" s="109"/>
      <c r="CA140" s="112"/>
      <c r="CB140" s="109"/>
      <c r="CC140" s="112"/>
      <c r="CD140" s="109"/>
      <c r="CE140" s="109"/>
      <c r="CF140" s="112"/>
      <c r="CG140" s="109"/>
      <c r="CH140" s="109"/>
      <c r="CI140" s="109"/>
      <c r="CJ140" s="109"/>
      <c r="CK140" s="109"/>
      <c r="CL140" s="109"/>
      <c r="CM140" s="109"/>
      <c r="CN140" s="147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12"/>
      <c r="DB140" s="109"/>
      <c r="DC140" s="112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12"/>
      <c r="DO140" s="109" t="s">
        <v>43</v>
      </c>
      <c r="DP140" s="109"/>
      <c r="DQ140" s="109"/>
      <c r="DR140" s="109"/>
      <c r="DS140" s="109"/>
      <c r="DT140" s="109"/>
      <c r="DU140" s="109"/>
      <c r="DV140" s="109"/>
      <c r="DW140" s="109"/>
      <c r="DX140" s="77">
        <f t="shared" si="28"/>
        <v>6</v>
      </c>
      <c r="DY140" s="13">
        <f t="shared" si="34"/>
        <v>3</v>
      </c>
      <c r="DZ140" s="13">
        <f t="shared" si="35"/>
        <v>0</v>
      </c>
      <c r="EA140" s="13">
        <f t="shared" si="36"/>
        <v>0</v>
      </c>
      <c r="EB140" s="13">
        <f t="shared" si="37"/>
        <v>0</v>
      </c>
      <c r="EC140" s="13">
        <f t="shared" si="38"/>
        <v>0</v>
      </c>
      <c r="ED140" s="13">
        <f t="shared" si="39"/>
        <v>0</v>
      </c>
      <c r="EE140" s="21">
        <f t="shared" si="40"/>
        <v>570</v>
      </c>
      <c r="EG140" s="44" t="str">
        <f t="shared" si="29"/>
        <v/>
      </c>
      <c r="EH140" s="51" t="str">
        <f t="shared" si="30"/>
        <v/>
      </c>
      <c r="EI140" s="51" t="str">
        <f t="shared" si="31"/>
        <v/>
      </c>
      <c r="EJ140" s="227" t="str">
        <f t="shared" si="32"/>
        <v/>
      </c>
      <c r="EK140" s="45" t="str">
        <f t="shared" si="33"/>
        <v/>
      </c>
    </row>
    <row r="141" spans="1:141" ht="15.5">
      <c r="A141" s="6" t="s">
        <v>159</v>
      </c>
      <c r="B141" s="37" t="s">
        <v>160</v>
      </c>
      <c r="C141" s="87"/>
      <c r="D141" s="87"/>
      <c r="E141" s="87"/>
      <c r="F141" s="87"/>
      <c r="G141" s="88"/>
      <c r="H141" s="108"/>
      <c r="I141" s="108"/>
      <c r="J141" s="108"/>
      <c r="K141" s="227"/>
      <c r="L141" s="227"/>
      <c r="M141" s="227" t="s">
        <v>43</v>
      </c>
      <c r="N141" s="227"/>
      <c r="O141" s="227"/>
      <c r="P141" s="227" t="s">
        <v>43</v>
      </c>
      <c r="Q141" s="227" t="s">
        <v>43</v>
      </c>
      <c r="R141" s="227"/>
      <c r="S141" s="227"/>
      <c r="T141" s="227" t="s">
        <v>43</v>
      </c>
      <c r="U141" s="227"/>
      <c r="V141" s="227" t="s">
        <v>43</v>
      </c>
      <c r="W141" s="227"/>
      <c r="X141" s="227"/>
      <c r="Y141" s="227"/>
      <c r="Z141" s="227"/>
      <c r="AA141" s="227"/>
      <c r="AB141" s="227"/>
      <c r="AC141" s="227"/>
      <c r="AD141" s="227" t="s">
        <v>43</v>
      </c>
      <c r="AE141" s="227"/>
      <c r="AF141" s="227"/>
      <c r="AG141" s="227"/>
      <c r="AH141" s="227"/>
      <c r="AI141" s="109" t="s">
        <v>43</v>
      </c>
      <c r="AJ141" s="109"/>
      <c r="AK141" s="109" t="s">
        <v>43</v>
      </c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10" t="s">
        <v>43</v>
      </c>
      <c r="AY141" s="111"/>
      <c r="AZ141" s="112" t="s">
        <v>43</v>
      </c>
      <c r="BA141" s="112"/>
      <c r="BB141" s="113" t="s">
        <v>43</v>
      </c>
      <c r="BC141" s="113"/>
      <c r="BD141" s="109"/>
      <c r="BE141" s="112" t="s">
        <v>43</v>
      </c>
      <c r="BF141" s="112"/>
      <c r="BG141" s="112"/>
      <c r="BH141" s="112"/>
      <c r="BI141" s="109"/>
      <c r="BJ141" s="112"/>
      <c r="BK141" s="112"/>
      <c r="BL141" s="109"/>
      <c r="BM141" s="112"/>
      <c r="BN141" s="109"/>
      <c r="BO141" s="109"/>
      <c r="BP141" s="112" t="s">
        <v>43</v>
      </c>
      <c r="BQ141" s="112"/>
      <c r="BR141" s="109"/>
      <c r="BS141" s="112" t="s">
        <v>43</v>
      </c>
      <c r="BT141" s="109"/>
      <c r="BU141" s="112"/>
      <c r="BV141" s="109"/>
      <c r="BW141" s="109"/>
      <c r="BX141" s="109"/>
      <c r="BY141" s="109"/>
      <c r="BZ141" s="109"/>
      <c r="CA141" s="112" t="s">
        <v>43</v>
      </c>
      <c r="CB141" s="109"/>
      <c r="CC141" s="112" t="s">
        <v>43</v>
      </c>
      <c r="CD141" s="109"/>
      <c r="CE141" s="109"/>
      <c r="CF141" s="112"/>
      <c r="CG141" s="109"/>
      <c r="CH141" s="109" t="s">
        <v>43</v>
      </c>
      <c r="CI141" s="109"/>
      <c r="CJ141" s="109"/>
      <c r="CK141" s="109"/>
      <c r="CL141" s="109" t="s">
        <v>43</v>
      </c>
      <c r="CM141" s="109" t="s">
        <v>43</v>
      </c>
      <c r="CN141" s="147"/>
      <c r="CO141" s="109"/>
      <c r="CP141" s="109" t="s">
        <v>43</v>
      </c>
      <c r="CQ141" s="109"/>
      <c r="CR141" s="109"/>
      <c r="CS141" s="109"/>
      <c r="CT141" s="109" t="s">
        <v>43</v>
      </c>
      <c r="CU141" s="109"/>
      <c r="CV141" s="109" t="s">
        <v>43</v>
      </c>
      <c r="CW141" s="109"/>
      <c r="CX141" s="109" t="s">
        <v>43</v>
      </c>
      <c r="CY141" s="109" t="s">
        <v>43</v>
      </c>
      <c r="CZ141" s="109"/>
      <c r="DA141" s="112"/>
      <c r="DB141" s="109"/>
      <c r="DC141" s="112"/>
      <c r="DD141" s="109" t="s">
        <v>43</v>
      </c>
      <c r="DE141" s="109" t="s">
        <v>43</v>
      </c>
      <c r="DF141" s="109"/>
      <c r="DG141" s="109" t="s">
        <v>43</v>
      </c>
      <c r="DH141" s="109" t="s">
        <v>43</v>
      </c>
      <c r="DI141" s="109" t="s">
        <v>43</v>
      </c>
      <c r="DJ141" s="109" t="s">
        <v>43</v>
      </c>
      <c r="DK141" s="109" t="s">
        <v>43</v>
      </c>
      <c r="DL141" s="109" t="s">
        <v>43</v>
      </c>
      <c r="DM141" s="109" t="s">
        <v>43</v>
      </c>
      <c r="DN141" s="112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77">
        <f t="shared" si="28"/>
        <v>45</v>
      </c>
      <c r="DY141" s="13">
        <f t="shared" si="34"/>
        <v>11</v>
      </c>
      <c r="DZ141" s="13">
        <f t="shared" si="35"/>
        <v>2</v>
      </c>
      <c r="EA141" s="13">
        <f t="shared" si="36"/>
        <v>8</v>
      </c>
      <c r="EB141" s="13">
        <f t="shared" si="37"/>
        <v>2</v>
      </c>
      <c r="EC141" s="13">
        <f t="shared" si="38"/>
        <v>0</v>
      </c>
      <c r="ED141" s="13">
        <f t="shared" si="39"/>
        <v>0</v>
      </c>
      <c r="EE141" s="21">
        <f t="shared" si="40"/>
        <v>2935</v>
      </c>
      <c r="EG141" s="139" t="str">
        <f t="shared" si="29"/>
        <v>Yes!</v>
      </c>
      <c r="EH141" s="51" t="str">
        <f t="shared" si="30"/>
        <v/>
      </c>
      <c r="EI141" s="51" t="str">
        <f t="shared" si="31"/>
        <v/>
      </c>
      <c r="EJ141" s="227" t="str">
        <f t="shared" si="32"/>
        <v/>
      </c>
      <c r="EK141" s="45" t="str">
        <f t="shared" si="33"/>
        <v/>
      </c>
    </row>
    <row r="142" spans="1:141" ht="15.5">
      <c r="A142" s="9" t="s">
        <v>159</v>
      </c>
      <c r="B142" s="38" t="s">
        <v>161</v>
      </c>
      <c r="C142" s="89"/>
      <c r="D142" s="89"/>
      <c r="E142" s="89"/>
      <c r="F142" s="89"/>
      <c r="G142" s="90"/>
      <c r="H142" s="108"/>
      <c r="I142" s="108"/>
      <c r="J142" s="108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 t="s">
        <v>43</v>
      </c>
      <c r="U142" s="227"/>
      <c r="V142" s="227" t="s">
        <v>43</v>
      </c>
      <c r="W142" s="227"/>
      <c r="X142" s="227"/>
      <c r="Y142" s="227"/>
      <c r="Z142" s="227"/>
      <c r="AA142" s="227"/>
      <c r="AB142" s="227"/>
      <c r="AC142" s="227"/>
      <c r="AD142" s="227" t="s">
        <v>43</v>
      </c>
      <c r="AE142" s="227"/>
      <c r="AF142" s="227"/>
      <c r="AG142" s="227"/>
      <c r="AH142" s="227"/>
      <c r="AI142" s="109" t="s">
        <v>43</v>
      </c>
      <c r="AJ142" s="109"/>
      <c r="AK142" s="109" t="s">
        <v>43</v>
      </c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10" t="s">
        <v>43</v>
      </c>
      <c r="AY142" s="111"/>
      <c r="AZ142" s="112" t="s">
        <v>43</v>
      </c>
      <c r="BA142" s="112"/>
      <c r="BB142" s="113" t="s">
        <v>43</v>
      </c>
      <c r="BC142" s="113"/>
      <c r="BD142" s="109"/>
      <c r="BE142" s="112" t="s">
        <v>43</v>
      </c>
      <c r="BF142" s="112"/>
      <c r="BG142" s="112"/>
      <c r="BH142" s="112"/>
      <c r="BI142" s="109"/>
      <c r="BJ142" s="112"/>
      <c r="BK142" s="112"/>
      <c r="BL142" s="109"/>
      <c r="BM142" s="112"/>
      <c r="BN142" s="109"/>
      <c r="BO142" s="109"/>
      <c r="BP142" s="112" t="s">
        <v>43</v>
      </c>
      <c r="BQ142" s="112"/>
      <c r="BR142" s="109"/>
      <c r="BS142" s="112" t="s">
        <v>43</v>
      </c>
      <c r="BT142" s="109"/>
      <c r="BU142" s="112"/>
      <c r="BV142" s="109"/>
      <c r="BW142" s="109"/>
      <c r="BX142" s="109"/>
      <c r="BY142" s="109"/>
      <c r="BZ142" s="109"/>
      <c r="CA142" s="112" t="s">
        <v>43</v>
      </c>
      <c r="CB142" s="109"/>
      <c r="CC142" s="112" t="s">
        <v>43</v>
      </c>
      <c r="CD142" s="109"/>
      <c r="CE142" s="109"/>
      <c r="CF142" s="112"/>
      <c r="CG142" s="109"/>
      <c r="CH142" s="109" t="s">
        <v>43</v>
      </c>
      <c r="CI142" s="109"/>
      <c r="CJ142" s="109"/>
      <c r="CK142" s="109"/>
      <c r="CL142" s="109" t="s">
        <v>43</v>
      </c>
      <c r="CM142" s="109"/>
      <c r="CN142" s="147"/>
      <c r="CO142" s="109"/>
      <c r="CP142" s="109"/>
      <c r="CQ142" s="109"/>
      <c r="CR142" s="109"/>
      <c r="CS142" s="109"/>
      <c r="CT142" s="109"/>
      <c r="CU142" s="109"/>
      <c r="CV142" s="109"/>
      <c r="CW142" s="109" t="s">
        <v>43</v>
      </c>
      <c r="CX142" s="109" t="s">
        <v>43</v>
      </c>
      <c r="CY142" s="109" t="s">
        <v>43</v>
      </c>
      <c r="CZ142" s="109"/>
      <c r="DA142" s="112"/>
      <c r="DB142" s="109"/>
      <c r="DC142" s="112"/>
      <c r="DD142" s="109"/>
      <c r="DE142" s="109"/>
      <c r="DF142" s="109"/>
      <c r="DG142" s="109" t="s">
        <v>43</v>
      </c>
      <c r="DH142" s="109" t="s">
        <v>43</v>
      </c>
      <c r="DI142" s="109" t="s">
        <v>43</v>
      </c>
      <c r="DJ142" s="109" t="s">
        <v>43</v>
      </c>
      <c r="DK142" s="109"/>
      <c r="DL142" s="109"/>
      <c r="DM142" s="109"/>
      <c r="DN142" s="112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77">
        <f t="shared" si="28"/>
        <v>28</v>
      </c>
      <c r="DY142" s="13">
        <f t="shared" si="34"/>
        <v>6</v>
      </c>
      <c r="DZ142" s="13">
        <f t="shared" si="35"/>
        <v>2</v>
      </c>
      <c r="EA142" s="13">
        <f t="shared" si="36"/>
        <v>5</v>
      </c>
      <c r="EB142" s="13">
        <f t="shared" si="37"/>
        <v>0</v>
      </c>
      <c r="EC142" s="13">
        <f t="shared" si="38"/>
        <v>0</v>
      </c>
      <c r="ED142" s="13">
        <f t="shared" si="39"/>
        <v>0</v>
      </c>
      <c r="EE142" s="21">
        <f t="shared" si="40"/>
        <v>2278</v>
      </c>
      <c r="EG142" s="139" t="str">
        <f t="shared" si="29"/>
        <v>Yes!</v>
      </c>
      <c r="EH142" s="51" t="str">
        <f t="shared" si="30"/>
        <v/>
      </c>
      <c r="EI142" s="51" t="str">
        <f t="shared" si="31"/>
        <v/>
      </c>
      <c r="EJ142" s="227" t="str">
        <f t="shared" si="32"/>
        <v/>
      </c>
      <c r="EK142" s="45" t="str">
        <f t="shared" si="33"/>
        <v/>
      </c>
    </row>
    <row r="143" spans="1:141" ht="15.5">
      <c r="A143" s="6" t="s">
        <v>1186</v>
      </c>
      <c r="B143" s="37" t="s">
        <v>1187</v>
      </c>
      <c r="C143" s="87"/>
      <c r="D143" s="87"/>
      <c r="E143" s="87"/>
      <c r="F143" s="87"/>
      <c r="G143" s="88"/>
      <c r="H143" s="108"/>
      <c r="I143" s="108"/>
      <c r="J143" s="108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10"/>
      <c r="AY143" s="111"/>
      <c r="AZ143" s="112"/>
      <c r="BA143" s="112"/>
      <c r="BB143" s="113"/>
      <c r="BC143" s="113"/>
      <c r="BD143" s="109"/>
      <c r="BE143" s="112"/>
      <c r="BF143" s="112"/>
      <c r="BG143" s="112"/>
      <c r="BH143" s="112"/>
      <c r="BI143" s="109"/>
      <c r="BJ143" s="112"/>
      <c r="BK143" s="112"/>
      <c r="BL143" s="109"/>
      <c r="BM143" s="112"/>
      <c r="BN143" s="109"/>
      <c r="BO143" s="109"/>
      <c r="BP143" s="112"/>
      <c r="BQ143" s="112"/>
      <c r="BR143" s="109"/>
      <c r="BS143" s="112"/>
      <c r="BT143" s="109"/>
      <c r="BU143" s="112"/>
      <c r="BV143" s="109"/>
      <c r="BW143" s="109"/>
      <c r="BX143" s="109"/>
      <c r="BY143" s="109"/>
      <c r="BZ143" s="109"/>
      <c r="CA143" s="112"/>
      <c r="CB143" s="109"/>
      <c r="CC143" s="112"/>
      <c r="CD143" s="109"/>
      <c r="CE143" s="109"/>
      <c r="CF143" s="112"/>
      <c r="CG143" s="109"/>
      <c r="CH143" s="109"/>
      <c r="CI143" s="109"/>
      <c r="CJ143" s="109"/>
      <c r="CK143" s="109"/>
      <c r="CL143" s="109"/>
      <c r="CM143" s="109"/>
      <c r="CN143" s="147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12"/>
      <c r="DB143" s="109"/>
      <c r="DC143" s="112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12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77">
        <f t="shared" si="28"/>
        <v>0</v>
      </c>
      <c r="DY143" s="13">
        <f t="shared" si="34"/>
        <v>0</v>
      </c>
      <c r="DZ143" s="13">
        <f t="shared" si="35"/>
        <v>0</v>
      </c>
      <c r="EA143" s="13">
        <f t="shared" si="36"/>
        <v>0</v>
      </c>
      <c r="EB143" s="13">
        <f t="shared" si="37"/>
        <v>0</v>
      </c>
      <c r="EC143" s="13">
        <f t="shared" si="38"/>
        <v>0</v>
      </c>
      <c r="ED143" s="13">
        <f t="shared" si="39"/>
        <v>0</v>
      </c>
      <c r="EE143" s="21">
        <f t="shared" si="40"/>
        <v>0</v>
      </c>
      <c r="EG143" s="44" t="str">
        <f t="shared" si="29"/>
        <v/>
      </c>
      <c r="EH143" s="51" t="str">
        <f t="shared" si="30"/>
        <v/>
      </c>
      <c r="EI143" s="51" t="str">
        <f t="shared" si="31"/>
        <v/>
      </c>
      <c r="EJ143" s="227" t="str">
        <f t="shared" si="32"/>
        <v/>
      </c>
      <c r="EK143" s="45" t="str">
        <f t="shared" si="33"/>
        <v/>
      </c>
    </row>
    <row r="144" spans="1:141" ht="15.5">
      <c r="A144" s="5" t="s">
        <v>168</v>
      </c>
      <c r="B144" s="35" t="s">
        <v>169</v>
      </c>
      <c r="C144" s="85"/>
      <c r="D144" s="85"/>
      <c r="E144" s="85"/>
      <c r="F144" s="85"/>
      <c r="G144" s="86"/>
      <c r="H144" s="108"/>
      <c r="I144" s="108"/>
      <c r="J144" s="108" t="s">
        <v>43</v>
      </c>
      <c r="K144" s="227" t="s">
        <v>43</v>
      </c>
      <c r="L144" s="227" t="s">
        <v>43</v>
      </c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10"/>
      <c r="AY144" s="111"/>
      <c r="AZ144" s="112"/>
      <c r="BA144" s="112"/>
      <c r="BB144" s="113"/>
      <c r="BC144" s="113"/>
      <c r="BD144" s="109"/>
      <c r="BE144" s="112"/>
      <c r="BF144" s="112"/>
      <c r="BG144" s="112"/>
      <c r="BH144" s="112"/>
      <c r="BI144" s="109"/>
      <c r="BJ144" s="112"/>
      <c r="BK144" s="112"/>
      <c r="BL144" s="109"/>
      <c r="BM144" s="112"/>
      <c r="BN144" s="109"/>
      <c r="BO144" s="109"/>
      <c r="BP144" s="112"/>
      <c r="BQ144" s="112"/>
      <c r="BR144" s="109"/>
      <c r="BS144" s="112"/>
      <c r="BT144" s="109"/>
      <c r="BU144" s="112"/>
      <c r="BV144" s="109"/>
      <c r="BW144" s="109"/>
      <c r="BX144" s="109"/>
      <c r="BY144" s="109"/>
      <c r="BZ144" s="109"/>
      <c r="CA144" s="112"/>
      <c r="CB144" s="109"/>
      <c r="CC144" s="112"/>
      <c r="CD144" s="109"/>
      <c r="CE144" s="109"/>
      <c r="CF144" s="112"/>
      <c r="CG144" s="109"/>
      <c r="CH144" s="109"/>
      <c r="CI144" s="109"/>
      <c r="CJ144" s="109"/>
      <c r="CK144" s="109"/>
      <c r="CL144" s="109"/>
      <c r="CM144" s="109"/>
      <c r="CN144" s="147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12"/>
      <c r="DB144" s="109"/>
      <c r="DC144" s="112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12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77">
        <f t="shared" si="28"/>
        <v>5</v>
      </c>
      <c r="DY144" s="13">
        <f t="shared" si="34"/>
        <v>1</v>
      </c>
      <c r="DZ144" s="13">
        <f t="shared" si="35"/>
        <v>0</v>
      </c>
      <c r="EA144" s="13">
        <f t="shared" si="36"/>
        <v>0</v>
      </c>
      <c r="EB144" s="13">
        <f t="shared" si="37"/>
        <v>0</v>
      </c>
      <c r="EC144" s="13">
        <f t="shared" si="38"/>
        <v>0</v>
      </c>
      <c r="ED144" s="13">
        <f t="shared" si="39"/>
        <v>0</v>
      </c>
      <c r="EE144" s="21">
        <f t="shared" si="40"/>
        <v>43</v>
      </c>
      <c r="EG144" s="44" t="str">
        <f t="shared" si="29"/>
        <v/>
      </c>
      <c r="EH144" s="51" t="str">
        <f t="shared" si="30"/>
        <v/>
      </c>
      <c r="EI144" s="51" t="str">
        <f t="shared" si="31"/>
        <v/>
      </c>
      <c r="EJ144" s="227" t="str">
        <f t="shared" si="32"/>
        <v/>
      </c>
      <c r="EK144" s="45" t="str">
        <f t="shared" si="33"/>
        <v/>
      </c>
    </row>
    <row r="145" spans="1:141" ht="15.5">
      <c r="A145" s="5" t="s">
        <v>170</v>
      </c>
      <c r="B145" s="35" t="s">
        <v>171</v>
      </c>
      <c r="C145" s="85"/>
      <c r="D145" s="85"/>
      <c r="E145" s="85"/>
      <c r="F145" s="85"/>
      <c r="G145" s="86"/>
      <c r="H145" s="108"/>
      <c r="I145" s="108"/>
      <c r="J145" s="108" t="s">
        <v>43</v>
      </c>
      <c r="K145" s="227" t="s">
        <v>43</v>
      </c>
      <c r="L145" s="227" t="s">
        <v>43</v>
      </c>
      <c r="M145" s="227" t="s">
        <v>43</v>
      </c>
      <c r="N145" s="227"/>
      <c r="O145" s="227"/>
      <c r="P145" s="227" t="s">
        <v>43</v>
      </c>
      <c r="Q145" s="227"/>
      <c r="R145" s="227"/>
      <c r="S145" s="227"/>
      <c r="T145" s="227" t="s">
        <v>43</v>
      </c>
      <c r="U145" s="227" t="s">
        <v>43</v>
      </c>
      <c r="V145" s="227" t="s">
        <v>43</v>
      </c>
      <c r="W145" s="227"/>
      <c r="X145" s="227"/>
      <c r="Y145" s="227"/>
      <c r="Z145" s="227"/>
      <c r="AA145" s="227"/>
      <c r="AB145" s="227"/>
      <c r="AC145" s="227" t="s">
        <v>43</v>
      </c>
      <c r="AD145" s="227"/>
      <c r="AE145" s="227"/>
      <c r="AF145" s="227"/>
      <c r="AG145" s="227"/>
      <c r="AH145" s="227"/>
      <c r="AI145" s="109" t="s">
        <v>43</v>
      </c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10"/>
      <c r="AY145" s="111"/>
      <c r="AZ145" s="112"/>
      <c r="BA145" s="112"/>
      <c r="BB145" s="113" t="s">
        <v>43</v>
      </c>
      <c r="BC145" s="113"/>
      <c r="BD145" s="109"/>
      <c r="BE145" s="112"/>
      <c r="BF145" s="112"/>
      <c r="BG145" s="112"/>
      <c r="BH145" s="112"/>
      <c r="BI145" s="109"/>
      <c r="BJ145" s="112"/>
      <c r="BK145" s="112"/>
      <c r="BL145" s="109"/>
      <c r="BM145" s="112" t="s">
        <v>43</v>
      </c>
      <c r="BN145" s="109"/>
      <c r="BO145" s="109"/>
      <c r="BP145" s="112"/>
      <c r="BQ145" s="112"/>
      <c r="BR145" s="109"/>
      <c r="BS145" s="112"/>
      <c r="BT145" s="109"/>
      <c r="BU145" s="112"/>
      <c r="BV145" s="109"/>
      <c r="BW145" s="109"/>
      <c r="BX145" s="109"/>
      <c r="BY145" s="109"/>
      <c r="BZ145" s="109"/>
      <c r="CA145" s="112"/>
      <c r="CB145" s="109"/>
      <c r="CC145" s="112"/>
      <c r="CD145" s="109"/>
      <c r="CE145" s="109"/>
      <c r="CF145" s="112"/>
      <c r="CG145" s="109"/>
      <c r="CH145" s="109" t="s">
        <v>43</v>
      </c>
      <c r="CI145" s="109" t="s">
        <v>43</v>
      </c>
      <c r="CJ145" s="109"/>
      <c r="CK145" s="109"/>
      <c r="CL145" s="109"/>
      <c r="CM145" s="109"/>
      <c r="CN145" s="147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 t="s">
        <v>43</v>
      </c>
      <c r="CY145" s="109" t="s">
        <v>43</v>
      </c>
      <c r="CZ145" s="109"/>
      <c r="DA145" s="112"/>
      <c r="DB145" s="109"/>
      <c r="DC145" s="112"/>
      <c r="DD145" s="109"/>
      <c r="DE145" s="109"/>
      <c r="DF145" s="109"/>
      <c r="DG145" s="109"/>
      <c r="DH145" s="109"/>
      <c r="DI145" s="109" t="s">
        <v>43</v>
      </c>
      <c r="DJ145" s="109"/>
      <c r="DK145" s="109"/>
      <c r="DL145" s="109"/>
      <c r="DM145" s="109"/>
      <c r="DN145" s="112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77">
        <f t="shared" si="28"/>
        <v>22</v>
      </c>
      <c r="DY145" s="13">
        <f t="shared" si="34"/>
        <v>4</v>
      </c>
      <c r="DZ145" s="13">
        <f t="shared" si="35"/>
        <v>0</v>
      </c>
      <c r="EA145" s="13">
        <f t="shared" si="36"/>
        <v>3</v>
      </c>
      <c r="EB145" s="13">
        <f t="shared" si="37"/>
        <v>1</v>
      </c>
      <c r="EC145" s="13">
        <f t="shared" si="38"/>
        <v>0</v>
      </c>
      <c r="ED145" s="13">
        <f t="shared" si="39"/>
        <v>0</v>
      </c>
      <c r="EE145" s="21">
        <f t="shared" si="40"/>
        <v>391</v>
      </c>
      <c r="EG145" s="44" t="str">
        <f t="shared" si="29"/>
        <v/>
      </c>
      <c r="EH145" s="51" t="str">
        <f t="shared" si="30"/>
        <v/>
      </c>
      <c r="EI145" s="51" t="str">
        <f t="shared" si="31"/>
        <v/>
      </c>
      <c r="EJ145" s="227" t="str">
        <f t="shared" si="32"/>
        <v/>
      </c>
      <c r="EK145" s="45" t="str">
        <f t="shared" si="33"/>
        <v/>
      </c>
    </row>
    <row r="146" spans="1:141" ht="15.5">
      <c r="A146" s="5" t="s">
        <v>172</v>
      </c>
      <c r="B146" s="30" t="s">
        <v>173</v>
      </c>
      <c r="C146" s="85"/>
      <c r="D146" s="85"/>
      <c r="E146" s="85"/>
      <c r="F146" s="85"/>
      <c r="G146" s="86"/>
      <c r="H146" s="108" t="s">
        <v>43</v>
      </c>
      <c r="I146" s="108" t="s">
        <v>43</v>
      </c>
      <c r="J146" s="108" t="s">
        <v>43</v>
      </c>
      <c r="K146" s="227" t="s">
        <v>43</v>
      </c>
      <c r="L146" s="227" t="s">
        <v>43</v>
      </c>
      <c r="M146" s="227" t="s">
        <v>43</v>
      </c>
      <c r="N146" s="227" t="s">
        <v>43</v>
      </c>
      <c r="O146" s="227" t="s">
        <v>43</v>
      </c>
      <c r="P146" s="227" t="s">
        <v>43</v>
      </c>
      <c r="Q146" s="227" t="s">
        <v>43</v>
      </c>
      <c r="R146" s="227"/>
      <c r="S146" s="227"/>
      <c r="T146" s="227" t="s">
        <v>43</v>
      </c>
      <c r="U146" s="227" t="s">
        <v>43</v>
      </c>
      <c r="V146" s="227" t="s">
        <v>43</v>
      </c>
      <c r="W146" s="227" t="s">
        <v>43</v>
      </c>
      <c r="X146" s="227"/>
      <c r="Y146" s="227" t="s">
        <v>43</v>
      </c>
      <c r="Z146" s="227" t="s">
        <v>43</v>
      </c>
      <c r="AA146" s="227" t="s">
        <v>43</v>
      </c>
      <c r="AB146" s="227" t="s">
        <v>43</v>
      </c>
      <c r="AC146" s="227" t="s">
        <v>43</v>
      </c>
      <c r="AD146" s="227" t="s">
        <v>43</v>
      </c>
      <c r="AE146" s="227" t="s">
        <v>43</v>
      </c>
      <c r="AF146" s="227" t="s">
        <v>43</v>
      </c>
      <c r="AG146" s="227" t="s">
        <v>43</v>
      </c>
      <c r="AH146" s="227" t="s">
        <v>43</v>
      </c>
      <c r="AI146" s="109" t="s">
        <v>43</v>
      </c>
      <c r="AJ146" s="109"/>
      <c r="AK146" s="109" t="s">
        <v>43</v>
      </c>
      <c r="AL146" s="109"/>
      <c r="AM146" s="109" t="s">
        <v>43</v>
      </c>
      <c r="AN146" s="109" t="s">
        <v>43</v>
      </c>
      <c r="AO146" s="109" t="s">
        <v>43</v>
      </c>
      <c r="AP146" s="109" t="s">
        <v>43</v>
      </c>
      <c r="AQ146" s="109"/>
      <c r="AR146" s="109" t="s">
        <v>43</v>
      </c>
      <c r="AS146" s="109" t="s">
        <v>43</v>
      </c>
      <c r="AT146" s="109" t="s">
        <v>43</v>
      </c>
      <c r="AU146" s="109"/>
      <c r="AV146" s="109" t="s">
        <v>43</v>
      </c>
      <c r="AW146" s="109"/>
      <c r="AX146" s="110" t="s">
        <v>43</v>
      </c>
      <c r="AY146" s="109" t="s">
        <v>43</v>
      </c>
      <c r="AZ146" s="112" t="s">
        <v>43</v>
      </c>
      <c r="BA146" s="112"/>
      <c r="BB146" s="113" t="s">
        <v>43</v>
      </c>
      <c r="BC146" s="113"/>
      <c r="BD146" s="109" t="s">
        <v>43</v>
      </c>
      <c r="BE146" s="112" t="s">
        <v>43</v>
      </c>
      <c r="BF146" s="112" t="s">
        <v>43</v>
      </c>
      <c r="BG146" s="112" t="s">
        <v>43</v>
      </c>
      <c r="BH146" s="112" t="s">
        <v>43</v>
      </c>
      <c r="BI146" s="109" t="s">
        <v>43</v>
      </c>
      <c r="BJ146" s="112" t="s">
        <v>43</v>
      </c>
      <c r="BK146" s="112" t="s">
        <v>43</v>
      </c>
      <c r="BL146" s="109"/>
      <c r="BM146" s="112" t="s">
        <v>43</v>
      </c>
      <c r="BN146" s="109" t="s">
        <v>43</v>
      </c>
      <c r="BO146" s="109" t="s">
        <v>43</v>
      </c>
      <c r="BP146" s="112" t="s">
        <v>43</v>
      </c>
      <c r="BQ146" s="112" t="s">
        <v>43</v>
      </c>
      <c r="BR146" s="109" t="s">
        <v>43</v>
      </c>
      <c r="BS146" s="112" t="s">
        <v>43</v>
      </c>
      <c r="BT146" s="109"/>
      <c r="BU146" s="112" t="s">
        <v>43</v>
      </c>
      <c r="BV146" s="109" t="s">
        <v>43</v>
      </c>
      <c r="BW146" s="109"/>
      <c r="BX146" s="109"/>
      <c r="BY146" s="109" t="s">
        <v>43</v>
      </c>
      <c r="BZ146" s="109" t="s">
        <v>43</v>
      </c>
      <c r="CA146" s="112" t="s">
        <v>43</v>
      </c>
      <c r="CB146" s="109" t="s">
        <v>43</v>
      </c>
      <c r="CC146" s="112" t="s">
        <v>43</v>
      </c>
      <c r="CD146" s="109" t="s">
        <v>43</v>
      </c>
      <c r="CE146" s="109" t="s">
        <v>43</v>
      </c>
      <c r="CF146" s="112"/>
      <c r="CG146" s="109"/>
      <c r="CH146" s="109" t="s">
        <v>43</v>
      </c>
      <c r="CI146" s="109" t="s">
        <v>43</v>
      </c>
      <c r="CJ146" s="109" t="s">
        <v>43</v>
      </c>
      <c r="CK146" s="109" t="s">
        <v>43</v>
      </c>
      <c r="CL146" s="109"/>
      <c r="CM146" s="109"/>
      <c r="CN146" s="147" t="s">
        <v>43</v>
      </c>
      <c r="CO146" s="109" t="s">
        <v>43</v>
      </c>
      <c r="CP146" s="109"/>
      <c r="CQ146" s="109"/>
      <c r="CR146" s="109" t="s">
        <v>43</v>
      </c>
      <c r="CS146" s="109" t="s">
        <v>43</v>
      </c>
      <c r="CT146" s="109" t="s">
        <v>43</v>
      </c>
      <c r="CU146" s="109"/>
      <c r="CV146" s="109" t="s">
        <v>43</v>
      </c>
      <c r="CW146" s="109"/>
      <c r="CX146" s="109" t="s">
        <v>43</v>
      </c>
      <c r="CY146" s="109"/>
      <c r="CZ146" s="109" t="s">
        <v>43</v>
      </c>
      <c r="DA146" s="112" t="s">
        <v>43</v>
      </c>
      <c r="DB146" s="109" t="s">
        <v>43</v>
      </c>
      <c r="DC146" s="112" t="s">
        <v>43</v>
      </c>
      <c r="DD146" s="109" t="s">
        <v>43</v>
      </c>
      <c r="DE146" s="109" t="s">
        <v>43</v>
      </c>
      <c r="DF146" s="109"/>
      <c r="DG146" s="109"/>
      <c r="DH146" s="109"/>
      <c r="DI146" s="109" t="s">
        <v>43</v>
      </c>
      <c r="DJ146" s="109"/>
      <c r="DK146" s="109" t="s">
        <v>43</v>
      </c>
      <c r="DL146" s="109" t="s">
        <v>43</v>
      </c>
      <c r="DM146" s="109" t="s">
        <v>43</v>
      </c>
      <c r="DN146" s="112" t="s">
        <v>43</v>
      </c>
      <c r="DO146" s="109" t="s">
        <v>43</v>
      </c>
      <c r="DP146" s="109" t="s">
        <v>43</v>
      </c>
      <c r="DQ146" s="109"/>
      <c r="DR146" s="109"/>
      <c r="DS146" s="109"/>
      <c r="DT146" s="109"/>
      <c r="DU146" s="109"/>
      <c r="DV146" s="109"/>
      <c r="DW146" s="109"/>
      <c r="DX146" s="77">
        <f t="shared" si="28"/>
        <v>121</v>
      </c>
      <c r="DY146" s="13">
        <f t="shared" si="34"/>
        <v>35</v>
      </c>
      <c r="DZ146" s="13">
        <f t="shared" si="35"/>
        <v>6</v>
      </c>
      <c r="EA146" s="13">
        <f t="shared" si="36"/>
        <v>20</v>
      </c>
      <c r="EB146" s="13">
        <f t="shared" si="37"/>
        <v>3</v>
      </c>
      <c r="EC146" s="13">
        <f t="shared" si="38"/>
        <v>1</v>
      </c>
      <c r="ED146" s="13">
        <f t="shared" si="39"/>
        <v>1</v>
      </c>
      <c r="EE146" s="21">
        <f t="shared" si="40"/>
        <v>11302</v>
      </c>
      <c r="EG146" s="139" t="str">
        <f t="shared" si="29"/>
        <v>Yes!</v>
      </c>
      <c r="EH146" s="140" t="str">
        <f t="shared" si="30"/>
        <v>Yes!</v>
      </c>
      <c r="EI146" s="140" t="str">
        <f t="shared" si="31"/>
        <v>Yes!</v>
      </c>
      <c r="EJ146" s="227" t="str">
        <f t="shared" si="32"/>
        <v>Yes!</v>
      </c>
      <c r="EK146" s="45" t="str">
        <f t="shared" si="33"/>
        <v>Yes!</v>
      </c>
    </row>
    <row r="147" spans="1:141" ht="15.5">
      <c r="A147" s="5" t="s">
        <v>172</v>
      </c>
      <c r="B147" s="30" t="s">
        <v>174</v>
      </c>
      <c r="C147" s="85"/>
      <c r="D147" s="85"/>
      <c r="E147" s="85"/>
      <c r="F147" s="85"/>
      <c r="G147" s="86"/>
      <c r="H147" s="108" t="s">
        <v>43</v>
      </c>
      <c r="I147" s="108"/>
      <c r="J147" s="108" t="s">
        <v>43</v>
      </c>
      <c r="K147" s="227" t="s">
        <v>43</v>
      </c>
      <c r="L147" s="227" t="s">
        <v>43</v>
      </c>
      <c r="M147" s="227" t="s">
        <v>43</v>
      </c>
      <c r="N147" s="227"/>
      <c r="O147" s="227"/>
      <c r="P147" s="227"/>
      <c r="Q147" s="227" t="s">
        <v>43</v>
      </c>
      <c r="R147" s="227"/>
      <c r="S147" s="227"/>
      <c r="T147" s="227" t="s">
        <v>43</v>
      </c>
      <c r="U147" s="227" t="s">
        <v>43</v>
      </c>
      <c r="V147" s="227"/>
      <c r="W147" s="227"/>
      <c r="X147" s="227" t="s">
        <v>43</v>
      </c>
      <c r="Y147" s="227"/>
      <c r="Z147" s="227"/>
      <c r="AA147" s="227" t="s">
        <v>43</v>
      </c>
      <c r="AB147" s="227"/>
      <c r="AC147" s="227" t="s">
        <v>43</v>
      </c>
      <c r="AD147" s="227" t="s">
        <v>43</v>
      </c>
      <c r="AE147" s="227" t="s">
        <v>43</v>
      </c>
      <c r="AF147" s="227"/>
      <c r="AG147" s="227"/>
      <c r="AH147" s="227"/>
      <c r="AI147" s="109" t="s">
        <v>43</v>
      </c>
      <c r="AJ147" s="109"/>
      <c r="AK147" s="109" t="s">
        <v>43</v>
      </c>
      <c r="AL147" s="109"/>
      <c r="AM147" s="109" t="s">
        <v>43</v>
      </c>
      <c r="AN147" s="109"/>
      <c r="AO147" s="109"/>
      <c r="AP147" s="109"/>
      <c r="AQ147" s="109"/>
      <c r="AR147" s="109"/>
      <c r="AS147" s="109" t="s">
        <v>43</v>
      </c>
      <c r="AT147" s="109"/>
      <c r="AU147" s="109"/>
      <c r="AV147" s="109" t="s">
        <v>43</v>
      </c>
      <c r="AW147" s="109"/>
      <c r="AX147" s="110" t="s">
        <v>43</v>
      </c>
      <c r="AY147" s="111"/>
      <c r="AZ147" s="112" t="s">
        <v>43</v>
      </c>
      <c r="BA147" s="112"/>
      <c r="BB147" s="113"/>
      <c r="BC147" s="113"/>
      <c r="BD147" s="109"/>
      <c r="BE147" s="112"/>
      <c r="BF147" s="112"/>
      <c r="BG147" s="112"/>
      <c r="BH147" s="112" t="s">
        <v>43</v>
      </c>
      <c r="BI147" s="109"/>
      <c r="BJ147" s="112"/>
      <c r="BK147" s="112"/>
      <c r="BL147" s="109"/>
      <c r="BM147" s="112" t="s">
        <v>43</v>
      </c>
      <c r="BN147" s="109"/>
      <c r="BO147" s="109"/>
      <c r="BP147" s="112" t="s">
        <v>43</v>
      </c>
      <c r="BQ147" s="112"/>
      <c r="BR147" s="109"/>
      <c r="BS147" s="112" t="s">
        <v>43</v>
      </c>
      <c r="BT147" s="109"/>
      <c r="BU147" s="112"/>
      <c r="BV147" s="109"/>
      <c r="BW147" s="109"/>
      <c r="BX147" s="109"/>
      <c r="BY147" s="109"/>
      <c r="BZ147" s="109"/>
      <c r="CA147" s="112" t="s">
        <v>43</v>
      </c>
      <c r="CB147" s="109"/>
      <c r="CC147" s="112"/>
      <c r="CD147" s="109"/>
      <c r="CE147" s="109"/>
      <c r="CF147" s="112"/>
      <c r="CG147" s="109"/>
      <c r="CH147" s="109" t="s">
        <v>43</v>
      </c>
      <c r="CI147" s="109"/>
      <c r="CJ147" s="109"/>
      <c r="CK147" s="109"/>
      <c r="CL147" s="109"/>
      <c r="CM147" s="109"/>
      <c r="CN147" s="147" t="s">
        <v>43</v>
      </c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 t="s">
        <v>43</v>
      </c>
      <c r="CY147" s="109"/>
      <c r="CZ147" s="109"/>
      <c r="DA147" s="112"/>
      <c r="DB147" s="109"/>
      <c r="DC147" s="112"/>
      <c r="DD147" s="109"/>
      <c r="DE147" s="109"/>
      <c r="DF147" s="109"/>
      <c r="DG147" s="109"/>
      <c r="DH147" s="109"/>
      <c r="DI147" s="109" t="s">
        <v>43</v>
      </c>
      <c r="DJ147" s="109"/>
      <c r="DK147" s="109"/>
      <c r="DL147" s="109"/>
      <c r="DM147" s="109"/>
      <c r="DN147" s="112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77">
        <f t="shared" si="28"/>
        <v>41</v>
      </c>
      <c r="DY147" s="13">
        <f t="shared" si="34"/>
        <v>8</v>
      </c>
      <c r="DZ147" s="13">
        <f t="shared" si="35"/>
        <v>3</v>
      </c>
      <c r="EA147" s="13">
        <f t="shared" si="36"/>
        <v>1</v>
      </c>
      <c r="EB147" s="13">
        <f t="shared" si="37"/>
        <v>1</v>
      </c>
      <c r="EC147" s="13">
        <f t="shared" si="38"/>
        <v>0</v>
      </c>
      <c r="ED147" s="13">
        <f t="shared" si="39"/>
        <v>0</v>
      </c>
      <c r="EE147" s="21">
        <f t="shared" si="40"/>
        <v>2436</v>
      </c>
      <c r="EG147" s="139" t="str">
        <f t="shared" si="29"/>
        <v>Yes!</v>
      </c>
      <c r="EH147" s="51" t="str">
        <f t="shared" si="30"/>
        <v/>
      </c>
      <c r="EI147" s="51" t="str">
        <f t="shared" si="31"/>
        <v/>
      </c>
      <c r="EJ147" s="227" t="str">
        <f t="shared" si="32"/>
        <v/>
      </c>
      <c r="EK147" s="45" t="str">
        <f t="shared" si="33"/>
        <v/>
      </c>
    </row>
    <row r="148" spans="1:141" ht="15.5">
      <c r="A148" s="5" t="s">
        <v>581</v>
      </c>
      <c r="B148" s="30" t="s">
        <v>582</v>
      </c>
      <c r="C148" s="85"/>
      <c r="D148" s="85"/>
      <c r="E148" s="85"/>
      <c r="F148" s="85"/>
      <c r="G148" s="86"/>
      <c r="H148" s="108"/>
      <c r="I148" s="108"/>
      <c r="J148" s="108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109" t="s">
        <v>43</v>
      </c>
      <c r="AJ148" s="109"/>
      <c r="AK148" s="109"/>
      <c r="AL148" s="109"/>
      <c r="AM148" s="109"/>
      <c r="AN148" s="109" t="s">
        <v>43</v>
      </c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10" t="s">
        <v>43</v>
      </c>
      <c r="AY148" s="111"/>
      <c r="AZ148" s="112" t="s">
        <v>43</v>
      </c>
      <c r="BA148" s="112"/>
      <c r="BB148" s="113"/>
      <c r="BC148" s="113"/>
      <c r="BD148" s="109"/>
      <c r="BE148" s="112"/>
      <c r="BF148" s="112"/>
      <c r="BG148" s="112"/>
      <c r="BH148" s="112"/>
      <c r="BI148" s="109"/>
      <c r="BJ148" s="112" t="s">
        <v>43</v>
      </c>
      <c r="BK148" s="112"/>
      <c r="BL148" s="109"/>
      <c r="BM148" s="112" t="s">
        <v>43</v>
      </c>
      <c r="BN148" s="109"/>
      <c r="BO148" s="109"/>
      <c r="BP148" s="112"/>
      <c r="BQ148" s="112"/>
      <c r="BR148" s="109"/>
      <c r="BS148" s="112"/>
      <c r="BT148" s="109"/>
      <c r="BU148" s="112" t="s">
        <v>43</v>
      </c>
      <c r="BV148" s="109"/>
      <c r="BW148" s="109"/>
      <c r="BX148" s="109"/>
      <c r="BY148" s="109" t="s">
        <v>43</v>
      </c>
      <c r="BZ148" s="109"/>
      <c r="CA148" s="112" t="s">
        <v>43</v>
      </c>
      <c r="CB148" s="109"/>
      <c r="CC148" s="112" t="s">
        <v>43</v>
      </c>
      <c r="CD148" s="109"/>
      <c r="CE148" s="109" t="s">
        <v>43</v>
      </c>
      <c r="CF148" s="112"/>
      <c r="CG148" s="109"/>
      <c r="CH148" s="109"/>
      <c r="CI148" s="109"/>
      <c r="CJ148" s="109"/>
      <c r="CK148" s="109"/>
      <c r="CL148" s="109"/>
      <c r="CM148" s="109"/>
      <c r="CN148" s="147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12"/>
      <c r="DB148" s="109"/>
      <c r="DC148" s="112"/>
      <c r="DD148" s="109" t="s">
        <v>43</v>
      </c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12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77">
        <f t="shared" si="28"/>
        <v>19</v>
      </c>
      <c r="DY148" s="13">
        <f t="shared" si="34"/>
        <v>6</v>
      </c>
      <c r="DZ148" s="13">
        <f t="shared" si="35"/>
        <v>1</v>
      </c>
      <c r="EA148" s="13">
        <f t="shared" si="36"/>
        <v>0</v>
      </c>
      <c r="EB148" s="13">
        <f t="shared" si="37"/>
        <v>0</v>
      </c>
      <c r="EC148" s="13">
        <f t="shared" si="38"/>
        <v>0</v>
      </c>
      <c r="ED148" s="13">
        <f t="shared" si="39"/>
        <v>0</v>
      </c>
      <c r="EE148" s="21">
        <f t="shared" si="40"/>
        <v>2610</v>
      </c>
      <c r="EG148" s="44" t="str">
        <f t="shared" si="29"/>
        <v/>
      </c>
      <c r="EH148" s="51" t="str">
        <f t="shared" si="30"/>
        <v/>
      </c>
      <c r="EI148" s="51" t="str">
        <f t="shared" si="31"/>
        <v/>
      </c>
      <c r="EJ148" s="227" t="str">
        <f t="shared" si="32"/>
        <v/>
      </c>
      <c r="EK148" s="45" t="str">
        <f t="shared" si="33"/>
        <v/>
      </c>
    </row>
    <row r="149" spans="1:141" ht="15.5">
      <c r="A149" s="6" t="s">
        <v>1188</v>
      </c>
      <c r="B149" s="141" t="s">
        <v>1189</v>
      </c>
      <c r="C149" s="87"/>
      <c r="D149" s="87"/>
      <c r="E149" s="87"/>
      <c r="F149" s="87"/>
      <c r="G149" s="88"/>
      <c r="H149" s="108"/>
      <c r="I149" s="108"/>
      <c r="J149" s="108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10"/>
      <c r="AY149" s="111"/>
      <c r="AZ149" s="112"/>
      <c r="BA149" s="112"/>
      <c r="BB149" s="113"/>
      <c r="BC149" s="113"/>
      <c r="BD149" s="109"/>
      <c r="BE149" s="112"/>
      <c r="BF149" s="112"/>
      <c r="BG149" s="112"/>
      <c r="BH149" s="112"/>
      <c r="BI149" s="109"/>
      <c r="BJ149" s="112"/>
      <c r="BK149" s="112"/>
      <c r="BL149" s="109"/>
      <c r="BM149" s="112"/>
      <c r="BN149" s="109"/>
      <c r="BO149" s="109"/>
      <c r="BP149" s="112"/>
      <c r="BQ149" s="112"/>
      <c r="BR149" s="109"/>
      <c r="BS149" s="112"/>
      <c r="BT149" s="109"/>
      <c r="BU149" s="112"/>
      <c r="BV149" s="109"/>
      <c r="BW149" s="109"/>
      <c r="BX149" s="109"/>
      <c r="BY149" s="109"/>
      <c r="BZ149" s="109"/>
      <c r="CA149" s="112"/>
      <c r="CB149" s="109"/>
      <c r="CC149" s="112"/>
      <c r="CD149" s="109"/>
      <c r="CE149" s="109"/>
      <c r="CF149" s="112"/>
      <c r="CG149" s="109"/>
      <c r="CH149" s="109"/>
      <c r="CI149" s="109"/>
      <c r="CJ149" s="109"/>
      <c r="CK149" s="109"/>
      <c r="CL149" s="109"/>
      <c r="CM149" s="109"/>
      <c r="CN149" s="147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12"/>
      <c r="DB149" s="109"/>
      <c r="DC149" s="112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12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77">
        <f t="shared" si="28"/>
        <v>0</v>
      </c>
      <c r="DY149" s="13">
        <f t="shared" si="34"/>
        <v>0</v>
      </c>
      <c r="DZ149" s="13">
        <f t="shared" si="35"/>
        <v>0</v>
      </c>
      <c r="EA149" s="13">
        <f t="shared" si="36"/>
        <v>0</v>
      </c>
      <c r="EB149" s="13">
        <f t="shared" si="37"/>
        <v>0</v>
      </c>
      <c r="EC149" s="13">
        <f t="shared" si="38"/>
        <v>0</v>
      </c>
      <c r="ED149" s="13">
        <f t="shared" si="39"/>
        <v>0</v>
      </c>
      <c r="EE149" s="21">
        <f t="shared" si="40"/>
        <v>0</v>
      </c>
      <c r="EG149" s="44" t="str">
        <f t="shared" si="29"/>
        <v/>
      </c>
      <c r="EH149" s="51" t="str">
        <f t="shared" si="30"/>
        <v/>
      </c>
      <c r="EI149" s="51" t="str">
        <f t="shared" si="31"/>
        <v/>
      </c>
      <c r="EJ149" s="227" t="str">
        <f t="shared" si="32"/>
        <v/>
      </c>
      <c r="EK149" s="45" t="str">
        <f t="shared" si="33"/>
        <v/>
      </c>
    </row>
    <row r="150" spans="1:141" ht="15.5">
      <c r="A150" s="6" t="s">
        <v>818</v>
      </c>
      <c r="B150" s="141" t="s">
        <v>819</v>
      </c>
      <c r="C150" s="87"/>
      <c r="D150" s="87"/>
      <c r="E150" s="87"/>
      <c r="F150" s="87"/>
      <c r="G150" s="88"/>
      <c r="H150" s="108"/>
      <c r="I150" s="108"/>
      <c r="J150" s="108"/>
      <c r="K150" s="227"/>
      <c r="L150" s="227"/>
      <c r="M150" s="227" t="s">
        <v>43</v>
      </c>
      <c r="N150" s="227"/>
      <c r="O150" s="227"/>
      <c r="P150" s="227"/>
      <c r="Q150" s="227"/>
      <c r="R150" s="227"/>
      <c r="S150" s="227"/>
      <c r="T150" s="227"/>
      <c r="U150" s="227"/>
      <c r="V150" s="227" t="s">
        <v>43</v>
      </c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10"/>
      <c r="AY150" s="111"/>
      <c r="AZ150" s="112"/>
      <c r="BA150" s="112"/>
      <c r="BB150" s="113"/>
      <c r="BC150" s="113"/>
      <c r="BD150" s="109"/>
      <c r="BE150" s="112"/>
      <c r="BF150" s="112"/>
      <c r="BG150" s="112"/>
      <c r="BH150" s="112"/>
      <c r="BI150" s="109"/>
      <c r="BJ150" s="112"/>
      <c r="BK150" s="112"/>
      <c r="BL150" s="109"/>
      <c r="BM150" s="112"/>
      <c r="BN150" s="109"/>
      <c r="BO150" s="109"/>
      <c r="BP150" s="112"/>
      <c r="BQ150" s="112"/>
      <c r="BR150" s="109"/>
      <c r="BS150" s="112"/>
      <c r="BT150" s="109"/>
      <c r="BU150" s="112"/>
      <c r="BV150" s="109"/>
      <c r="BW150" s="109"/>
      <c r="BX150" s="109"/>
      <c r="BY150" s="109"/>
      <c r="BZ150" s="109"/>
      <c r="CA150" s="112"/>
      <c r="CB150" s="109"/>
      <c r="CC150" s="112"/>
      <c r="CD150" s="109"/>
      <c r="CE150" s="109"/>
      <c r="CF150" s="112"/>
      <c r="CG150" s="109"/>
      <c r="CH150" s="109"/>
      <c r="CI150" s="109"/>
      <c r="CJ150" s="109"/>
      <c r="CK150" s="109"/>
      <c r="CL150" s="109"/>
      <c r="CM150" s="109"/>
      <c r="CN150" s="147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12"/>
      <c r="DB150" s="109"/>
      <c r="DC150" s="112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12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77">
        <f t="shared" si="28"/>
        <v>3</v>
      </c>
      <c r="DY150" s="13">
        <f t="shared" si="34"/>
        <v>1</v>
      </c>
      <c r="DZ150" s="13">
        <f t="shared" si="35"/>
        <v>0</v>
      </c>
      <c r="EA150" s="13">
        <f t="shared" si="36"/>
        <v>0</v>
      </c>
      <c r="EB150" s="13">
        <f t="shared" si="37"/>
        <v>0</v>
      </c>
      <c r="EC150" s="13">
        <f t="shared" si="38"/>
        <v>0</v>
      </c>
      <c r="ED150" s="13">
        <f t="shared" si="39"/>
        <v>0</v>
      </c>
      <c r="EE150" s="21">
        <f t="shared" si="40"/>
        <v>142</v>
      </c>
      <c r="EG150" s="44" t="str">
        <f t="shared" si="29"/>
        <v/>
      </c>
      <c r="EH150" s="51" t="str">
        <f t="shared" si="30"/>
        <v/>
      </c>
      <c r="EI150" s="51" t="str">
        <f t="shared" si="31"/>
        <v/>
      </c>
      <c r="EJ150" s="227" t="str">
        <f t="shared" si="32"/>
        <v/>
      </c>
      <c r="EK150" s="45" t="str">
        <f t="shared" si="33"/>
        <v/>
      </c>
    </row>
    <row r="151" spans="1:141" ht="15.5">
      <c r="A151" s="6" t="s">
        <v>175</v>
      </c>
      <c r="B151" s="141" t="s">
        <v>176</v>
      </c>
      <c r="C151" s="87"/>
      <c r="D151" s="87"/>
      <c r="E151" s="87"/>
      <c r="F151" s="87"/>
      <c r="G151" s="88"/>
      <c r="H151" s="108"/>
      <c r="I151" s="108"/>
      <c r="J151" s="108" t="s">
        <v>43</v>
      </c>
      <c r="K151" s="227" t="s">
        <v>43</v>
      </c>
      <c r="L151" s="227" t="s">
        <v>43</v>
      </c>
      <c r="M151" s="227" t="s">
        <v>43</v>
      </c>
      <c r="N151" s="227" t="s">
        <v>43</v>
      </c>
      <c r="O151" s="227"/>
      <c r="P151" s="227" t="s">
        <v>43</v>
      </c>
      <c r="Q151" s="227" t="s">
        <v>43</v>
      </c>
      <c r="R151" s="227"/>
      <c r="S151" s="227"/>
      <c r="T151" s="227"/>
      <c r="U151" s="227"/>
      <c r="V151" s="227"/>
      <c r="W151" s="227"/>
      <c r="X151" s="227" t="s">
        <v>43</v>
      </c>
      <c r="Y151" s="227"/>
      <c r="Z151" s="227"/>
      <c r="AA151" s="227"/>
      <c r="AB151" s="227"/>
      <c r="AC151" s="227"/>
      <c r="AD151" s="227" t="s">
        <v>43</v>
      </c>
      <c r="AE151" s="227"/>
      <c r="AF151" s="227" t="s">
        <v>43</v>
      </c>
      <c r="AG151" s="227" t="s">
        <v>43</v>
      </c>
      <c r="AH151" s="227" t="s">
        <v>43</v>
      </c>
      <c r="AI151" s="109" t="s">
        <v>43</v>
      </c>
      <c r="AJ151" s="109"/>
      <c r="AK151" s="109"/>
      <c r="AL151" s="109"/>
      <c r="AM151" s="109"/>
      <c r="AN151" s="109"/>
      <c r="AO151" s="109"/>
      <c r="AP151" s="109" t="s">
        <v>43</v>
      </c>
      <c r="AQ151" s="109"/>
      <c r="AR151" s="109"/>
      <c r="AS151" s="109" t="s">
        <v>43</v>
      </c>
      <c r="AT151" s="109"/>
      <c r="AU151" s="109"/>
      <c r="AV151" s="109" t="s">
        <v>43</v>
      </c>
      <c r="AW151" s="109"/>
      <c r="AX151" s="110"/>
      <c r="AY151" s="109" t="s">
        <v>43</v>
      </c>
      <c r="AZ151" s="112" t="s">
        <v>43</v>
      </c>
      <c r="BA151" s="112"/>
      <c r="BB151" s="113" t="s">
        <v>43</v>
      </c>
      <c r="BC151" s="113"/>
      <c r="BD151" s="109" t="s">
        <v>43</v>
      </c>
      <c r="BE151" s="112"/>
      <c r="BF151" s="112"/>
      <c r="BG151" s="112"/>
      <c r="BH151" s="112"/>
      <c r="BI151" s="109"/>
      <c r="BJ151" s="112"/>
      <c r="BK151" s="112"/>
      <c r="BL151" s="109"/>
      <c r="BM151" s="112"/>
      <c r="BN151" s="109"/>
      <c r="BO151" s="109"/>
      <c r="BP151" s="112" t="s">
        <v>43</v>
      </c>
      <c r="BQ151" s="112" t="s">
        <v>43</v>
      </c>
      <c r="BR151" s="109"/>
      <c r="BS151" s="112" t="s">
        <v>43</v>
      </c>
      <c r="BT151" s="109"/>
      <c r="BU151" s="112" t="s">
        <v>43</v>
      </c>
      <c r="BV151" s="109" t="s">
        <v>43</v>
      </c>
      <c r="BW151" s="109"/>
      <c r="BX151" s="109"/>
      <c r="BY151" s="109" t="s">
        <v>43</v>
      </c>
      <c r="BZ151" s="109" t="s">
        <v>43</v>
      </c>
      <c r="CA151" s="112" t="s">
        <v>43</v>
      </c>
      <c r="CB151" s="109"/>
      <c r="CC151" s="112" t="s">
        <v>43</v>
      </c>
      <c r="CD151" s="109"/>
      <c r="CE151" s="109"/>
      <c r="CF151" s="112"/>
      <c r="CG151" s="109"/>
      <c r="CH151" s="109" t="s">
        <v>43</v>
      </c>
      <c r="CI151" s="109"/>
      <c r="CJ151" s="109"/>
      <c r="CK151" s="109"/>
      <c r="CL151" s="109"/>
      <c r="CM151" s="109"/>
      <c r="CN151" s="147"/>
      <c r="CO151" s="109"/>
      <c r="CP151" s="109"/>
      <c r="CQ151" s="109"/>
      <c r="CR151" s="109"/>
      <c r="CS151" s="109"/>
      <c r="CT151" s="109" t="s">
        <v>43</v>
      </c>
      <c r="CU151" s="109"/>
      <c r="CV151" s="109"/>
      <c r="CW151" s="109"/>
      <c r="CX151" s="109" t="s">
        <v>43</v>
      </c>
      <c r="CY151" s="109"/>
      <c r="CZ151" s="109" t="s">
        <v>43</v>
      </c>
      <c r="DA151" s="112"/>
      <c r="DB151" s="109"/>
      <c r="DC151" s="112"/>
      <c r="DD151" s="109"/>
      <c r="DE151" s="109"/>
      <c r="DF151" s="109"/>
      <c r="DG151" s="109"/>
      <c r="DH151" s="109"/>
      <c r="DI151" s="109" t="s">
        <v>43</v>
      </c>
      <c r="DJ151" s="109"/>
      <c r="DK151" s="109"/>
      <c r="DL151" s="109"/>
      <c r="DM151" s="109"/>
      <c r="DN151" s="112"/>
      <c r="DO151" s="109" t="s">
        <v>43</v>
      </c>
      <c r="DP151" s="109"/>
      <c r="DQ151" s="109"/>
      <c r="DR151" s="109"/>
      <c r="DS151" s="109"/>
      <c r="DT151" s="109"/>
      <c r="DU151" s="109"/>
      <c r="DV151" s="109"/>
      <c r="DW151" s="109"/>
      <c r="DX151" s="77">
        <f t="shared" si="28"/>
        <v>51</v>
      </c>
      <c r="DY151" s="13">
        <f t="shared" si="34"/>
        <v>14</v>
      </c>
      <c r="DZ151" s="13">
        <f t="shared" si="35"/>
        <v>3</v>
      </c>
      <c r="EA151" s="13">
        <f t="shared" si="36"/>
        <v>2</v>
      </c>
      <c r="EB151" s="13">
        <f t="shared" si="37"/>
        <v>2</v>
      </c>
      <c r="EC151" s="13">
        <f t="shared" si="38"/>
        <v>0</v>
      </c>
      <c r="ED151" s="13">
        <f t="shared" si="39"/>
        <v>0</v>
      </c>
      <c r="EE151" s="21">
        <f t="shared" si="40"/>
        <v>5764</v>
      </c>
      <c r="EG151" s="139" t="str">
        <f t="shared" si="29"/>
        <v>Yes!</v>
      </c>
      <c r="EH151" s="51" t="str">
        <f t="shared" si="30"/>
        <v/>
      </c>
      <c r="EI151" s="51" t="str">
        <f t="shared" si="31"/>
        <v/>
      </c>
      <c r="EJ151" s="227" t="str">
        <f t="shared" si="32"/>
        <v/>
      </c>
      <c r="EK151" s="45" t="str">
        <f t="shared" si="33"/>
        <v/>
      </c>
    </row>
    <row r="152" spans="1:141" ht="15.5">
      <c r="A152" s="5" t="s">
        <v>583</v>
      </c>
      <c r="B152" s="30" t="s">
        <v>584</v>
      </c>
      <c r="C152" s="85"/>
      <c r="D152" s="85"/>
      <c r="E152" s="85"/>
      <c r="F152" s="85"/>
      <c r="G152" s="86"/>
      <c r="H152" s="108"/>
      <c r="I152" s="108"/>
      <c r="J152" s="108"/>
      <c r="K152" s="227"/>
      <c r="L152" s="227"/>
      <c r="M152" s="227"/>
      <c r="N152" s="227"/>
      <c r="O152" s="227"/>
      <c r="P152" s="227"/>
      <c r="Q152" s="227"/>
      <c r="R152" s="227" t="s">
        <v>43</v>
      </c>
      <c r="S152" s="227"/>
      <c r="T152" s="227" t="s">
        <v>43</v>
      </c>
      <c r="U152" s="227"/>
      <c r="V152" s="227"/>
      <c r="W152" s="227"/>
      <c r="X152" s="227" t="s">
        <v>43</v>
      </c>
      <c r="Y152" s="227"/>
      <c r="Z152" s="227"/>
      <c r="AA152" s="227"/>
      <c r="AB152" s="227"/>
      <c r="AC152" s="227"/>
      <c r="AD152" s="227"/>
      <c r="AE152" s="227"/>
      <c r="AF152" s="227" t="s">
        <v>43</v>
      </c>
      <c r="AG152" s="227"/>
      <c r="AH152" s="227" t="s">
        <v>43</v>
      </c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10"/>
      <c r="AY152" s="111"/>
      <c r="AZ152" s="112"/>
      <c r="BA152" s="112"/>
      <c r="BB152" s="113"/>
      <c r="BC152" s="113"/>
      <c r="BD152" s="109"/>
      <c r="BE152" s="112"/>
      <c r="BF152" s="112"/>
      <c r="BG152" s="112"/>
      <c r="BH152" s="112"/>
      <c r="BI152" s="109"/>
      <c r="BJ152" s="112"/>
      <c r="BK152" s="112"/>
      <c r="BL152" s="109" t="s">
        <v>43</v>
      </c>
      <c r="BM152" s="112"/>
      <c r="BN152" s="109"/>
      <c r="BO152" s="109"/>
      <c r="BP152" s="112"/>
      <c r="BQ152" s="112"/>
      <c r="BR152" s="109"/>
      <c r="BS152" s="112"/>
      <c r="BT152" s="109"/>
      <c r="BU152" s="112"/>
      <c r="BV152" s="109"/>
      <c r="BW152" s="109"/>
      <c r="BX152" s="109"/>
      <c r="BY152" s="109"/>
      <c r="BZ152" s="109"/>
      <c r="CA152" s="112" t="s">
        <v>43</v>
      </c>
      <c r="CB152" s="109"/>
      <c r="CC152" s="112"/>
      <c r="CD152" s="109"/>
      <c r="CE152" s="109"/>
      <c r="CF152" s="112"/>
      <c r="CG152" s="109"/>
      <c r="CH152" s="109"/>
      <c r="CI152" s="109"/>
      <c r="CJ152" s="109"/>
      <c r="CK152" s="109"/>
      <c r="CL152" s="109"/>
      <c r="CM152" s="109"/>
      <c r="CN152" s="147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12"/>
      <c r="DB152" s="109"/>
      <c r="DC152" s="112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12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77">
        <f t="shared" si="28"/>
        <v>11</v>
      </c>
      <c r="DY152" s="13">
        <f t="shared" si="34"/>
        <v>2</v>
      </c>
      <c r="DZ152" s="13">
        <f t="shared" si="35"/>
        <v>1</v>
      </c>
      <c r="EA152" s="13">
        <f t="shared" si="36"/>
        <v>0</v>
      </c>
      <c r="EB152" s="13">
        <f t="shared" si="37"/>
        <v>0</v>
      </c>
      <c r="EC152" s="13">
        <f t="shared" si="38"/>
        <v>0</v>
      </c>
      <c r="ED152" s="13">
        <f t="shared" si="39"/>
        <v>0</v>
      </c>
      <c r="EE152" s="21">
        <f t="shared" si="40"/>
        <v>885</v>
      </c>
      <c r="EG152" s="44" t="str">
        <f t="shared" si="29"/>
        <v/>
      </c>
      <c r="EH152" s="51" t="str">
        <f t="shared" si="30"/>
        <v/>
      </c>
      <c r="EI152" s="51" t="str">
        <f t="shared" si="31"/>
        <v/>
      </c>
      <c r="EJ152" s="227" t="str">
        <f t="shared" si="32"/>
        <v/>
      </c>
      <c r="EK152" s="45" t="str">
        <f t="shared" si="33"/>
        <v/>
      </c>
    </row>
    <row r="153" spans="1:141" ht="15.5">
      <c r="A153" s="5" t="s">
        <v>583</v>
      </c>
      <c r="B153" s="30" t="s">
        <v>58</v>
      </c>
      <c r="C153" s="85"/>
      <c r="D153" s="85"/>
      <c r="E153" s="85"/>
      <c r="F153" s="85"/>
      <c r="G153" s="86"/>
      <c r="H153" s="108"/>
      <c r="I153" s="108"/>
      <c r="J153" s="108"/>
      <c r="K153" s="227"/>
      <c r="L153" s="227"/>
      <c r="M153" s="227"/>
      <c r="N153" s="227"/>
      <c r="O153" s="227"/>
      <c r="P153" s="227"/>
      <c r="Q153" s="227"/>
      <c r="R153" s="227" t="s">
        <v>43</v>
      </c>
      <c r="S153" s="227"/>
      <c r="T153" s="227" t="s">
        <v>43</v>
      </c>
      <c r="U153" s="227"/>
      <c r="V153" s="227"/>
      <c r="W153" s="227"/>
      <c r="X153" s="227" t="s">
        <v>43</v>
      </c>
      <c r="Y153" s="227"/>
      <c r="Z153" s="227"/>
      <c r="AA153" s="227"/>
      <c r="AB153" s="227" t="s">
        <v>43</v>
      </c>
      <c r="AC153" s="227"/>
      <c r="AD153" s="227"/>
      <c r="AE153" s="227"/>
      <c r="AF153" s="227" t="s">
        <v>43</v>
      </c>
      <c r="AG153" s="227"/>
      <c r="AH153" s="227" t="s">
        <v>43</v>
      </c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10"/>
      <c r="AY153" s="111"/>
      <c r="AZ153" s="112"/>
      <c r="BA153" s="112"/>
      <c r="BB153" s="113"/>
      <c r="BC153" s="113"/>
      <c r="BD153" s="109"/>
      <c r="BE153" s="112"/>
      <c r="BF153" s="112"/>
      <c r="BG153" s="112"/>
      <c r="BH153" s="112"/>
      <c r="BI153" s="109"/>
      <c r="BJ153" s="112"/>
      <c r="BK153" s="112"/>
      <c r="BL153" s="109" t="s">
        <v>43</v>
      </c>
      <c r="BM153" s="112"/>
      <c r="BN153" s="109"/>
      <c r="BO153" s="109"/>
      <c r="BP153" s="112"/>
      <c r="BQ153" s="112"/>
      <c r="BR153" s="109"/>
      <c r="BS153" s="112"/>
      <c r="BT153" s="109"/>
      <c r="BU153" s="112"/>
      <c r="BV153" s="109"/>
      <c r="BW153" s="109"/>
      <c r="BX153" s="109"/>
      <c r="BY153" s="109"/>
      <c r="BZ153" s="109"/>
      <c r="CA153" s="112" t="s">
        <v>43</v>
      </c>
      <c r="CB153" s="109"/>
      <c r="CC153" s="112"/>
      <c r="CD153" s="109"/>
      <c r="CE153" s="109"/>
      <c r="CF153" s="112"/>
      <c r="CG153" s="109"/>
      <c r="CH153" s="109"/>
      <c r="CI153" s="109"/>
      <c r="CJ153" s="109"/>
      <c r="CK153" s="109"/>
      <c r="CL153" s="109"/>
      <c r="CM153" s="109"/>
      <c r="CN153" s="147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12"/>
      <c r="DB153" s="109"/>
      <c r="DC153" s="112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12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77">
        <f t="shared" si="28"/>
        <v>13</v>
      </c>
      <c r="DY153" s="13">
        <f t="shared" si="34"/>
        <v>2</v>
      </c>
      <c r="DZ153" s="13">
        <f t="shared" si="35"/>
        <v>1</v>
      </c>
      <c r="EA153" s="13">
        <f t="shared" si="36"/>
        <v>0</v>
      </c>
      <c r="EB153" s="13">
        <f t="shared" si="37"/>
        <v>0</v>
      </c>
      <c r="EC153" s="13">
        <f t="shared" si="38"/>
        <v>1</v>
      </c>
      <c r="ED153" s="13">
        <f t="shared" si="39"/>
        <v>0</v>
      </c>
      <c r="EE153" s="21">
        <f t="shared" si="40"/>
        <v>885</v>
      </c>
      <c r="EG153" s="44" t="str">
        <f t="shared" si="29"/>
        <v/>
      </c>
      <c r="EH153" s="51" t="str">
        <f t="shared" si="30"/>
        <v/>
      </c>
      <c r="EI153" s="51" t="str">
        <f t="shared" si="31"/>
        <v/>
      </c>
      <c r="EJ153" s="227" t="str">
        <f t="shared" si="32"/>
        <v/>
      </c>
      <c r="EK153" s="45" t="str">
        <f t="shared" si="33"/>
        <v/>
      </c>
    </row>
    <row r="154" spans="1:141" ht="15.5">
      <c r="A154" s="5" t="s">
        <v>1190</v>
      </c>
      <c r="B154" s="30" t="s">
        <v>1191</v>
      </c>
      <c r="C154" s="85"/>
      <c r="D154" s="85"/>
      <c r="E154" s="85"/>
      <c r="F154" s="85"/>
      <c r="G154" s="86"/>
      <c r="H154" s="108"/>
      <c r="I154" s="108"/>
      <c r="J154" s="108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10"/>
      <c r="AY154" s="111"/>
      <c r="AZ154" s="112"/>
      <c r="BA154" s="112"/>
      <c r="BB154" s="113"/>
      <c r="BC154" s="113"/>
      <c r="BD154" s="109"/>
      <c r="BE154" s="112"/>
      <c r="BF154" s="112"/>
      <c r="BG154" s="112"/>
      <c r="BH154" s="112"/>
      <c r="BI154" s="109"/>
      <c r="BJ154" s="112"/>
      <c r="BK154" s="112"/>
      <c r="BL154" s="109"/>
      <c r="BM154" s="112"/>
      <c r="BN154" s="109"/>
      <c r="BO154" s="109"/>
      <c r="BP154" s="134"/>
      <c r="BQ154" s="112"/>
      <c r="BR154" s="109"/>
      <c r="BS154" s="112"/>
      <c r="BT154" s="109"/>
      <c r="BU154" s="112"/>
      <c r="BV154" s="109"/>
      <c r="BW154" s="109"/>
      <c r="BX154" s="109"/>
      <c r="BY154" s="109"/>
      <c r="BZ154" s="109"/>
      <c r="CA154" s="112"/>
      <c r="CB154" s="109"/>
      <c r="CC154" s="112"/>
      <c r="CD154" s="109"/>
      <c r="CE154" s="109"/>
      <c r="CF154" s="112"/>
      <c r="CG154" s="109"/>
      <c r="CH154" s="109"/>
      <c r="CI154" s="109"/>
      <c r="CJ154" s="109"/>
      <c r="CK154" s="109"/>
      <c r="CL154" s="109"/>
      <c r="CM154" s="109"/>
      <c r="CN154" s="147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12"/>
      <c r="DB154" s="109"/>
      <c r="DC154" s="112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12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77">
        <f t="shared" si="28"/>
        <v>0</v>
      </c>
      <c r="DY154" s="13">
        <f t="shared" si="34"/>
        <v>0</v>
      </c>
      <c r="DZ154" s="13">
        <f t="shared" si="35"/>
        <v>0</v>
      </c>
      <c r="EA154" s="13">
        <f t="shared" si="36"/>
        <v>0</v>
      </c>
      <c r="EB154" s="13">
        <f t="shared" si="37"/>
        <v>0</v>
      </c>
      <c r="EC154" s="13">
        <f t="shared" si="38"/>
        <v>0</v>
      </c>
      <c r="ED154" s="13">
        <f t="shared" si="39"/>
        <v>0</v>
      </c>
      <c r="EE154" s="21">
        <f t="shared" si="40"/>
        <v>0</v>
      </c>
      <c r="EG154" s="44" t="str">
        <f t="shared" si="29"/>
        <v/>
      </c>
      <c r="EH154" s="51" t="str">
        <f t="shared" si="30"/>
        <v/>
      </c>
      <c r="EI154" s="51" t="str">
        <f t="shared" si="31"/>
        <v/>
      </c>
      <c r="EJ154" s="227" t="str">
        <f t="shared" si="32"/>
        <v/>
      </c>
      <c r="EK154" s="45" t="str">
        <f t="shared" si="33"/>
        <v/>
      </c>
    </row>
    <row r="155" spans="1:141" ht="15.5">
      <c r="A155" s="8" t="s">
        <v>585</v>
      </c>
      <c r="B155" s="132" t="s">
        <v>1192</v>
      </c>
      <c r="C155" s="93"/>
      <c r="D155" s="93"/>
      <c r="E155" s="93"/>
      <c r="F155" s="93"/>
      <c r="G155" s="94"/>
      <c r="H155" s="108"/>
      <c r="I155" s="108"/>
      <c r="J155" s="108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10"/>
      <c r="AY155" s="111"/>
      <c r="AZ155" s="112"/>
      <c r="BA155" s="112"/>
      <c r="BB155" s="113"/>
      <c r="BC155" s="113"/>
      <c r="BD155" s="109"/>
      <c r="BE155" s="112"/>
      <c r="BF155" s="112"/>
      <c r="BG155" s="112"/>
      <c r="BH155" s="112"/>
      <c r="BI155" s="109"/>
      <c r="BJ155" s="134"/>
      <c r="BK155" s="112"/>
      <c r="BL155" s="109"/>
      <c r="BM155" s="112"/>
      <c r="BN155" s="109"/>
      <c r="BO155" s="109"/>
      <c r="BP155" s="109"/>
      <c r="BQ155" s="112"/>
      <c r="BR155" s="109"/>
      <c r="BS155" s="112"/>
      <c r="BT155" s="109"/>
      <c r="BU155" s="112"/>
      <c r="BV155" s="109"/>
      <c r="BW155" s="109"/>
      <c r="BX155" s="109"/>
      <c r="BY155" s="109"/>
      <c r="BZ155" s="109"/>
      <c r="CA155" s="112"/>
      <c r="CB155" s="109"/>
      <c r="CC155" s="153"/>
      <c r="CD155" s="109"/>
      <c r="CE155" s="109"/>
      <c r="CF155" s="112"/>
      <c r="CG155" s="109"/>
      <c r="CH155" s="109"/>
      <c r="CI155" s="109"/>
      <c r="CJ155" s="109"/>
      <c r="CK155" s="109"/>
      <c r="CL155" s="109"/>
      <c r="CM155" s="109"/>
      <c r="CN155" s="147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12"/>
      <c r="DB155" s="109"/>
      <c r="DC155" s="153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12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77">
        <f t="shared" si="28"/>
        <v>0</v>
      </c>
      <c r="DY155" s="13">
        <f t="shared" si="34"/>
        <v>0</v>
      </c>
      <c r="DZ155" s="13">
        <f t="shared" si="35"/>
        <v>0</v>
      </c>
      <c r="EA155" s="13">
        <f t="shared" si="36"/>
        <v>0</v>
      </c>
      <c r="EB155" s="13">
        <f t="shared" si="37"/>
        <v>0</v>
      </c>
      <c r="EC155" s="13">
        <f t="shared" si="38"/>
        <v>0</v>
      </c>
      <c r="ED155" s="13">
        <f t="shared" si="39"/>
        <v>0</v>
      </c>
      <c r="EE155" s="21">
        <f t="shared" si="40"/>
        <v>0</v>
      </c>
      <c r="EG155" s="44" t="str">
        <f t="shared" si="29"/>
        <v/>
      </c>
      <c r="EH155" s="51" t="str">
        <f t="shared" si="30"/>
        <v/>
      </c>
      <c r="EI155" s="51" t="str">
        <f t="shared" si="31"/>
        <v/>
      </c>
      <c r="EJ155" s="227" t="str">
        <f t="shared" si="32"/>
        <v/>
      </c>
      <c r="EK155" s="45" t="str">
        <f t="shared" si="33"/>
        <v/>
      </c>
    </row>
    <row r="156" spans="1:141">
      <c r="A156" s="11" t="s">
        <v>585</v>
      </c>
      <c r="B156" s="32" t="s">
        <v>822</v>
      </c>
      <c r="C156" s="95"/>
      <c r="D156" s="95"/>
      <c r="E156" s="95"/>
      <c r="F156" s="95"/>
      <c r="G156" s="96"/>
      <c r="H156" s="108"/>
      <c r="I156" s="108"/>
      <c r="J156" s="108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14"/>
      <c r="CG156" s="109"/>
      <c r="CH156" s="109"/>
      <c r="CI156" s="109"/>
      <c r="CJ156" s="109"/>
      <c r="CK156" s="109"/>
      <c r="CL156" s="109"/>
      <c r="CM156" s="109"/>
      <c r="CN156" s="142"/>
      <c r="CO156" s="109"/>
      <c r="CP156" s="109" t="s">
        <v>43</v>
      </c>
      <c r="CQ156" s="109"/>
      <c r="CR156" s="109" t="s">
        <v>43</v>
      </c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14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77">
        <f t="shared" si="28"/>
        <v>4</v>
      </c>
      <c r="DY156" s="13">
        <f t="shared" si="34"/>
        <v>2</v>
      </c>
      <c r="DZ156" s="13">
        <f t="shared" si="35"/>
        <v>0</v>
      </c>
      <c r="EA156" s="13">
        <f t="shared" si="36"/>
        <v>0</v>
      </c>
      <c r="EB156" s="13">
        <f t="shared" si="37"/>
        <v>0</v>
      </c>
      <c r="EC156" s="13">
        <f t="shared" si="38"/>
        <v>0</v>
      </c>
      <c r="ED156" s="13">
        <f t="shared" si="39"/>
        <v>0</v>
      </c>
      <c r="EE156" s="21">
        <f t="shared" si="40"/>
        <v>512</v>
      </c>
      <c r="EG156" s="44" t="str">
        <f t="shared" si="29"/>
        <v/>
      </c>
      <c r="EH156" s="51" t="str">
        <f t="shared" si="30"/>
        <v/>
      </c>
      <c r="EI156" s="51" t="str">
        <f t="shared" si="31"/>
        <v/>
      </c>
      <c r="EJ156" s="227" t="str">
        <f t="shared" si="32"/>
        <v/>
      </c>
      <c r="EK156" s="45" t="str">
        <f t="shared" si="33"/>
        <v/>
      </c>
    </row>
    <row r="157" spans="1:141" ht="15.5">
      <c r="A157" s="5" t="s">
        <v>587</v>
      </c>
      <c r="B157" s="30" t="s">
        <v>56</v>
      </c>
      <c r="C157" s="85"/>
      <c r="D157" s="85"/>
      <c r="E157" s="85"/>
      <c r="F157" s="85"/>
      <c r="G157" s="86"/>
      <c r="H157" s="108"/>
      <c r="I157" s="108"/>
      <c r="J157" s="108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10"/>
      <c r="AY157" s="111"/>
      <c r="AZ157" s="112"/>
      <c r="BA157" s="112"/>
      <c r="BB157" s="113"/>
      <c r="BC157" s="113"/>
      <c r="BD157" s="109"/>
      <c r="BE157" s="112"/>
      <c r="BF157" s="112"/>
      <c r="BG157" s="112"/>
      <c r="BH157" s="112"/>
      <c r="BI157" s="109"/>
      <c r="BJ157" s="134"/>
      <c r="BK157" s="112"/>
      <c r="BL157" s="109"/>
      <c r="BM157" s="112"/>
      <c r="BN157" s="109"/>
      <c r="BO157" s="109"/>
      <c r="BP157" s="109"/>
      <c r="BQ157" s="112"/>
      <c r="BR157" s="109"/>
      <c r="BS157" s="112"/>
      <c r="BT157" s="109"/>
      <c r="BU157" s="112"/>
      <c r="BV157" s="109"/>
      <c r="BW157" s="109"/>
      <c r="BX157" s="109"/>
      <c r="BY157" s="109"/>
      <c r="BZ157" s="109"/>
      <c r="CA157" s="112"/>
      <c r="CB157" s="109"/>
      <c r="CC157" s="112"/>
      <c r="CD157" s="109"/>
      <c r="CE157" s="109"/>
      <c r="CF157" s="112"/>
      <c r="CG157" s="109"/>
      <c r="CH157" s="109"/>
      <c r="CI157" s="109"/>
      <c r="CJ157" s="109"/>
      <c r="CK157" s="109"/>
      <c r="CL157" s="109"/>
      <c r="CM157" s="109"/>
      <c r="CN157" s="147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12"/>
      <c r="DB157" s="109"/>
      <c r="DC157" s="112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12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77">
        <f t="shared" si="28"/>
        <v>0</v>
      </c>
      <c r="DY157" s="13">
        <f t="shared" si="34"/>
        <v>0</v>
      </c>
      <c r="DZ157" s="13">
        <f t="shared" si="35"/>
        <v>0</v>
      </c>
      <c r="EA157" s="13">
        <f t="shared" si="36"/>
        <v>0</v>
      </c>
      <c r="EB157" s="13">
        <f t="shared" si="37"/>
        <v>0</v>
      </c>
      <c r="EC157" s="13">
        <f t="shared" si="38"/>
        <v>0</v>
      </c>
      <c r="ED157" s="13">
        <f t="shared" si="39"/>
        <v>0</v>
      </c>
      <c r="EE157" s="21">
        <f t="shared" si="40"/>
        <v>0</v>
      </c>
      <c r="EG157" s="44" t="str">
        <f t="shared" si="29"/>
        <v/>
      </c>
      <c r="EH157" s="51" t="str">
        <f t="shared" si="30"/>
        <v/>
      </c>
      <c r="EI157" s="51" t="str">
        <f t="shared" si="31"/>
        <v/>
      </c>
      <c r="EJ157" s="227" t="str">
        <f t="shared" si="32"/>
        <v/>
      </c>
      <c r="EK157" s="45" t="str">
        <f t="shared" si="33"/>
        <v/>
      </c>
    </row>
    <row r="158" spans="1:141" ht="15.5">
      <c r="A158" s="9" t="s">
        <v>1193</v>
      </c>
      <c r="B158" s="31" t="s">
        <v>1194</v>
      </c>
      <c r="C158" s="89"/>
      <c r="D158" s="89"/>
      <c r="E158" s="89"/>
      <c r="F158" s="89"/>
      <c r="G158" s="90"/>
      <c r="H158" s="108"/>
      <c r="I158" s="108"/>
      <c r="J158" s="108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 t="s">
        <v>43</v>
      </c>
      <c r="U158" s="227" t="s">
        <v>43</v>
      </c>
      <c r="V158" s="227" t="s">
        <v>43</v>
      </c>
      <c r="W158" s="227"/>
      <c r="X158" s="227" t="s">
        <v>43</v>
      </c>
      <c r="Y158" s="227"/>
      <c r="Z158" s="227"/>
      <c r="AA158" s="227"/>
      <c r="AB158" s="227"/>
      <c r="AC158" s="227"/>
      <c r="AD158" s="227" t="s">
        <v>43</v>
      </c>
      <c r="AE158" s="227"/>
      <c r="AF158" s="227"/>
      <c r="AG158" s="227"/>
      <c r="AH158" s="227"/>
      <c r="AI158" s="109" t="s">
        <v>43</v>
      </c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 t="s">
        <v>43</v>
      </c>
      <c r="AW158" s="109"/>
      <c r="AX158" s="110"/>
      <c r="AY158" s="111"/>
      <c r="AZ158" s="112"/>
      <c r="BA158" s="112"/>
      <c r="BB158" s="113"/>
      <c r="BC158" s="113"/>
      <c r="BD158" s="109"/>
      <c r="BE158" s="112"/>
      <c r="BF158" s="112"/>
      <c r="BG158" s="112"/>
      <c r="BH158" s="112"/>
      <c r="BI158" s="109"/>
      <c r="BJ158" s="134"/>
      <c r="BK158" s="134"/>
      <c r="BL158" s="109"/>
      <c r="BM158" s="134"/>
      <c r="BN158" s="109"/>
      <c r="BO158" s="109"/>
      <c r="BP158" s="109"/>
      <c r="BQ158" s="112"/>
      <c r="BR158" s="109"/>
      <c r="BS158" s="112" t="s">
        <v>43</v>
      </c>
      <c r="BT158" s="109"/>
      <c r="BU158" s="112"/>
      <c r="BV158" s="109"/>
      <c r="BW158" s="109"/>
      <c r="BX158" s="109"/>
      <c r="BY158" s="109"/>
      <c r="BZ158" s="109"/>
      <c r="CA158" s="112"/>
      <c r="CB158" s="109"/>
      <c r="CC158" s="112"/>
      <c r="CD158" s="109"/>
      <c r="CE158" s="109"/>
      <c r="CF158" s="112"/>
      <c r="CG158" s="109"/>
      <c r="CH158" s="109"/>
      <c r="CI158" s="109"/>
      <c r="CJ158" s="109"/>
      <c r="CK158" s="109"/>
      <c r="CL158" s="109"/>
      <c r="CM158" s="109"/>
      <c r="CN158" s="147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12"/>
      <c r="DB158" s="109"/>
      <c r="DC158" s="112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12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77">
        <f t="shared" si="28"/>
        <v>11</v>
      </c>
      <c r="DY158" s="13">
        <f t="shared" si="34"/>
        <v>2</v>
      </c>
      <c r="DZ158" s="13">
        <f t="shared" si="35"/>
        <v>0</v>
      </c>
      <c r="EA158" s="13">
        <f t="shared" si="36"/>
        <v>0</v>
      </c>
      <c r="EB158" s="13">
        <f t="shared" si="37"/>
        <v>0</v>
      </c>
      <c r="EC158" s="13">
        <f t="shared" si="38"/>
        <v>0</v>
      </c>
      <c r="ED158" s="13">
        <f t="shared" si="39"/>
        <v>0</v>
      </c>
      <c r="EE158" s="21">
        <f t="shared" si="40"/>
        <v>230</v>
      </c>
      <c r="EG158" s="44" t="str">
        <f t="shared" si="29"/>
        <v/>
      </c>
      <c r="EH158" s="51" t="str">
        <f t="shared" si="30"/>
        <v/>
      </c>
      <c r="EI158" s="51" t="str">
        <f t="shared" si="31"/>
        <v/>
      </c>
      <c r="EJ158" s="227" t="str">
        <f t="shared" si="32"/>
        <v/>
      </c>
      <c r="EK158" s="45" t="str">
        <f t="shared" si="33"/>
        <v/>
      </c>
    </row>
    <row r="159" spans="1:141">
      <c r="A159" s="9"/>
      <c r="B159" s="31"/>
      <c r="C159" s="89"/>
      <c r="D159" s="89"/>
      <c r="E159" s="89"/>
      <c r="F159" s="89"/>
      <c r="G159" s="90"/>
      <c r="H159" s="108"/>
      <c r="I159" s="108"/>
      <c r="J159" s="108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77">
        <f t="shared" si="28"/>
        <v>0</v>
      </c>
      <c r="DY159" s="13">
        <f t="shared" si="34"/>
        <v>0</v>
      </c>
      <c r="DZ159" s="13">
        <f t="shared" si="35"/>
        <v>0</v>
      </c>
      <c r="EA159" s="13">
        <f t="shared" si="36"/>
        <v>0</v>
      </c>
      <c r="EB159" s="13">
        <f t="shared" si="37"/>
        <v>0</v>
      </c>
      <c r="EC159" s="13">
        <f t="shared" si="38"/>
        <v>0</v>
      </c>
      <c r="ED159" s="13">
        <f t="shared" si="39"/>
        <v>0</v>
      </c>
      <c r="EE159" s="21">
        <f t="shared" si="40"/>
        <v>0</v>
      </c>
      <c r="EG159" s="44" t="str">
        <f t="shared" si="29"/>
        <v/>
      </c>
      <c r="EH159" s="51" t="str">
        <f t="shared" si="30"/>
        <v/>
      </c>
      <c r="EI159" s="51" t="str">
        <f t="shared" si="31"/>
        <v/>
      </c>
      <c r="EJ159" s="227" t="str">
        <f t="shared" si="32"/>
        <v/>
      </c>
      <c r="EK159" s="45" t="str">
        <f t="shared" si="33"/>
        <v/>
      </c>
    </row>
    <row r="160" spans="1:141">
      <c r="A160" s="9"/>
      <c r="B160" s="31"/>
      <c r="C160" s="89"/>
      <c r="D160" s="89"/>
      <c r="E160" s="89"/>
      <c r="F160" s="89"/>
      <c r="G160" s="90"/>
      <c r="H160" s="108"/>
      <c r="I160" s="108"/>
      <c r="J160" s="108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77">
        <f t="shared" si="28"/>
        <v>0</v>
      </c>
      <c r="DY160" s="13">
        <f t="shared" si="34"/>
        <v>0</v>
      </c>
      <c r="DZ160" s="13">
        <f t="shared" si="35"/>
        <v>0</v>
      </c>
      <c r="EA160" s="13">
        <f t="shared" si="36"/>
        <v>0</v>
      </c>
      <c r="EB160" s="13">
        <f t="shared" si="37"/>
        <v>0</v>
      </c>
      <c r="EC160" s="13">
        <f t="shared" si="38"/>
        <v>0</v>
      </c>
      <c r="ED160" s="13">
        <f t="shared" si="39"/>
        <v>0</v>
      </c>
      <c r="EE160" s="21">
        <f t="shared" si="40"/>
        <v>0</v>
      </c>
      <c r="EG160" s="44" t="str">
        <f t="shared" si="29"/>
        <v/>
      </c>
      <c r="EH160" s="51" t="str">
        <f t="shared" si="30"/>
        <v/>
      </c>
      <c r="EI160" s="51" t="str">
        <f t="shared" si="31"/>
        <v/>
      </c>
      <c r="EJ160" s="227" t="str">
        <f t="shared" si="32"/>
        <v/>
      </c>
      <c r="EK160" s="45" t="str">
        <f t="shared" si="33"/>
        <v/>
      </c>
    </row>
    <row r="161" spans="1:141">
      <c r="A161" s="9"/>
      <c r="B161" s="31"/>
      <c r="C161" s="89"/>
      <c r="D161" s="89"/>
      <c r="E161" s="89"/>
      <c r="F161" s="89"/>
      <c r="G161" s="90"/>
      <c r="H161" s="108"/>
      <c r="I161" s="108"/>
      <c r="J161" s="108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77">
        <f t="shared" si="28"/>
        <v>0</v>
      </c>
      <c r="DY161" s="13">
        <f t="shared" si="34"/>
        <v>0</v>
      </c>
      <c r="DZ161" s="13">
        <f t="shared" si="35"/>
        <v>0</v>
      </c>
      <c r="EA161" s="13">
        <f t="shared" si="36"/>
        <v>0</v>
      </c>
      <c r="EB161" s="13">
        <f t="shared" si="37"/>
        <v>0</v>
      </c>
      <c r="EC161" s="13">
        <f t="shared" si="38"/>
        <v>0</v>
      </c>
      <c r="ED161" s="13">
        <f t="shared" si="39"/>
        <v>0</v>
      </c>
      <c r="EE161" s="21">
        <f t="shared" si="40"/>
        <v>0</v>
      </c>
      <c r="EG161" s="44" t="str">
        <f t="shared" si="29"/>
        <v/>
      </c>
      <c r="EH161" s="51" t="str">
        <f t="shared" si="30"/>
        <v/>
      </c>
      <c r="EI161" s="51" t="str">
        <f t="shared" si="31"/>
        <v/>
      </c>
      <c r="EJ161" s="227" t="str">
        <f t="shared" si="32"/>
        <v/>
      </c>
      <c r="EK161" s="45" t="str">
        <f t="shared" si="33"/>
        <v/>
      </c>
    </row>
    <row r="162" spans="1:141">
      <c r="A162" s="10"/>
      <c r="B162" s="33"/>
      <c r="C162" s="97"/>
      <c r="D162" s="97"/>
      <c r="E162" s="97"/>
      <c r="F162" s="97"/>
      <c r="G162" s="98"/>
      <c r="H162" s="108"/>
      <c r="I162" s="108"/>
      <c r="J162" s="108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77">
        <f t="shared" si="28"/>
        <v>0</v>
      </c>
      <c r="DY162" s="13">
        <f t="shared" si="34"/>
        <v>0</v>
      </c>
      <c r="DZ162" s="13">
        <f t="shared" si="35"/>
        <v>0</v>
      </c>
      <c r="EA162" s="13">
        <f t="shared" si="36"/>
        <v>0</v>
      </c>
      <c r="EB162" s="13">
        <f t="shared" si="37"/>
        <v>0</v>
      </c>
      <c r="EC162" s="13">
        <f t="shared" si="38"/>
        <v>0</v>
      </c>
      <c r="ED162" s="13">
        <f t="shared" si="39"/>
        <v>0</v>
      </c>
      <c r="EE162" s="21">
        <f t="shared" si="40"/>
        <v>0</v>
      </c>
      <c r="EG162" s="44" t="str">
        <f t="shared" si="29"/>
        <v/>
      </c>
      <c r="EH162" s="51" t="str">
        <f t="shared" si="30"/>
        <v/>
      </c>
      <c r="EI162" s="51" t="str">
        <f t="shared" si="31"/>
        <v/>
      </c>
      <c r="EJ162" s="227" t="str">
        <f t="shared" si="32"/>
        <v/>
      </c>
      <c r="EK162" s="45" t="str">
        <f t="shared" si="33"/>
        <v/>
      </c>
    </row>
    <row r="163" spans="1:141">
      <c r="A163" s="5"/>
      <c r="B163" s="30"/>
      <c r="C163" s="85"/>
      <c r="D163" s="85"/>
      <c r="E163" s="85"/>
      <c r="F163" s="85"/>
      <c r="G163" s="86"/>
      <c r="H163" s="108"/>
      <c r="I163" s="108"/>
      <c r="J163" s="108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77">
        <f t="shared" si="28"/>
        <v>0</v>
      </c>
      <c r="DY163" s="13">
        <f t="shared" si="34"/>
        <v>0</v>
      </c>
      <c r="DZ163" s="13">
        <f t="shared" si="35"/>
        <v>0</v>
      </c>
      <c r="EA163" s="13">
        <f t="shared" si="36"/>
        <v>0</v>
      </c>
      <c r="EB163" s="13">
        <f t="shared" si="37"/>
        <v>0</v>
      </c>
      <c r="EC163" s="13">
        <f t="shared" si="38"/>
        <v>0</v>
      </c>
      <c r="ED163" s="13">
        <f t="shared" si="39"/>
        <v>0</v>
      </c>
      <c r="EE163" s="21">
        <f t="shared" si="40"/>
        <v>0</v>
      </c>
      <c r="EG163" s="44" t="str">
        <f t="shared" si="29"/>
        <v/>
      </c>
      <c r="EH163" s="51" t="str">
        <f t="shared" si="30"/>
        <v/>
      </c>
      <c r="EI163" s="51" t="str">
        <f t="shared" si="31"/>
        <v/>
      </c>
      <c r="EJ163" s="227" t="str">
        <f t="shared" si="32"/>
        <v/>
      </c>
      <c r="EK163" s="45" t="str">
        <f t="shared" si="33"/>
        <v/>
      </c>
    </row>
    <row r="164" spans="1:141">
      <c r="A164" s="5"/>
      <c r="B164" s="30"/>
      <c r="C164" s="85"/>
      <c r="D164" s="85"/>
      <c r="E164" s="85"/>
      <c r="F164" s="85"/>
      <c r="G164" s="86"/>
      <c r="H164" s="108"/>
      <c r="I164" s="108"/>
      <c r="J164" s="108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77">
        <f t="shared" si="28"/>
        <v>0</v>
      </c>
      <c r="DY164" s="13">
        <f t="shared" si="34"/>
        <v>0</v>
      </c>
      <c r="DZ164" s="13">
        <f t="shared" si="35"/>
        <v>0</v>
      </c>
      <c r="EA164" s="13">
        <f t="shared" si="36"/>
        <v>0</v>
      </c>
      <c r="EB164" s="13">
        <f t="shared" si="37"/>
        <v>0</v>
      </c>
      <c r="EC164" s="13">
        <f t="shared" si="38"/>
        <v>0</v>
      </c>
      <c r="ED164" s="13">
        <f t="shared" si="39"/>
        <v>0</v>
      </c>
      <c r="EE164" s="21">
        <f t="shared" si="40"/>
        <v>0</v>
      </c>
      <c r="EG164" s="44" t="str">
        <f t="shared" si="29"/>
        <v/>
      </c>
      <c r="EH164" s="51" t="str">
        <f t="shared" si="30"/>
        <v/>
      </c>
      <c r="EI164" s="51" t="str">
        <f t="shared" si="31"/>
        <v/>
      </c>
      <c r="EJ164" s="227" t="str">
        <f t="shared" si="32"/>
        <v/>
      </c>
      <c r="EK164" s="45" t="str">
        <f t="shared" si="33"/>
        <v/>
      </c>
    </row>
    <row r="165" spans="1:141">
      <c r="A165" s="5"/>
      <c r="B165" s="30"/>
      <c r="C165" s="85"/>
      <c r="D165" s="85"/>
      <c r="E165" s="85"/>
      <c r="F165" s="85"/>
      <c r="G165" s="86"/>
      <c r="H165" s="108"/>
      <c r="I165" s="108"/>
      <c r="J165" s="108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77">
        <f t="shared" si="28"/>
        <v>0</v>
      </c>
      <c r="DY165" s="13">
        <f t="shared" si="34"/>
        <v>0</v>
      </c>
      <c r="DZ165" s="13">
        <f t="shared" si="35"/>
        <v>0</v>
      </c>
      <c r="EA165" s="13">
        <f t="shared" si="36"/>
        <v>0</v>
      </c>
      <c r="EB165" s="13">
        <f t="shared" si="37"/>
        <v>0</v>
      </c>
      <c r="EC165" s="13">
        <f t="shared" si="38"/>
        <v>0</v>
      </c>
      <c r="ED165" s="13">
        <f t="shared" si="39"/>
        <v>0</v>
      </c>
      <c r="EE165" s="21">
        <f t="shared" si="40"/>
        <v>0</v>
      </c>
      <c r="EG165" s="44" t="str">
        <f t="shared" si="29"/>
        <v/>
      </c>
      <c r="EH165" s="51" t="str">
        <f t="shared" si="30"/>
        <v/>
      </c>
      <c r="EI165" s="51" t="str">
        <f t="shared" si="31"/>
        <v/>
      </c>
      <c r="EJ165" s="227" t="str">
        <f t="shared" si="32"/>
        <v/>
      </c>
      <c r="EK165" s="45" t="str">
        <f t="shared" si="33"/>
        <v/>
      </c>
    </row>
    <row r="166" spans="1:141">
      <c r="A166" s="5"/>
      <c r="B166" s="30"/>
      <c r="C166" s="85"/>
      <c r="D166" s="85"/>
      <c r="E166" s="85"/>
      <c r="F166" s="85"/>
      <c r="G166" s="86"/>
      <c r="H166" s="108"/>
      <c r="I166" s="108"/>
      <c r="J166" s="108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77">
        <f t="shared" si="28"/>
        <v>0</v>
      </c>
      <c r="DY166" s="13">
        <f t="shared" si="34"/>
        <v>0</v>
      </c>
      <c r="DZ166" s="13">
        <f t="shared" si="35"/>
        <v>0</v>
      </c>
      <c r="EA166" s="13">
        <f t="shared" si="36"/>
        <v>0</v>
      </c>
      <c r="EB166" s="13">
        <f t="shared" si="37"/>
        <v>0</v>
      </c>
      <c r="EC166" s="13">
        <f t="shared" si="38"/>
        <v>0</v>
      </c>
      <c r="ED166" s="13">
        <f t="shared" si="39"/>
        <v>0</v>
      </c>
      <c r="EE166" s="21">
        <f t="shared" si="40"/>
        <v>0</v>
      </c>
      <c r="EG166" s="44" t="str">
        <f t="shared" si="29"/>
        <v/>
      </c>
      <c r="EH166" s="51" t="str">
        <f t="shared" si="30"/>
        <v/>
      </c>
      <c r="EI166" s="51" t="str">
        <f t="shared" si="31"/>
        <v/>
      </c>
      <c r="EJ166" s="227" t="str">
        <f t="shared" si="32"/>
        <v/>
      </c>
      <c r="EK166" s="45" t="str">
        <f t="shared" si="33"/>
        <v/>
      </c>
    </row>
    <row r="167" spans="1:141">
      <c r="A167" s="5"/>
      <c r="B167" s="30"/>
      <c r="C167" s="85"/>
      <c r="D167" s="85"/>
      <c r="E167" s="85"/>
      <c r="F167" s="85"/>
      <c r="G167" s="86"/>
      <c r="H167" s="108"/>
      <c r="I167" s="108"/>
      <c r="J167" s="108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77">
        <f t="shared" si="28"/>
        <v>0</v>
      </c>
      <c r="DY167" s="13">
        <f t="shared" si="34"/>
        <v>0</v>
      </c>
      <c r="DZ167" s="13">
        <f t="shared" si="35"/>
        <v>0</v>
      </c>
      <c r="EA167" s="13">
        <f t="shared" si="36"/>
        <v>0</v>
      </c>
      <c r="EB167" s="13">
        <f t="shared" si="37"/>
        <v>0</v>
      </c>
      <c r="EC167" s="13">
        <f t="shared" si="38"/>
        <v>0</v>
      </c>
      <c r="ED167" s="13">
        <f t="shared" si="39"/>
        <v>0</v>
      </c>
      <c r="EE167" s="21">
        <f t="shared" si="40"/>
        <v>0</v>
      </c>
      <c r="EG167" s="44" t="str">
        <f t="shared" si="29"/>
        <v/>
      </c>
      <c r="EH167" s="51" t="str">
        <f t="shared" si="30"/>
        <v/>
      </c>
      <c r="EI167" s="51" t="str">
        <f t="shared" si="31"/>
        <v/>
      </c>
      <c r="EJ167" s="227" t="str">
        <f t="shared" si="32"/>
        <v/>
      </c>
      <c r="EK167" s="45" t="str">
        <f t="shared" si="33"/>
        <v/>
      </c>
    </row>
    <row r="168" spans="1:141">
      <c r="A168" s="5"/>
      <c r="B168" s="30"/>
      <c r="C168" s="85"/>
      <c r="D168" s="85"/>
      <c r="E168" s="85"/>
      <c r="F168" s="85"/>
      <c r="G168" s="86"/>
      <c r="H168" s="108"/>
      <c r="I168" s="108"/>
      <c r="J168" s="108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77">
        <f t="shared" si="28"/>
        <v>0</v>
      </c>
      <c r="DY168" s="13">
        <f t="shared" si="34"/>
        <v>0</v>
      </c>
      <c r="DZ168" s="13">
        <f t="shared" si="35"/>
        <v>0</v>
      </c>
      <c r="EA168" s="13">
        <f t="shared" si="36"/>
        <v>0</v>
      </c>
      <c r="EB168" s="13">
        <f t="shared" si="37"/>
        <v>0</v>
      </c>
      <c r="EC168" s="13">
        <f t="shared" si="38"/>
        <v>0</v>
      </c>
      <c r="ED168" s="13">
        <f t="shared" si="39"/>
        <v>0</v>
      </c>
      <c r="EE168" s="21">
        <f t="shared" si="40"/>
        <v>0</v>
      </c>
      <c r="EG168" s="44" t="str">
        <f t="shared" si="29"/>
        <v/>
      </c>
      <c r="EH168" s="51" t="str">
        <f t="shared" si="30"/>
        <v/>
      </c>
      <c r="EI168" s="51" t="str">
        <f t="shared" si="31"/>
        <v/>
      </c>
      <c r="EJ168" s="227" t="str">
        <f t="shared" si="32"/>
        <v/>
      </c>
      <c r="EK168" s="45" t="str">
        <f t="shared" si="33"/>
        <v/>
      </c>
    </row>
    <row r="169" spans="1:141">
      <c r="A169" s="5"/>
      <c r="B169" s="30"/>
      <c r="C169" s="85"/>
      <c r="D169" s="85"/>
      <c r="E169" s="85"/>
      <c r="F169" s="85"/>
      <c r="G169" s="86"/>
      <c r="H169" s="108"/>
      <c r="I169" s="108"/>
      <c r="J169" s="108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77">
        <f t="shared" si="28"/>
        <v>0</v>
      </c>
      <c r="DY169" s="13">
        <f t="shared" si="34"/>
        <v>0</v>
      </c>
      <c r="DZ169" s="13">
        <f t="shared" si="35"/>
        <v>0</v>
      </c>
      <c r="EA169" s="13">
        <f t="shared" si="36"/>
        <v>0</v>
      </c>
      <c r="EB169" s="13">
        <f t="shared" si="37"/>
        <v>0</v>
      </c>
      <c r="EC169" s="13">
        <f t="shared" si="38"/>
        <v>0</v>
      </c>
      <c r="ED169" s="13">
        <f t="shared" si="39"/>
        <v>0</v>
      </c>
      <c r="EE169" s="21">
        <f t="shared" si="40"/>
        <v>0</v>
      </c>
      <c r="EG169" s="44" t="str">
        <f t="shared" si="29"/>
        <v/>
      </c>
      <c r="EH169" s="51" t="str">
        <f t="shared" si="30"/>
        <v/>
      </c>
      <c r="EI169" s="51" t="str">
        <f t="shared" si="31"/>
        <v/>
      </c>
      <c r="EJ169" s="227" t="str">
        <f t="shared" si="32"/>
        <v/>
      </c>
      <c r="EK169" s="45" t="str">
        <f t="shared" si="33"/>
        <v/>
      </c>
    </row>
    <row r="170" spans="1:141">
      <c r="A170" s="5"/>
      <c r="B170" s="30"/>
      <c r="C170" s="85"/>
      <c r="D170" s="85"/>
      <c r="E170" s="85"/>
      <c r="F170" s="85"/>
      <c r="G170" s="86"/>
      <c r="H170" s="108"/>
      <c r="I170" s="108"/>
      <c r="J170" s="108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77">
        <f t="shared" si="28"/>
        <v>0</v>
      </c>
      <c r="DY170" s="13">
        <f t="shared" si="34"/>
        <v>0</v>
      </c>
      <c r="DZ170" s="13">
        <f t="shared" si="35"/>
        <v>0</v>
      </c>
      <c r="EA170" s="13">
        <f t="shared" si="36"/>
        <v>0</v>
      </c>
      <c r="EB170" s="13">
        <f t="shared" si="37"/>
        <v>0</v>
      </c>
      <c r="EC170" s="13">
        <f t="shared" si="38"/>
        <v>0</v>
      </c>
      <c r="ED170" s="13">
        <f t="shared" si="39"/>
        <v>0</v>
      </c>
      <c r="EE170" s="21">
        <f t="shared" si="40"/>
        <v>0</v>
      </c>
      <c r="EG170" s="44" t="str">
        <f t="shared" si="29"/>
        <v/>
      </c>
      <c r="EH170" s="51" t="str">
        <f t="shared" si="30"/>
        <v/>
      </c>
      <c r="EI170" s="51" t="str">
        <f t="shared" si="31"/>
        <v/>
      </c>
      <c r="EJ170" s="227" t="str">
        <f t="shared" si="32"/>
        <v/>
      </c>
      <c r="EK170" s="45" t="str">
        <f t="shared" si="33"/>
        <v/>
      </c>
    </row>
    <row r="171" spans="1:141">
      <c r="A171" s="5"/>
      <c r="B171" s="30"/>
      <c r="C171" s="85"/>
      <c r="D171" s="85"/>
      <c r="E171" s="85"/>
      <c r="F171" s="85"/>
      <c r="G171" s="86"/>
      <c r="H171" s="108"/>
      <c r="I171" s="108"/>
      <c r="J171" s="108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77">
        <f t="shared" si="28"/>
        <v>0</v>
      </c>
      <c r="DY171" s="13">
        <f t="shared" si="34"/>
        <v>0</v>
      </c>
      <c r="DZ171" s="13">
        <f t="shared" si="35"/>
        <v>0</v>
      </c>
      <c r="EA171" s="13">
        <f t="shared" si="36"/>
        <v>0</v>
      </c>
      <c r="EB171" s="13">
        <f t="shared" si="37"/>
        <v>0</v>
      </c>
      <c r="EC171" s="13">
        <f t="shared" si="38"/>
        <v>0</v>
      </c>
      <c r="ED171" s="13">
        <f t="shared" si="39"/>
        <v>0</v>
      </c>
      <c r="EE171" s="21">
        <f t="shared" si="40"/>
        <v>0</v>
      </c>
      <c r="EG171" s="44" t="str">
        <f t="shared" si="29"/>
        <v/>
      </c>
      <c r="EH171" s="51" t="str">
        <f t="shared" si="30"/>
        <v/>
      </c>
      <c r="EI171" s="51" t="str">
        <f t="shared" si="31"/>
        <v/>
      </c>
      <c r="EJ171" s="227" t="str">
        <f t="shared" si="32"/>
        <v/>
      </c>
      <c r="EK171" s="45" t="str">
        <f t="shared" si="33"/>
        <v/>
      </c>
    </row>
    <row r="172" spans="1:141">
      <c r="A172" s="5"/>
      <c r="B172" s="30"/>
      <c r="C172" s="85"/>
      <c r="D172" s="85"/>
      <c r="E172" s="85"/>
      <c r="F172" s="85"/>
      <c r="G172" s="86"/>
      <c r="H172" s="108"/>
      <c r="I172" s="108"/>
      <c r="J172" s="108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77">
        <f t="shared" si="28"/>
        <v>0</v>
      </c>
      <c r="DY172" s="13">
        <f t="shared" si="34"/>
        <v>0</v>
      </c>
      <c r="DZ172" s="13">
        <f t="shared" si="35"/>
        <v>0</v>
      </c>
      <c r="EA172" s="13">
        <f t="shared" si="36"/>
        <v>0</v>
      </c>
      <c r="EB172" s="13">
        <f t="shared" si="37"/>
        <v>0</v>
      </c>
      <c r="EC172" s="13">
        <f t="shared" si="38"/>
        <v>0</v>
      </c>
      <c r="ED172" s="13">
        <f t="shared" si="39"/>
        <v>0</v>
      </c>
      <c r="EE172" s="21">
        <f t="shared" si="40"/>
        <v>0</v>
      </c>
      <c r="EG172" s="44" t="str">
        <f t="shared" si="29"/>
        <v/>
      </c>
      <c r="EH172" s="51" t="str">
        <f t="shared" si="30"/>
        <v/>
      </c>
      <c r="EI172" s="51" t="str">
        <f t="shared" si="31"/>
        <v/>
      </c>
      <c r="EJ172" s="227" t="str">
        <f t="shared" si="32"/>
        <v/>
      </c>
      <c r="EK172" s="45" t="str">
        <f t="shared" si="33"/>
        <v/>
      </c>
    </row>
    <row r="173" spans="1:141">
      <c r="A173" s="11"/>
      <c r="B173" s="32"/>
      <c r="C173" s="95"/>
      <c r="D173" s="95"/>
      <c r="E173" s="95"/>
      <c r="F173" s="95"/>
      <c r="G173" s="96"/>
      <c r="H173" s="108"/>
      <c r="I173" s="108"/>
      <c r="J173" s="108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77">
        <f t="shared" si="28"/>
        <v>0</v>
      </c>
      <c r="DY173" s="13">
        <f t="shared" si="34"/>
        <v>0</v>
      </c>
      <c r="DZ173" s="13">
        <f t="shared" si="35"/>
        <v>0</v>
      </c>
      <c r="EA173" s="13">
        <f t="shared" si="36"/>
        <v>0</v>
      </c>
      <c r="EB173" s="13">
        <f t="shared" si="37"/>
        <v>0</v>
      </c>
      <c r="EC173" s="13">
        <f t="shared" si="38"/>
        <v>0</v>
      </c>
      <c r="ED173" s="13">
        <f t="shared" si="39"/>
        <v>0</v>
      </c>
      <c r="EE173" s="21">
        <f t="shared" si="40"/>
        <v>0</v>
      </c>
      <c r="EG173" s="44" t="str">
        <f t="shared" si="29"/>
        <v/>
      </c>
      <c r="EH173" s="51" t="str">
        <f t="shared" si="30"/>
        <v/>
      </c>
      <c r="EI173" s="51" t="str">
        <f t="shared" si="31"/>
        <v/>
      </c>
      <c r="EJ173" s="227" t="str">
        <f t="shared" si="32"/>
        <v/>
      </c>
      <c r="EK173" s="45" t="str">
        <f t="shared" si="33"/>
        <v/>
      </c>
    </row>
    <row r="174" spans="1:141">
      <c r="A174" s="11"/>
      <c r="B174" s="32"/>
      <c r="C174" s="95"/>
      <c r="D174" s="95"/>
      <c r="E174" s="95"/>
      <c r="F174" s="95"/>
      <c r="G174" s="96"/>
      <c r="H174" s="108"/>
      <c r="I174" s="108"/>
      <c r="J174" s="108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77">
        <f t="shared" si="28"/>
        <v>0</v>
      </c>
      <c r="DY174" s="13">
        <f t="shared" si="34"/>
        <v>0</v>
      </c>
      <c r="DZ174" s="13">
        <f t="shared" si="35"/>
        <v>0</v>
      </c>
      <c r="EA174" s="13">
        <f t="shared" si="36"/>
        <v>0</v>
      </c>
      <c r="EB174" s="13">
        <f t="shared" si="37"/>
        <v>0</v>
      </c>
      <c r="EC174" s="13">
        <f t="shared" si="38"/>
        <v>0</v>
      </c>
      <c r="ED174" s="13">
        <f t="shared" si="39"/>
        <v>0</v>
      </c>
      <c r="EE174" s="21">
        <f t="shared" si="40"/>
        <v>0</v>
      </c>
      <c r="EG174" s="44" t="str">
        <f t="shared" si="29"/>
        <v/>
      </c>
      <c r="EH174" s="51" t="str">
        <f t="shared" si="30"/>
        <v/>
      </c>
      <c r="EI174" s="51" t="str">
        <f t="shared" si="31"/>
        <v/>
      </c>
      <c r="EJ174" s="227" t="str">
        <f t="shared" si="32"/>
        <v/>
      </c>
      <c r="EK174" s="45" t="str">
        <f t="shared" si="33"/>
        <v/>
      </c>
    </row>
    <row r="175" spans="1:141">
      <c r="A175" s="11"/>
      <c r="B175" s="32"/>
      <c r="C175" s="95"/>
      <c r="D175" s="95"/>
      <c r="E175" s="95"/>
      <c r="F175" s="95"/>
      <c r="G175" s="96"/>
      <c r="H175" s="108"/>
      <c r="I175" s="108"/>
      <c r="J175" s="108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77">
        <f t="shared" ref="DX175:DX211" si="41">SUMIF(H175:DW175,"x",$H$2:$DW$2)</f>
        <v>0</v>
      </c>
      <c r="DY175" s="13">
        <f t="shared" si="34"/>
        <v>0</v>
      </c>
      <c r="DZ175" s="13">
        <f t="shared" si="35"/>
        <v>0</v>
      </c>
      <c r="EA175" s="13">
        <f t="shared" si="36"/>
        <v>0</v>
      </c>
      <c r="EB175" s="13">
        <f t="shared" si="37"/>
        <v>0</v>
      </c>
      <c r="EC175" s="13">
        <f t="shared" si="38"/>
        <v>0</v>
      </c>
      <c r="ED175" s="13">
        <f t="shared" si="39"/>
        <v>0</v>
      </c>
      <c r="EE175" s="21">
        <f t="shared" si="40"/>
        <v>0</v>
      </c>
      <c r="EG175" s="44" t="str">
        <f t="shared" si="29"/>
        <v/>
      </c>
      <c r="EH175" s="51" t="str">
        <f t="shared" si="30"/>
        <v/>
      </c>
      <c r="EI175" s="51" t="str">
        <f t="shared" si="31"/>
        <v/>
      </c>
      <c r="EJ175" s="227" t="str">
        <f t="shared" si="32"/>
        <v/>
      </c>
      <c r="EK175" s="45" t="str">
        <f t="shared" si="33"/>
        <v/>
      </c>
    </row>
    <row r="176" spans="1:141">
      <c r="A176" s="9"/>
      <c r="B176" s="31"/>
      <c r="C176" s="89"/>
      <c r="D176" s="89"/>
      <c r="E176" s="89"/>
      <c r="F176" s="89"/>
      <c r="G176" s="90"/>
      <c r="H176" s="108"/>
      <c r="I176" s="108"/>
      <c r="J176" s="108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77">
        <f t="shared" si="41"/>
        <v>0</v>
      </c>
      <c r="DY176" s="13">
        <f t="shared" si="34"/>
        <v>0</v>
      </c>
      <c r="DZ176" s="13">
        <f t="shared" si="35"/>
        <v>0</v>
      </c>
      <c r="EA176" s="13">
        <f t="shared" si="36"/>
        <v>0</v>
      </c>
      <c r="EB176" s="13">
        <f t="shared" si="37"/>
        <v>0</v>
      </c>
      <c r="EC176" s="13">
        <f t="shared" si="38"/>
        <v>0</v>
      </c>
      <c r="ED176" s="13">
        <f t="shared" si="39"/>
        <v>0</v>
      </c>
      <c r="EE176" s="21">
        <f t="shared" si="40"/>
        <v>0</v>
      </c>
      <c r="EG176" s="44" t="str">
        <f t="shared" ref="EG176:EG211" si="42">IF(AND((DY176+DZ176)&gt;=($EN$2+$EO$2),OR(EA176&gt;=$EP$2,H176="x"),ISBLANK(C176)),"Yes!","")</f>
        <v/>
      </c>
      <c r="EH176" s="51" t="str">
        <f t="shared" ref="EH176:EH211" si="43">IF(C176="x",IF(AND((DY176+DZ176)&gt;=($EN$3+$EO$3),OR(EA176&gt;=$EP$3,H176="x"),ISBLANK(D176)),"Yes!",""),IF(EG176="Yes!",IF(AND((DY176+DZ176)&gt;=($EN$2+$EN$3+$EO$2+$EO$3),OR(EA176&gt;=($EP$3+$EP$2),H176="x")),"Yes!",""),""))</f>
        <v/>
      </c>
      <c r="EI176" s="51" t="str">
        <f t="shared" ref="EI176:EI211" si="44">IF(D176="x",IF(AND((DY176+DZ176)&gt;=($EN$4+$EO$4),OR(EA176&gt;=$EP$4,H176="x"),ISBLANK(E176)),"Yes!",""),IF(AND(EH176="Yes!",EG176=""),IF(AND((DY176+DZ176)&gt;=($EN$3+$EN$4+$EO$3+$EO$4),OR(EA176&gt;=($EP$3+$EP$4),H176="x")),"Yes!",""),IF(AND(EH176="Yes!",EG176="Yes!"),IF(AND((DY176+DZ176)&gt;=($EN$2+$EN$3+$EN$4+$EO$2+$EO$3+$EO$4),OR(EA176&gt;=($EP$2+$EP$3+$EP$4),H176="x")),"Yes!",""),"")))</f>
        <v/>
      </c>
      <c r="EJ176" s="227" t="str">
        <f t="shared" ref="EJ176:EJ211" si="45">IF(E176="x",IF(AND((DY176+DZ176)&gt;=($EN$5+$EO$5),OR(EA176&gt;=$EP$5,H176="x"),ISBLANK(F176),(EB176&gt;=$ER$5)),"Yes!",""),IF(EI176="Yes!",IF(AND((DY176+DZ176)&gt;=($EN$4+$EN$5+$EO$4+$EO$5),OR(EA176&gt;=($EP$4+$EP$5),H176="x"),(EB176&gt;=$ER$5)),"Yes!",""),""))</f>
        <v/>
      </c>
      <c r="EK176" s="45" t="str">
        <f t="shared" ref="EK176:EK211" si="46">IF(F176="x",IF(AND((DY176+DZ176)&gt;=($EN$6+$EO$6),OR(EA176&gt;=$EP$6,H176="x"),ISBLANK(G176),(ED176&gt;=$ES$6)),"Yes!",""),IF(EJ176="Yes!",IF(AND((DY176+DZ176)&gt;=($EN$5+$EN$6+$EO$5+$EO$6),OR(EA176&gt;=($EP$5+$EP$6),H176="x"),(ED176&gt;=$ES$6)),"Yes!",""),""))</f>
        <v/>
      </c>
    </row>
    <row r="177" spans="1:141">
      <c r="A177" s="9"/>
      <c r="B177" s="31"/>
      <c r="C177" s="89"/>
      <c r="D177" s="89"/>
      <c r="E177" s="89"/>
      <c r="F177" s="89"/>
      <c r="G177" s="90"/>
      <c r="H177" s="108"/>
      <c r="I177" s="108"/>
      <c r="J177" s="108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77">
        <f t="shared" si="41"/>
        <v>0</v>
      </c>
      <c r="DY177" s="13">
        <f t="shared" si="34"/>
        <v>0</v>
      </c>
      <c r="DZ177" s="13">
        <f t="shared" si="35"/>
        <v>0</v>
      </c>
      <c r="EA177" s="13">
        <f t="shared" si="36"/>
        <v>0</v>
      </c>
      <c r="EB177" s="13">
        <f t="shared" si="37"/>
        <v>0</v>
      </c>
      <c r="EC177" s="13">
        <f t="shared" si="38"/>
        <v>0</v>
      </c>
      <c r="ED177" s="13">
        <f t="shared" si="39"/>
        <v>0</v>
      </c>
      <c r="EE177" s="21">
        <f t="shared" si="40"/>
        <v>0</v>
      </c>
      <c r="EG177" s="44" t="str">
        <f t="shared" si="42"/>
        <v/>
      </c>
      <c r="EH177" s="51" t="str">
        <f t="shared" si="43"/>
        <v/>
      </c>
      <c r="EI177" s="51" t="str">
        <f t="shared" si="44"/>
        <v/>
      </c>
      <c r="EJ177" s="227" t="str">
        <f t="shared" si="45"/>
        <v/>
      </c>
      <c r="EK177" s="45" t="str">
        <f t="shared" si="46"/>
        <v/>
      </c>
    </row>
    <row r="178" spans="1:141">
      <c r="A178" s="9"/>
      <c r="B178" s="31"/>
      <c r="C178" s="89"/>
      <c r="D178" s="89"/>
      <c r="E178" s="89"/>
      <c r="F178" s="89"/>
      <c r="G178" s="90"/>
      <c r="H178" s="108"/>
      <c r="I178" s="108"/>
      <c r="J178" s="108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77">
        <f t="shared" si="41"/>
        <v>0</v>
      </c>
      <c r="DY178" s="13">
        <f t="shared" si="34"/>
        <v>0</v>
      </c>
      <c r="DZ178" s="13">
        <f t="shared" si="35"/>
        <v>0</v>
      </c>
      <c r="EA178" s="13">
        <f t="shared" si="36"/>
        <v>0</v>
      </c>
      <c r="EB178" s="13">
        <f t="shared" si="37"/>
        <v>0</v>
      </c>
      <c r="EC178" s="13">
        <f t="shared" si="38"/>
        <v>0</v>
      </c>
      <c r="ED178" s="13">
        <f t="shared" si="39"/>
        <v>0</v>
      </c>
      <c r="EE178" s="21">
        <f t="shared" si="40"/>
        <v>0</v>
      </c>
      <c r="EG178" s="44" t="str">
        <f t="shared" si="42"/>
        <v/>
      </c>
      <c r="EH178" s="51" t="str">
        <f t="shared" si="43"/>
        <v/>
      </c>
      <c r="EI178" s="51" t="str">
        <f t="shared" si="44"/>
        <v/>
      </c>
      <c r="EJ178" s="227" t="str">
        <f t="shared" si="45"/>
        <v/>
      </c>
      <c r="EK178" s="45" t="str">
        <f t="shared" si="46"/>
        <v/>
      </c>
    </row>
    <row r="179" spans="1:141">
      <c r="A179" s="10"/>
      <c r="B179" s="33"/>
      <c r="C179" s="97"/>
      <c r="D179" s="97"/>
      <c r="E179" s="97"/>
      <c r="F179" s="97"/>
      <c r="G179" s="98"/>
      <c r="H179" s="108"/>
      <c r="I179" s="108"/>
      <c r="J179" s="108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77">
        <f t="shared" si="41"/>
        <v>0</v>
      </c>
      <c r="DY179" s="13">
        <f t="shared" si="34"/>
        <v>0</v>
      </c>
      <c r="DZ179" s="13">
        <f t="shared" si="35"/>
        <v>0</v>
      </c>
      <c r="EA179" s="13">
        <f t="shared" si="36"/>
        <v>0</v>
      </c>
      <c r="EB179" s="13">
        <f t="shared" si="37"/>
        <v>0</v>
      </c>
      <c r="EC179" s="13">
        <f t="shared" si="38"/>
        <v>0</v>
      </c>
      <c r="ED179" s="13">
        <f t="shared" si="39"/>
        <v>0</v>
      </c>
      <c r="EE179" s="21">
        <f t="shared" si="40"/>
        <v>0</v>
      </c>
      <c r="EG179" s="44" t="str">
        <f t="shared" si="42"/>
        <v/>
      </c>
      <c r="EH179" s="51" t="str">
        <f t="shared" si="43"/>
        <v/>
      </c>
      <c r="EI179" s="51" t="str">
        <f t="shared" si="44"/>
        <v/>
      </c>
      <c r="EJ179" s="227" t="str">
        <f t="shared" si="45"/>
        <v/>
      </c>
      <c r="EK179" s="45" t="str">
        <f t="shared" si="46"/>
        <v/>
      </c>
    </row>
    <row r="180" spans="1:141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77">
        <f t="shared" si="41"/>
        <v>0</v>
      </c>
      <c r="DY180" s="13">
        <f t="shared" si="34"/>
        <v>0</v>
      </c>
      <c r="DZ180" s="13">
        <f t="shared" si="35"/>
        <v>0</v>
      </c>
      <c r="EA180" s="13">
        <f t="shared" si="36"/>
        <v>0</v>
      </c>
      <c r="EB180" s="13">
        <f t="shared" si="37"/>
        <v>0</v>
      </c>
      <c r="EC180" s="13">
        <f t="shared" si="38"/>
        <v>0</v>
      </c>
      <c r="ED180" s="13">
        <f t="shared" si="39"/>
        <v>0</v>
      </c>
      <c r="EE180" s="21">
        <f t="shared" si="40"/>
        <v>0</v>
      </c>
      <c r="EG180" s="44" t="str">
        <f t="shared" si="42"/>
        <v/>
      </c>
      <c r="EH180" s="51" t="str">
        <f t="shared" si="43"/>
        <v/>
      </c>
      <c r="EI180" s="51" t="str">
        <f t="shared" si="44"/>
        <v/>
      </c>
      <c r="EJ180" s="227" t="str">
        <f t="shared" si="45"/>
        <v/>
      </c>
      <c r="EK180" s="45" t="str">
        <f t="shared" si="46"/>
        <v/>
      </c>
    </row>
    <row r="181" spans="1:141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77">
        <f t="shared" si="41"/>
        <v>0</v>
      </c>
      <c r="DY181" s="13">
        <f t="shared" si="34"/>
        <v>0</v>
      </c>
      <c r="DZ181" s="13">
        <f t="shared" si="35"/>
        <v>0</v>
      </c>
      <c r="EA181" s="13">
        <f t="shared" si="36"/>
        <v>0</v>
      </c>
      <c r="EB181" s="13">
        <f t="shared" si="37"/>
        <v>0</v>
      </c>
      <c r="EC181" s="13">
        <f t="shared" si="38"/>
        <v>0</v>
      </c>
      <c r="ED181" s="13">
        <f t="shared" si="39"/>
        <v>0</v>
      </c>
      <c r="EE181" s="21">
        <f t="shared" si="40"/>
        <v>0</v>
      </c>
      <c r="EG181" s="44" t="str">
        <f t="shared" si="42"/>
        <v/>
      </c>
      <c r="EH181" s="51" t="str">
        <f t="shared" si="43"/>
        <v/>
      </c>
      <c r="EI181" s="51" t="str">
        <f t="shared" si="44"/>
        <v/>
      </c>
      <c r="EJ181" s="227" t="str">
        <f t="shared" si="45"/>
        <v/>
      </c>
      <c r="EK181" s="45" t="str">
        <f t="shared" si="46"/>
        <v/>
      </c>
    </row>
    <row r="182" spans="1:141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77">
        <f t="shared" si="41"/>
        <v>0</v>
      </c>
      <c r="DY182" s="13">
        <f t="shared" si="34"/>
        <v>0</v>
      </c>
      <c r="DZ182" s="13">
        <f t="shared" si="35"/>
        <v>0</v>
      </c>
      <c r="EA182" s="13">
        <f t="shared" si="36"/>
        <v>0</v>
      </c>
      <c r="EB182" s="13">
        <f t="shared" si="37"/>
        <v>0</v>
      </c>
      <c r="EC182" s="13">
        <f t="shared" si="38"/>
        <v>0</v>
      </c>
      <c r="ED182" s="13">
        <f t="shared" si="39"/>
        <v>0</v>
      </c>
      <c r="EE182" s="21">
        <f t="shared" si="40"/>
        <v>0</v>
      </c>
      <c r="EG182" s="44" t="str">
        <f t="shared" si="42"/>
        <v/>
      </c>
      <c r="EH182" s="51" t="str">
        <f t="shared" si="43"/>
        <v/>
      </c>
      <c r="EI182" s="51" t="str">
        <f t="shared" si="44"/>
        <v/>
      </c>
      <c r="EJ182" s="227" t="str">
        <f t="shared" si="45"/>
        <v/>
      </c>
      <c r="EK182" s="45" t="str">
        <f t="shared" si="46"/>
        <v/>
      </c>
    </row>
    <row r="183" spans="1:141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77">
        <f t="shared" si="41"/>
        <v>0</v>
      </c>
      <c r="DY183" s="13">
        <f t="shared" si="34"/>
        <v>0</v>
      </c>
      <c r="DZ183" s="13">
        <f t="shared" si="35"/>
        <v>0</v>
      </c>
      <c r="EA183" s="13">
        <f t="shared" si="36"/>
        <v>0</v>
      </c>
      <c r="EB183" s="13">
        <f t="shared" si="37"/>
        <v>0</v>
      </c>
      <c r="EC183" s="13">
        <f t="shared" si="38"/>
        <v>0</v>
      </c>
      <c r="ED183" s="13">
        <f t="shared" si="39"/>
        <v>0</v>
      </c>
      <c r="EE183" s="21">
        <f t="shared" si="40"/>
        <v>0</v>
      </c>
      <c r="EG183" s="44" t="str">
        <f t="shared" si="42"/>
        <v/>
      </c>
      <c r="EH183" s="51" t="str">
        <f t="shared" si="43"/>
        <v/>
      </c>
      <c r="EI183" s="51" t="str">
        <f t="shared" si="44"/>
        <v/>
      </c>
      <c r="EJ183" s="227" t="str">
        <f t="shared" si="45"/>
        <v/>
      </c>
      <c r="EK183" s="45" t="str">
        <f t="shared" si="46"/>
        <v/>
      </c>
    </row>
    <row r="184" spans="1:141">
      <c r="A184" s="5"/>
      <c r="B184" s="30"/>
      <c r="C184" s="85"/>
      <c r="D184" s="85"/>
      <c r="E184" s="85"/>
      <c r="F184" s="85"/>
      <c r="G184" s="86"/>
      <c r="H184" s="108"/>
      <c r="I184" s="108"/>
      <c r="J184" s="108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77">
        <f t="shared" si="41"/>
        <v>0</v>
      </c>
      <c r="DY184" s="13">
        <f t="shared" si="34"/>
        <v>0</v>
      </c>
      <c r="DZ184" s="13">
        <f t="shared" si="35"/>
        <v>0</v>
      </c>
      <c r="EA184" s="13">
        <f t="shared" si="36"/>
        <v>0</v>
      </c>
      <c r="EB184" s="13">
        <f t="shared" si="37"/>
        <v>0</v>
      </c>
      <c r="EC184" s="13">
        <f t="shared" si="38"/>
        <v>0</v>
      </c>
      <c r="ED184" s="13">
        <f t="shared" si="39"/>
        <v>0</v>
      </c>
      <c r="EE184" s="21">
        <f t="shared" si="40"/>
        <v>0</v>
      </c>
      <c r="EG184" s="44" t="str">
        <f t="shared" si="42"/>
        <v/>
      </c>
      <c r="EH184" s="51" t="str">
        <f t="shared" si="43"/>
        <v/>
      </c>
      <c r="EI184" s="51" t="str">
        <f t="shared" si="44"/>
        <v/>
      </c>
      <c r="EJ184" s="227" t="str">
        <f t="shared" si="45"/>
        <v/>
      </c>
      <c r="EK184" s="45" t="str">
        <f t="shared" si="46"/>
        <v/>
      </c>
    </row>
    <row r="185" spans="1:141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77">
        <f t="shared" si="41"/>
        <v>0</v>
      </c>
      <c r="DY185" s="13">
        <f t="shared" si="34"/>
        <v>0</v>
      </c>
      <c r="DZ185" s="13">
        <f t="shared" si="35"/>
        <v>0</v>
      </c>
      <c r="EA185" s="13">
        <f t="shared" si="36"/>
        <v>0</v>
      </c>
      <c r="EB185" s="13">
        <f t="shared" si="37"/>
        <v>0</v>
      </c>
      <c r="EC185" s="13">
        <f t="shared" si="38"/>
        <v>0</v>
      </c>
      <c r="ED185" s="13">
        <f t="shared" si="39"/>
        <v>0</v>
      </c>
      <c r="EE185" s="21">
        <f t="shared" si="40"/>
        <v>0</v>
      </c>
      <c r="EG185" s="44" t="str">
        <f t="shared" si="42"/>
        <v/>
      </c>
      <c r="EH185" s="51" t="str">
        <f t="shared" si="43"/>
        <v/>
      </c>
      <c r="EI185" s="51" t="str">
        <f t="shared" si="44"/>
        <v/>
      </c>
      <c r="EJ185" s="227" t="str">
        <f t="shared" si="45"/>
        <v/>
      </c>
      <c r="EK185" s="45" t="str">
        <f t="shared" si="46"/>
        <v/>
      </c>
    </row>
    <row r="186" spans="1:141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77">
        <f t="shared" si="41"/>
        <v>0</v>
      </c>
      <c r="DY186" s="13">
        <f t="shared" si="34"/>
        <v>0</v>
      </c>
      <c r="DZ186" s="13">
        <f t="shared" si="35"/>
        <v>0</v>
      </c>
      <c r="EA186" s="13">
        <f t="shared" si="36"/>
        <v>0</v>
      </c>
      <c r="EB186" s="13">
        <f t="shared" si="37"/>
        <v>0</v>
      </c>
      <c r="EC186" s="13">
        <f t="shared" si="38"/>
        <v>0</v>
      </c>
      <c r="ED186" s="13">
        <f t="shared" si="39"/>
        <v>0</v>
      </c>
      <c r="EE186" s="21">
        <f t="shared" si="40"/>
        <v>0</v>
      </c>
      <c r="EG186" s="44" t="str">
        <f t="shared" si="42"/>
        <v/>
      </c>
      <c r="EH186" s="51" t="str">
        <f t="shared" si="43"/>
        <v/>
      </c>
      <c r="EI186" s="51" t="str">
        <f t="shared" si="44"/>
        <v/>
      </c>
      <c r="EJ186" s="227" t="str">
        <f t="shared" si="45"/>
        <v/>
      </c>
      <c r="EK186" s="45" t="str">
        <f t="shared" si="46"/>
        <v/>
      </c>
    </row>
    <row r="187" spans="1:141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77">
        <f t="shared" si="41"/>
        <v>0</v>
      </c>
      <c r="DY187" s="13">
        <f t="shared" si="34"/>
        <v>0</v>
      </c>
      <c r="DZ187" s="13">
        <f t="shared" si="35"/>
        <v>0</v>
      </c>
      <c r="EA187" s="13">
        <f t="shared" si="36"/>
        <v>0</v>
      </c>
      <c r="EB187" s="13">
        <f t="shared" si="37"/>
        <v>0</v>
      </c>
      <c r="EC187" s="13">
        <f t="shared" si="38"/>
        <v>0</v>
      </c>
      <c r="ED187" s="13">
        <f t="shared" si="39"/>
        <v>0</v>
      </c>
      <c r="EE187" s="21">
        <f t="shared" si="40"/>
        <v>0</v>
      </c>
      <c r="EG187" s="44" t="str">
        <f t="shared" si="42"/>
        <v/>
      </c>
      <c r="EH187" s="51" t="str">
        <f t="shared" si="43"/>
        <v/>
      </c>
      <c r="EI187" s="51" t="str">
        <f t="shared" si="44"/>
        <v/>
      </c>
      <c r="EJ187" s="227" t="str">
        <f t="shared" si="45"/>
        <v/>
      </c>
      <c r="EK187" s="45" t="str">
        <f t="shared" si="46"/>
        <v/>
      </c>
    </row>
    <row r="188" spans="1:141">
      <c r="A188" s="5"/>
      <c r="B188" s="30"/>
      <c r="C188" s="85"/>
      <c r="D188" s="85"/>
      <c r="E188" s="85"/>
      <c r="F188" s="85"/>
      <c r="G188" s="86"/>
      <c r="H188" s="108"/>
      <c r="I188" s="108"/>
      <c r="J188" s="108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77">
        <f t="shared" si="41"/>
        <v>0</v>
      </c>
      <c r="DY188" s="13">
        <f t="shared" si="34"/>
        <v>0</v>
      </c>
      <c r="DZ188" s="13">
        <f t="shared" si="35"/>
        <v>0</v>
      </c>
      <c r="EA188" s="13">
        <f t="shared" si="36"/>
        <v>0</v>
      </c>
      <c r="EB188" s="13">
        <f t="shared" si="37"/>
        <v>0</v>
      </c>
      <c r="EC188" s="13">
        <f t="shared" si="38"/>
        <v>0</v>
      </c>
      <c r="ED188" s="13">
        <f t="shared" si="39"/>
        <v>0</v>
      </c>
      <c r="EE188" s="21">
        <f t="shared" si="40"/>
        <v>0</v>
      </c>
      <c r="EG188" s="44" t="str">
        <f t="shared" si="42"/>
        <v/>
      </c>
      <c r="EH188" s="51" t="str">
        <f t="shared" si="43"/>
        <v/>
      </c>
      <c r="EI188" s="51" t="str">
        <f t="shared" si="44"/>
        <v/>
      </c>
      <c r="EJ188" s="227" t="str">
        <f t="shared" si="45"/>
        <v/>
      </c>
      <c r="EK188" s="45" t="str">
        <f t="shared" si="46"/>
        <v/>
      </c>
    </row>
    <row r="189" spans="1:141">
      <c r="A189" s="5"/>
      <c r="B189" s="30"/>
      <c r="C189" s="85"/>
      <c r="D189" s="85"/>
      <c r="E189" s="85"/>
      <c r="F189" s="85"/>
      <c r="G189" s="86"/>
      <c r="H189" s="108"/>
      <c r="I189" s="108"/>
      <c r="J189" s="108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77">
        <f t="shared" si="41"/>
        <v>0</v>
      </c>
      <c r="DY189" s="13">
        <f t="shared" si="34"/>
        <v>0</v>
      </c>
      <c r="DZ189" s="13">
        <f t="shared" si="35"/>
        <v>0</v>
      </c>
      <c r="EA189" s="13">
        <f t="shared" si="36"/>
        <v>0</v>
      </c>
      <c r="EB189" s="13">
        <f t="shared" si="37"/>
        <v>0</v>
      </c>
      <c r="EC189" s="13">
        <f t="shared" si="38"/>
        <v>0</v>
      </c>
      <c r="ED189" s="13">
        <f t="shared" si="39"/>
        <v>0</v>
      </c>
      <c r="EE189" s="21">
        <f t="shared" si="40"/>
        <v>0</v>
      </c>
      <c r="EG189" s="44" t="str">
        <f t="shared" si="42"/>
        <v/>
      </c>
      <c r="EH189" s="51" t="str">
        <f t="shared" si="43"/>
        <v/>
      </c>
      <c r="EI189" s="51" t="str">
        <f t="shared" si="44"/>
        <v/>
      </c>
      <c r="EJ189" s="227" t="str">
        <f t="shared" si="45"/>
        <v/>
      </c>
      <c r="EK189" s="45" t="str">
        <f t="shared" si="46"/>
        <v/>
      </c>
    </row>
    <row r="190" spans="1:141">
      <c r="A190" s="11"/>
      <c r="B190" s="32"/>
      <c r="C190" s="95"/>
      <c r="D190" s="95"/>
      <c r="E190" s="95"/>
      <c r="F190" s="95"/>
      <c r="G190" s="96"/>
      <c r="H190" s="108"/>
      <c r="I190" s="108"/>
      <c r="J190" s="108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77">
        <f t="shared" si="41"/>
        <v>0</v>
      </c>
      <c r="DY190" s="13">
        <f t="shared" si="34"/>
        <v>0</v>
      </c>
      <c r="DZ190" s="13">
        <f t="shared" si="35"/>
        <v>0</v>
      </c>
      <c r="EA190" s="13">
        <f t="shared" si="36"/>
        <v>0</v>
      </c>
      <c r="EB190" s="13">
        <f t="shared" si="37"/>
        <v>0</v>
      </c>
      <c r="EC190" s="13">
        <f t="shared" si="38"/>
        <v>0</v>
      </c>
      <c r="ED190" s="13">
        <f t="shared" si="39"/>
        <v>0</v>
      </c>
      <c r="EE190" s="21">
        <f t="shared" si="40"/>
        <v>0</v>
      </c>
      <c r="EG190" s="44" t="str">
        <f t="shared" si="42"/>
        <v/>
      </c>
      <c r="EH190" s="51" t="str">
        <f t="shared" si="43"/>
        <v/>
      </c>
      <c r="EI190" s="51" t="str">
        <f t="shared" si="44"/>
        <v/>
      </c>
      <c r="EJ190" s="227" t="str">
        <f t="shared" si="45"/>
        <v/>
      </c>
      <c r="EK190" s="45" t="str">
        <f t="shared" si="46"/>
        <v/>
      </c>
    </row>
    <row r="191" spans="1:141">
      <c r="A191" s="11"/>
      <c r="B191" s="32"/>
      <c r="C191" s="95"/>
      <c r="D191" s="95"/>
      <c r="E191" s="95"/>
      <c r="F191" s="95"/>
      <c r="G191" s="96"/>
      <c r="H191" s="108"/>
      <c r="I191" s="108"/>
      <c r="J191" s="108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77">
        <f t="shared" si="41"/>
        <v>0</v>
      </c>
      <c r="DY191" s="13">
        <f t="shared" si="34"/>
        <v>0</v>
      </c>
      <c r="DZ191" s="13">
        <f t="shared" si="35"/>
        <v>0</v>
      </c>
      <c r="EA191" s="13">
        <f t="shared" si="36"/>
        <v>0</v>
      </c>
      <c r="EB191" s="13">
        <f t="shared" si="37"/>
        <v>0</v>
      </c>
      <c r="EC191" s="13">
        <f t="shared" si="38"/>
        <v>0</v>
      </c>
      <c r="ED191" s="13">
        <f t="shared" si="39"/>
        <v>0</v>
      </c>
      <c r="EE191" s="21">
        <f t="shared" si="40"/>
        <v>0</v>
      </c>
      <c r="EG191" s="44" t="str">
        <f t="shared" si="42"/>
        <v/>
      </c>
      <c r="EH191" s="51" t="str">
        <f t="shared" si="43"/>
        <v/>
      </c>
      <c r="EI191" s="51" t="str">
        <f t="shared" si="44"/>
        <v/>
      </c>
      <c r="EJ191" s="227" t="str">
        <f t="shared" si="45"/>
        <v/>
      </c>
      <c r="EK191" s="45" t="str">
        <f t="shared" si="46"/>
        <v/>
      </c>
    </row>
    <row r="192" spans="1:141">
      <c r="A192" s="11"/>
      <c r="B192" s="32"/>
      <c r="C192" s="95"/>
      <c r="D192" s="95"/>
      <c r="E192" s="95"/>
      <c r="F192" s="95"/>
      <c r="G192" s="96"/>
      <c r="H192" s="108"/>
      <c r="I192" s="108"/>
      <c r="J192" s="108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77">
        <f t="shared" si="41"/>
        <v>0</v>
      </c>
      <c r="DY192" s="13">
        <f t="shared" si="34"/>
        <v>0</v>
      </c>
      <c r="DZ192" s="13">
        <f t="shared" si="35"/>
        <v>0</v>
      </c>
      <c r="EA192" s="13">
        <f t="shared" si="36"/>
        <v>0</v>
      </c>
      <c r="EB192" s="13">
        <f t="shared" si="37"/>
        <v>0</v>
      </c>
      <c r="EC192" s="13">
        <f t="shared" si="38"/>
        <v>0</v>
      </c>
      <c r="ED192" s="13">
        <f t="shared" si="39"/>
        <v>0</v>
      </c>
      <c r="EE192" s="21">
        <f t="shared" si="40"/>
        <v>0</v>
      </c>
      <c r="EG192" s="44" t="str">
        <f t="shared" si="42"/>
        <v/>
      </c>
      <c r="EH192" s="51" t="str">
        <f t="shared" si="43"/>
        <v/>
      </c>
      <c r="EI192" s="51" t="str">
        <f t="shared" si="44"/>
        <v/>
      </c>
      <c r="EJ192" s="227" t="str">
        <f t="shared" si="45"/>
        <v/>
      </c>
      <c r="EK192" s="45" t="str">
        <f t="shared" si="46"/>
        <v/>
      </c>
    </row>
    <row r="193" spans="1:141">
      <c r="A193" s="5"/>
      <c r="B193" s="30"/>
      <c r="C193" s="85"/>
      <c r="D193" s="85"/>
      <c r="E193" s="85"/>
      <c r="F193" s="85"/>
      <c r="G193" s="86"/>
      <c r="H193" s="108"/>
      <c r="I193" s="108"/>
      <c r="J193" s="108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77">
        <f t="shared" si="41"/>
        <v>0</v>
      </c>
      <c r="DY193" s="13">
        <f t="shared" si="34"/>
        <v>0</v>
      </c>
      <c r="DZ193" s="13">
        <f t="shared" si="35"/>
        <v>0</v>
      </c>
      <c r="EA193" s="13">
        <f t="shared" si="36"/>
        <v>0</v>
      </c>
      <c r="EB193" s="13">
        <f t="shared" si="37"/>
        <v>0</v>
      </c>
      <c r="EC193" s="13">
        <f t="shared" si="38"/>
        <v>0</v>
      </c>
      <c r="ED193" s="13">
        <f t="shared" si="39"/>
        <v>0</v>
      </c>
      <c r="EE193" s="21">
        <f t="shared" si="40"/>
        <v>0</v>
      </c>
      <c r="EG193" s="44" t="str">
        <f t="shared" si="42"/>
        <v/>
      </c>
      <c r="EH193" s="51" t="str">
        <f t="shared" si="43"/>
        <v/>
      </c>
      <c r="EI193" s="51" t="str">
        <f t="shared" si="44"/>
        <v/>
      </c>
      <c r="EJ193" s="227" t="str">
        <f t="shared" si="45"/>
        <v/>
      </c>
      <c r="EK193" s="45" t="str">
        <f t="shared" si="46"/>
        <v/>
      </c>
    </row>
    <row r="194" spans="1:141">
      <c r="A194" s="5"/>
      <c r="B194" s="30"/>
      <c r="C194" s="85"/>
      <c r="D194" s="85"/>
      <c r="E194" s="85"/>
      <c r="F194" s="85"/>
      <c r="G194" s="86"/>
      <c r="H194" s="108"/>
      <c r="I194" s="108"/>
      <c r="J194" s="108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77">
        <f t="shared" si="41"/>
        <v>0</v>
      </c>
      <c r="DY194" s="13">
        <f t="shared" si="34"/>
        <v>0</v>
      </c>
      <c r="DZ194" s="13">
        <f t="shared" si="35"/>
        <v>0</v>
      </c>
      <c r="EA194" s="13">
        <f t="shared" si="36"/>
        <v>0</v>
      </c>
      <c r="EB194" s="13">
        <f t="shared" si="37"/>
        <v>0</v>
      </c>
      <c r="EC194" s="13">
        <f t="shared" si="38"/>
        <v>0</v>
      </c>
      <c r="ED194" s="13">
        <f t="shared" si="39"/>
        <v>0</v>
      </c>
      <c r="EE194" s="21">
        <f t="shared" si="40"/>
        <v>0</v>
      </c>
      <c r="EG194" s="44" t="str">
        <f t="shared" si="42"/>
        <v/>
      </c>
      <c r="EH194" s="51" t="str">
        <f t="shared" si="43"/>
        <v/>
      </c>
      <c r="EI194" s="51" t="str">
        <f t="shared" si="44"/>
        <v/>
      </c>
      <c r="EJ194" s="227" t="str">
        <f t="shared" si="45"/>
        <v/>
      </c>
      <c r="EK194" s="45" t="str">
        <f t="shared" si="46"/>
        <v/>
      </c>
    </row>
    <row r="195" spans="1:141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77">
        <f t="shared" si="41"/>
        <v>0</v>
      </c>
      <c r="DY195" s="13">
        <f t="shared" si="34"/>
        <v>0</v>
      </c>
      <c r="DZ195" s="13">
        <f t="shared" si="35"/>
        <v>0</v>
      </c>
      <c r="EA195" s="13">
        <f t="shared" si="36"/>
        <v>0</v>
      </c>
      <c r="EB195" s="13">
        <f t="shared" si="37"/>
        <v>0</v>
      </c>
      <c r="EC195" s="13">
        <f t="shared" si="38"/>
        <v>0</v>
      </c>
      <c r="ED195" s="13">
        <f t="shared" si="39"/>
        <v>0</v>
      </c>
      <c r="EE195" s="21">
        <f t="shared" si="40"/>
        <v>0</v>
      </c>
      <c r="EG195" s="44" t="str">
        <f t="shared" si="42"/>
        <v/>
      </c>
      <c r="EH195" s="51" t="str">
        <f t="shared" si="43"/>
        <v/>
      </c>
      <c r="EI195" s="51" t="str">
        <f t="shared" si="44"/>
        <v/>
      </c>
      <c r="EJ195" s="227" t="str">
        <f t="shared" si="45"/>
        <v/>
      </c>
      <c r="EK195" s="45" t="str">
        <f t="shared" si="46"/>
        <v/>
      </c>
    </row>
    <row r="196" spans="1:141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77">
        <f t="shared" si="41"/>
        <v>0</v>
      </c>
      <c r="DY196" s="13">
        <f t="shared" si="34"/>
        <v>0</v>
      </c>
      <c r="DZ196" s="13">
        <f t="shared" si="35"/>
        <v>0</v>
      </c>
      <c r="EA196" s="13">
        <f t="shared" si="36"/>
        <v>0</v>
      </c>
      <c r="EB196" s="13">
        <f t="shared" si="37"/>
        <v>0</v>
      </c>
      <c r="EC196" s="13">
        <f t="shared" si="38"/>
        <v>0</v>
      </c>
      <c r="ED196" s="13">
        <f t="shared" si="39"/>
        <v>0</v>
      </c>
      <c r="EE196" s="21">
        <f t="shared" si="40"/>
        <v>0</v>
      </c>
      <c r="EG196" s="44" t="str">
        <f t="shared" si="42"/>
        <v/>
      </c>
      <c r="EH196" s="51" t="str">
        <f t="shared" si="43"/>
        <v/>
      </c>
      <c r="EI196" s="51" t="str">
        <f t="shared" si="44"/>
        <v/>
      </c>
      <c r="EJ196" s="227" t="str">
        <f t="shared" si="45"/>
        <v/>
      </c>
      <c r="EK196" s="45" t="str">
        <f t="shared" si="46"/>
        <v/>
      </c>
    </row>
    <row r="197" spans="1:141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77">
        <f t="shared" si="41"/>
        <v>0</v>
      </c>
      <c r="DY197" s="13">
        <f t="shared" si="34"/>
        <v>0</v>
      </c>
      <c r="DZ197" s="13">
        <f t="shared" si="35"/>
        <v>0</v>
      </c>
      <c r="EA197" s="13">
        <f t="shared" si="36"/>
        <v>0</v>
      </c>
      <c r="EB197" s="13">
        <f t="shared" si="37"/>
        <v>0</v>
      </c>
      <c r="EC197" s="13">
        <f t="shared" si="38"/>
        <v>0</v>
      </c>
      <c r="ED197" s="13">
        <f t="shared" si="39"/>
        <v>0</v>
      </c>
      <c r="EE197" s="21">
        <f t="shared" si="40"/>
        <v>0</v>
      </c>
      <c r="EG197" s="44" t="str">
        <f t="shared" si="42"/>
        <v/>
      </c>
      <c r="EH197" s="51" t="str">
        <f t="shared" si="43"/>
        <v/>
      </c>
      <c r="EI197" s="51" t="str">
        <f t="shared" si="44"/>
        <v/>
      </c>
      <c r="EJ197" s="227" t="str">
        <f t="shared" si="45"/>
        <v/>
      </c>
      <c r="EK197" s="45" t="str">
        <f t="shared" si="46"/>
        <v/>
      </c>
    </row>
    <row r="198" spans="1:141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77">
        <f t="shared" si="41"/>
        <v>0</v>
      </c>
      <c r="DY198" s="13">
        <f t="shared" si="34"/>
        <v>0</v>
      </c>
      <c r="DZ198" s="13">
        <f t="shared" si="35"/>
        <v>0</v>
      </c>
      <c r="EA198" s="13">
        <f t="shared" si="36"/>
        <v>0</v>
      </c>
      <c r="EB198" s="13">
        <f t="shared" si="37"/>
        <v>0</v>
      </c>
      <c r="EC198" s="13">
        <f t="shared" si="38"/>
        <v>0</v>
      </c>
      <c r="ED198" s="13">
        <f t="shared" si="39"/>
        <v>0</v>
      </c>
      <c r="EE198" s="21">
        <f t="shared" si="40"/>
        <v>0</v>
      </c>
      <c r="EG198" s="44" t="str">
        <f t="shared" si="42"/>
        <v/>
      </c>
      <c r="EH198" s="51" t="str">
        <f t="shared" si="43"/>
        <v/>
      </c>
      <c r="EI198" s="51" t="str">
        <f t="shared" si="44"/>
        <v/>
      </c>
      <c r="EJ198" s="227" t="str">
        <f t="shared" si="45"/>
        <v/>
      </c>
      <c r="EK198" s="45" t="str">
        <f t="shared" si="46"/>
        <v/>
      </c>
    </row>
    <row r="199" spans="1:141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77">
        <f t="shared" si="41"/>
        <v>0</v>
      </c>
      <c r="DY199" s="13">
        <f t="shared" ref="DY199:DY211" si="47">COUNTIFS(H199:DW199,"x",H$4:DW$4,"d")</f>
        <v>0</v>
      </c>
      <c r="DZ199" s="13">
        <f t="shared" ref="DZ199:DZ211" si="48">COUNTIFS(H199:DW199,"x",H$4:DW$4,"w")</f>
        <v>0</v>
      </c>
      <c r="EA199" s="13">
        <f t="shared" ref="EA199:EA211" si="49">COUNTIFS(H199:DW199,"x",H$4:DW$4,"v")</f>
        <v>0</v>
      </c>
      <c r="EB199" s="13">
        <f t="shared" ref="EB199:EB211" si="50">COUNTIFS(H199:DW199,"x",H$4:DW$4,"s")</f>
        <v>0</v>
      </c>
      <c r="EC199" s="13">
        <f t="shared" ref="EC199:EC211" si="51">COUNTIFS(H199:DW199,"x",H$4:DW$4,"m")</f>
        <v>0</v>
      </c>
      <c r="ED199" s="13">
        <f t="shared" ref="ED199:ED211" si="52">COUNTIFS(H199:DW199,"x",H$4:DW$4,"r")</f>
        <v>0</v>
      </c>
      <c r="EE199" s="21">
        <f t="shared" ref="EE199:EE211" si="53">SUMIF(H199:DW199,"x",$H$3:$DW$3)</f>
        <v>0</v>
      </c>
      <c r="EG199" s="44" t="str">
        <f t="shared" si="42"/>
        <v/>
      </c>
      <c r="EH199" s="51" t="str">
        <f t="shared" si="43"/>
        <v/>
      </c>
      <c r="EI199" s="51" t="str">
        <f t="shared" si="44"/>
        <v/>
      </c>
      <c r="EJ199" s="227" t="str">
        <f t="shared" si="45"/>
        <v/>
      </c>
      <c r="EK199" s="45" t="str">
        <f t="shared" si="46"/>
        <v/>
      </c>
    </row>
    <row r="200" spans="1:141">
      <c r="A200" s="11"/>
      <c r="B200" s="32"/>
      <c r="C200" s="95"/>
      <c r="D200" s="95"/>
      <c r="E200" s="95"/>
      <c r="F200" s="95"/>
      <c r="G200" s="96"/>
      <c r="H200" s="108"/>
      <c r="I200" s="108"/>
      <c r="J200" s="108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77">
        <f t="shared" si="41"/>
        <v>0</v>
      </c>
      <c r="DY200" s="13">
        <f t="shared" si="47"/>
        <v>0</v>
      </c>
      <c r="DZ200" s="13">
        <f t="shared" si="48"/>
        <v>0</v>
      </c>
      <c r="EA200" s="13">
        <f t="shared" si="49"/>
        <v>0</v>
      </c>
      <c r="EB200" s="13">
        <f t="shared" si="50"/>
        <v>0</v>
      </c>
      <c r="EC200" s="13">
        <f t="shared" si="51"/>
        <v>0</v>
      </c>
      <c r="ED200" s="13">
        <f t="shared" si="52"/>
        <v>0</v>
      </c>
      <c r="EE200" s="21">
        <f t="shared" si="53"/>
        <v>0</v>
      </c>
      <c r="EG200" s="44" t="str">
        <f t="shared" si="42"/>
        <v/>
      </c>
      <c r="EH200" s="51" t="str">
        <f t="shared" si="43"/>
        <v/>
      </c>
      <c r="EI200" s="51" t="str">
        <f t="shared" si="44"/>
        <v/>
      </c>
      <c r="EJ200" s="227" t="str">
        <f t="shared" si="45"/>
        <v/>
      </c>
      <c r="EK200" s="45" t="str">
        <f t="shared" si="46"/>
        <v/>
      </c>
    </row>
    <row r="201" spans="1:141">
      <c r="A201" s="11"/>
      <c r="B201" s="32"/>
      <c r="C201" s="95"/>
      <c r="D201" s="95"/>
      <c r="E201" s="95"/>
      <c r="F201" s="95"/>
      <c r="G201" s="96"/>
      <c r="H201" s="108"/>
      <c r="I201" s="108"/>
      <c r="J201" s="108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77">
        <f t="shared" si="41"/>
        <v>0</v>
      </c>
      <c r="DY201" s="13">
        <f t="shared" si="47"/>
        <v>0</v>
      </c>
      <c r="DZ201" s="13">
        <f t="shared" si="48"/>
        <v>0</v>
      </c>
      <c r="EA201" s="13">
        <f t="shared" si="49"/>
        <v>0</v>
      </c>
      <c r="EB201" s="13">
        <f t="shared" si="50"/>
        <v>0</v>
      </c>
      <c r="EC201" s="13">
        <f t="shared" si="51"/>
        <v>0</v>
      </c>
      <c r="ED201" s="13">
        <f t="shared" si="52"/>
        <v>0</v>
      </c>
      <c r="EE201" s="21">
        <f t="shared" si="53"/>
        <v>0</v>
      </c>
      <c r="EG201" s="44" t="str">
        <f t="shared" si="42"/>
        <v/>
      </c>
      <c r="EH201" s="51" t="str">
        <f t="shared" si="43"/>
        <v/>
      </c>
      <c r="EI201" s="51" t="str">
        <f t="shared" si="44"/>
        <v/>
      </c>
      <c r="EJ201" s="227" t="str">
        <f t="shared" si="45"/>
        <v/>
      </c>
      <c r="EK201" s="45" t="str">
        <f t="shared" si="46"/>
        <v/>
      </c>
    </row>
    <row r="202" spans="1:141">
      <c r="A202" s="5"/>
      <c r="B202" s="30"/>
      <c r="C202" s="85"/>
      <c r="D202" s="85"/>
      <c r="E202" s="85"/>
      <c r="F202" s="85"/>
      <c r="G202" s="86"/>
      <c r="H202" s="108"/>
      <c r="I202" s="108"/>
      <c r="J202" s="108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77">
        <f t="shared" si="41"/>
        <v>0</v>
      </c>
      <c r="DY202" s="13">
        <f t="shared" si="47"/>
        <v>0</v>
      </c>
      <c r="DZ202" s="13">
        <f t="shared" si="48"/>
        <v>0</v>
      </c>
      <c r="EA202" s="13">
        <f t="shared" si="49"/>
        <v>0</v>
      </c>
      <c r="EB202" s="13">
        <f t="shared" si="50"/>
        <v>0</v>
      </c>
      <c r="EC202" s="13">
        <f t="shared" si="51"/>
        <v>0</v>
      </c>
      <c r="ED202" s="13">
        <f t="shared" si="52"/>
        <v>0</v>
      </c>
      <c r="EE202" s="21">
        <f t="shared" si="53"/>
        <v>0</v>
      </c>
      <c r="EG202" s="44" t="str">
        <f t="shared" si="42"/>
        <v/>
      </c>
      <c r="EH202" s="51" t="str">
        <f t="shared" si="43"/>
        <v/>
      </c>
      <c r="EI202" s="51" t="str">
        <f t="shared" si="44"/>
        <v/>
      </c>
      <c r="EJ202" s="227" t="str">
        <f t="shared" si="45"/>
        <v/>
      </c>
      <c r="EK202" s="45" t="str">
        <f t="shared" si="46"/>
        <v/>
      </c>
    </row>
    <row r="203" spans="1:141">
      <c r="A203" s="5"/>
      <c r="B203" s="30"/>
      <c r="C203" s="85"/>
      <c r="D203" s="85"/>
      <c r="E203" s="85"/>
      <c r="F203" s="85"/>
      <c r="G203" s="86"/>
      <c r="H203" s="108"/>
      <c r="I203" s="108"/>
      <c r="J203" s="108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77">
        <f t="shared" si="41"/>
        <v>0</v>
      </c>
      <c r="DY203" s="13">
        <f t="shared" si="47"/>
        <v>0</v>
      </c>
      <c r="DZ203" s="13">
        <f t="shared" si="48"/>
        <v>0</v>
      </c>
      <c r="EA203" s="13">
        <f t="shared" si="49"/>
        <v>0</v>
      </c>
      <c r="EB203" s="13">
        <f t="shared" si="50"/>
        <v>0</v>
      </c>
      <c r="EC203" s="13">
        <f t="shared" si="51"/>
        <v>0</v>
      </c>
      <c r="ED203" s="13">
        <f t="shared" si="52"/>
        <v>0</v>
      </c>
      <c r="EE203" s="21">
        <f t="shared" si="53"/>
        <v>0</v>
      </c>
      <c r="EG203" s="44" t="str">
        <f t="shared" si="42"/>
        <v/>
      </c>
      <c r="EH203" s="51" t="str">
        <f t="shared" si="43"/>
        <v/>
      </c>
      <c r="EI203" s="51" t="str">
        <f t="shared" si="44"/>
        <v/>
      </c>
      <c r="EJ203" s="227" t="str">
        <f t="shared" si="45"/>
        <v/>
      </c>
      <c r="EK203" s="45" t="str">
        <f t="shared" si="46"/>
        <v/>
      </c>
    </row>
    <row r="204" spans="1:141">
      <c r="A204" s="5"/>
      <c r="B204" s="30"/>
      <c r="C204" s="85"/>
      <c r="D204" s="85"/>
      <c r="E204" s="85"/>
      <c r="F204" s="85"/>
      <c r="G204" s="86"/>
      <c r="H204" s="108"/>
      <c r="I204" s="108"/>
      <c r="J204" s="108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77">
        <f t="shared" si="41"/>
        <v>0</v>
      </c>
      <c r="DY204" s="13">
        <f t="shared" si="47"/>
        <v>0</v>
      </c>
      <c r="DZ204" s="13">
        <f t="shared" si="48"/>
        <v>0</v>
      </c>
      <c r="EA204" s="13">
        <f t="shared" si="49"/>
        <v>0</v>
      </c>
      <c r="EB204" s="13">
        <f t="shared" si="50"/>
        <v>0</v>
      </c>
      <c r="EC204" s="13">
        <f t="shared" si="51"/>
        <v>0</v>
      </c>
      <c r="ED204" s="13">
        <f t="shared" si="52"/>
        <v>0</v>
      </c>
      <c r="EE204" s="21">
        <f t="shared" si="53"/>
        <v>0</v>
      </c>
      <c r="EG204" s="44" t="str">
        <f t="shared" si="42"/>
        <v/>
      </c>
      <c r="EH204" s="51" t="str">
        <f t="shared" si="43"/>
        <v/>
      </c>
      <c r="EI204" s="51" t="str">
        <f t="shared" si="44"/>
        <v/>
      </c>
      <c r="EJ204" s="227" t="str">
        <f t="shared" si="45"/>
        <v/>
      </c>
      <c r="EK204" s="45" t="str">
        <f t="shared" si="46"/>
        <v/>
      </c>
    </row>
    <row r="205" spans="1:141">
      <c r="A205" s="5"/>
      <c r="B205" s="30"/>
      <c r="C205" s="85"/>
      <c r="D205" s="85"/>
      <c r="E205" s="85"/>
      <c r="F205" s="85"/>
      <c r="G205" s="86"/>
      <c r="H205" s="108"/>
      <c r="I205" s="108"/>
      <c r="J205" s="108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77">
        <f t="shared" si="41"/>
        <v>0</v>
      </c>
      <c r="DY205" s="13">
        <f t="shared" si="47"/>
        <v>0</v>
      </c>
      <c r="DZ205" s="13">
        <f t="shared" si="48"/>
        <v>0</v>
      </c>
      <c r="EA205" s="13">
        <f t="shared" si="49"/>
        <v>0</v>
      </c>
      <c r="EB205" s="13">
        <f t="shared" si="50"/>
        <v>0</v>
      </c>
      <c r="EC205" s="13">
        <f t="shared" si="51"/>
        <v>0</v>
      </c>
      <c r="ED205" s="13">
        <f t="shared" si="52"/>
        <v>0</v>
      </c>
      <c r="EE205" s="21">
        <f t="shared" si="53"/>
        <v>0</v>
      </c>
      <c r="EG205" s="44" t="str">
        <f t="shared" si="42"/>
        <v/>
      </c>
      <c r="EH205" s="51" t="str">
        <f t="shared" si="43"/>
        <v/>
      </c>
      <c r="EI205" s="51" t="str">
        <f t="shared" si="44"/>
        <v/>
      </c>
      <c r="EJ205" s="227" t="str">
        <f t="shared" si="45"/>
        <v/>
      </c>
      <c r="EK205" s="45" t="str">
        <f t="shared" si="46"/>
        <v/>
      </c>
    </row>
    <row r="206" spans="1:141">
      <c r="A206" s="5"/>
      <c r="B206" s="30"/>
      <c r="C206" s="85"/>
      <c r="D206" s="85"/>
      <c r="E206" s="85"/>
      <c r="F206" s="85"/>
      <c r="G206" s="86"/>
      <c r="H206" s="108"/>
      <c r="I206" s="108"/>
      <c r="J206" s="108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77">
        <f t="shared" si="41"/>
        <v>0</v>
      </c>
      <c r="DY206" s="13">
        <f t="shared" si="47"/>
        <v>0</v>
      </c>
      <c r="DZ206" s="13">
        <f t="shared" si="48"/>
        <v>0</v>
      </c>
      <c r="EA206" s="13">
        <f t="shared" si="49"/>
        <v>0</v>
      </c>
      <c r="EB206" s="13">
        <f t="shared" si="50"/>
        <v>0</v>
      </c>
      <c r="EC206" s="13">
        <f t="shared" si="51"/>
        <v>0</v>
      </c>
      <c r="ED206" s="13">
        <f t="shared" si="52"/>
        <v>0</v>
      </c>
      <c r="EE206" s="21">
        <f t="shared" si="53"/>
        <v>0</v>
      </c>
      <c r="EG206" s="44" t="str">
        <f t="shared" si="42"/>
        <v/>
      </c>
      <c r="EH206" s="51" t="str">
        <f t="shared" si="43"/>
        <v/>
      </c>
      <c r="EI206" s="51" t="str">
        <f t="shared" si="44"/>
        <v/>
      </c>
      <c r="EJ206" s="227" t="str">
        <f t="shared" si="45"/>
        <v/>
      </c>
      <c r="EK206" s="45" t="str">
        <f t="shared" si="46"/>
        <v/>
      </c>
    </row>
    <row r="207" spans="1:141">
      <c r="A207" s="5"/>
      <c r="B207" s="30"/>
      <c r="C207" s="85"/>
      <c r="D207" s="85"/>
      <c r="E207" s="85"/>
      <c r="F207" s="85"/>
      <c r="G207" s="86"/>
      <c r="H207" s="108"/>
      <c r="I207" s="108"/>
      <c r="J207" s="108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77">
        <f t="shared" si="41"/>
        <v>0</v>
      </c>
      <c r="DY207" s="13">
        <f t="shared" si="47"/>
        <v>0</v>
      </c>
      <c r="DZ207" s="13">
        <f t="shared" si="48"/>
        <v>0</v>
      </c>
      <c r="EA207" s="13">
        <f t="shared" si="49"/>
        <v>0</v>
      </c>
      <c r="EB207" s="13">
        <f t="shared" si="50"/>
        <v>0</v>
      </c>
      <c r="EC207" s="13">
        <f t="shared" si="51"/>
        <v>0</v>
      </c>
      <c r="ED207" s="13">
        <f t="shared" si="52"/>
        <v>0</v>
      </c>
      <c r="EE207" s="21">
        <f t="shared" si="53"/>
        <v>0</v>
      </c>
      <c r="EG207" s="44" t="str">
        <f t="shared" si="42"/>
        <v/>
      </c>
      <c r="EH207" s="51" t="str">
        <f t="shared" si="43"/>
        <v/>
      </c>
      <c r="EI207" s="51" t="str">
        <f t="shared" si="44"/>
        <v/>
      </c>
      <c r="EJ207" s="227" t="str">
        <f t="shared" si="45"/>
        <v/>
      </c>
      <c r="EK207" s="45" t="str">
        <f t="shared" si="46"/>
        <v/>
      </c>
    </row>
    <row r="208" spans="1:141">
      <c r="A208" s="11"/>
      <c r="B208" s="32"/>
      <c r="C208" s="95"/>
      <c r="D208" s="95"/>
      <c r="E208" s="95"/>
      <c r="F208" s="95"/>
      <c r="G208" s="96"/>
      <c r="H208" s="108"/>
      <c r="I208" s="108"/>
      <c r="J208" s="108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77">
        <f t="shared" si="41"/>
        <v>0</v>
      </c>
      <c r="DY208" s="13">
        <f t="shared" si="47"/>
        <v>0</v>
      </c>
      <c r="DZ208" s="13">
        <f t="shared" si="48"/>
        <v>0</v>
      </c>
      <c r="EA208" s="13">
        <f t="shared" si="49"/>
        <v>0</v>
      </c>
      <c r="EB208" s="13">
        <f t="shared" si="50"/>
        <v>0</v>
      </c>
      <c r="EC208" s="13">
        <f t="shared" si="51"/>
        <v>0</v>
      </c>
      <c r="ED208" s="13">
        <f t="shared" si="52"/>
        <v>0</v>
      </c>
      <c r="EE208" s="21">
        <f t="shared" si="53"/>
        <v>0</v>
      </c>
      <c r="EG208" s="44" t="str">
        <f t="shared" si="42"/>
        <v/>
      </c>
      <c r="EH208" s="51" t="str">
        <f t="shared" si="43"/>
        <v/>
      </c>
      <c r="EI208" s="51" t="str">
        <f t="shared" si="44"/>
        <v/>
      </c>
      <c r="EJ208" s="227" t="str">
        <f t="shared" si="45"/>
        <v/>
      </c>
      <c r="EK208" s="45" t="str">
        <f t="shared" si="46"/>
        <v/>
      </c>
    </row>
    <row r="209" spans="1:141">
      <c r="A209" s="11"/>
      <c r="B209" s="32"/>
      <c r="C209" s="95"/>
      <c r="D209" s="95"/>
      <c r="E209" s="95"/>
      <c r="F209" s="95"/>
      <c r="G209" s="96"/>
      <c r="H209" s="108"/>
      <c r="I209" s="108"/>
      <c r="J209" s="108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77">
        <f t="shared" si="41"/>
        <v>0</v>
      </c>
      <c r="DY209" s="13">
        <f t="shared" si="47"/>
        <v>0</v>
      </c>
      <c r="DZ209" s="13">
        <f t="shared" si="48"/>
        <v>0</v>
      </c>
      <c r="EA209" s="13">
        <f t="shared" si="49"/>
        <v>0</v>
      </c>
      <c r="EB209" s="13">
        <f t="shared" si="50"/>
        <v>0</v>
      </c>
      <c r="EC209" s="13">
        <f t="shared" si="51"/>
        <v>0</v>
      </c>
      <c r="ED209" s="13">
        <f t="shared" si="52"/>
        <v>0</v>
      </c>
      <c r="EE209" s="21">
        <f t="shared" si="53"/>
        <v>0</v>
      </c>
      <c r="EG209" s="44" t="str">
        <f t="shared" si="42"/>
        <v/>
      </c>
      <c r="EH209" s="51" t="str">
        <f t="shared" si="43"/>
        <v/>
      </c>
      <c r="EI209" s="51" t="str">
        <f t="shared" si="44"/>
        <v/>
      </c>
      <c r="EJ209" s="227" t="str">
        <f t="shared" si="45"/>
        <v/>
      </c>
      <c r="EK209" s="45" t="str">
        <f t="shared" si="46"/>
        <v/>
      </c>
    </row>
    <row r="210" spans="1:141">
      <c r="A210" s="11"/>
      <c r="B210" s="32"/>
      <c r="C210" s="95"/>
      <c r="D210" s="95"/>
      <c r="E210" s="95"/>
      <c r="F210" s="95"/>
      <c r="G210" s="96"/>
      <c r="H210" s="108"/>
      <c r="I210" s="108"/>
      <c r="J210" s="108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77">
        <f t="shared" si="41"/>
        <v>0</v>
      </c>
      <c r="DY210" s="13">
        <f t="shared" si="47"/>
        <v>0</v>
      </c>
      <c r="DZ210" s="13">
        <f t="shared" si="48"/>
        <v>0</v>
      </c>
      <c r="EA210" s="13">
        <f t="shared" si="49"/>
        <v>0</v>
      </c>
      <c r="EB210" s="13">
        <f t="shared" si="50"/>
        <v>0</v>
      </c>
      <c r="EC210" s="13">
        <f t="shared" si="51"/>
        <v>0</v>
      </c>
      <c r="ED210" s="13">
        <f t="shared" si="52"/>
        <v>0</v>
      </c>
      <c r="EE210" s="21">
        <f t="shared" si="53"/>
        <v>0</v>
      </c>
      <c r="EG210" s="44" t="str">
        <f t="shared" si="42"/>
        <v/>
      </c>
      <c r="EH210" s="51" t="str">
        <f t="shared" si="43"/>
        <v/>
      </c>
      <c r="EI210" s="51" t="str">
        <f t="shared" si="44"/>
        <v/>
      </c>
      <c r="EJ210" s="227" t="str">
        <f t="shared" si="45"/>
        <v/>
      </c>
      <c r="EK210" s="45" t="str">
        <f t="shared" si="46"/>
        <v/>
      </c>
    </row>
    <row r="211" spans="1:141" ht="15" thickBot="1">
      <c r="A211" s="12"/>
      <c r="B211" s="4"/>
      <c r="C211" s="99"/>
      <c r="D211" s="99"/>
      <c r="E211" s="99"/>
      <c r="F211" s="99"/>
      <c r="G211" s="100"/>
      <c r="H211" s="115"/>
      <c r="I211" s="115"/>
      <c r="J211" s="11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79">
        <f t="shared" si="41"/>
        <v>0</v>
      </c>
      <c r="DY211" s="14">
        <f t="shared" si="47"/>
        <v>0</v>
      </c>
      <c r="DZ211" s="14">
        <f t="shared" si="48"/>
        <v>0</v>
      </c>
      <c r="EA211" s="14">
        <f t="shared" si="49"/>
        <v>0</v>
      </c>
      <c r="EB211" s="14">
        <f t="shared" si="50"/>
        <v>0</v>
      </c>
      <c r="EC211" s="14">
        <f t="shared" si="51"/>
        <v>0</v>
      </c>
      <c r="ED211" s="14">
        <f t="shared" si="52"/>
        <v>0</v>
      </c>
      <c r="EE211" s="22">
        <f t="shared" si="53"/>
        <v>0</v>
      </c>
      <c r="EG211" s="49" t="str">
        <f t="shared" si="42"/>
        <v/>
      </c>
      <c r="EH211" s="50" t="str">
        <f t="shared" si="43"/>
        <v/>
      </c>
      <c r="EI211" s="50" t="str">
        <f t="shared" si="44"/>
        <v/>
      </c>
      <c r="EJ211" s="50" t="str">
        <f t="shared" si="45"/>
        <v/>
      </c>
      <c r="EK211" s="53" t="str">
        <f t="shared" si="46"/>
        <v/>
      </c>
    </row>
    <row r="212" spans="1:141" ht="15" thickTop="1">
      <c r="A212" s="236"/>
      <c r="B212" s="236"/>
      <c r="C212" s="236"/>
      <c r="D212" s="236"/>
      <c r="E212" s="236"/>
      <c r="F212" s="236"/>
      <c r="G212" s="236"/>
    </row>
  </sheetData>
  <mergeCells count="10">
    <mergeCell ref="A5:G5"/>
    <mergeCell ref="EG5:EK5"/>
    <mergeCell ref="A6:B6"/>
    <mergeCell ref="A212:G212"/>
    <mergeCell ref="A1:G1"/>
    <mergeCell ref="A2:G2"/>
    <mergeCell ref="EG2:EK2"/>
    <mergeCell ref="A3:G3"/>
    <mergeCell ref="A4:G4"/>
    <mergeCell ref="EG4:EK4"/>
  </mergeCells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2026 Particiaption Points</vt:lpstr>
      <vt:lpstr>Website</vt:lpstr>
      <vt:lpstr>Notes and Top List</vt:lpstr>
      <vt:lpstr>2025 Particiaption Points</vt:lpstr>
      <vt:lpstr>2024 Particiaption Points</vt:lpstr>
      <vt:lpstr>2023 Particiaption Points</vt:lpstr>
      <vt:lpstr>2022 Particiaption Points</vt:lpstr>
      <vt:lpstr>2021 Particiaption Points</vt:lpstr>
      <vt:lpstr>2020 Participation Points</vt:lpstr>
      <vt:lpstr>Removed Members</vt:lpstr>
      <vt:lpstr>Instructions</vt:lpstr>
      <vt:lpstr>Website!Print_Area</vt:lpstr>
      <vt:lpstr>Website!Print_Titles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 Gantt</dc:creator>
  <cp:keywords/>
  <dc:description/>
  <cp:lastModifiedBy>Tony Crook</cp:lastModifiedBy>
  <cp:revision/>
  <cp:lastPrinted>2026-01-27T20:33:12Z</cp:lastPrinted>
  <dcterms:created xsi:type="dcterms:W3CDTF">2019-12-30T15:54:55Z</dcterms:created>
  <dcterms:modified xsi:type="dcterms:W3CDTF">2026-01-27T20:34:58Z</dcterms:modified>
  <cp:category/>
  <cp:contentStatus/>
</cp:coreProperties>
</file>